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core.xml" ContentType="application/vnd.openxmlformats-package.core-properti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calcChain.xml" ContentType="application/vnd.openxmlformats-officedocument.spreadsheetml.calcChai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Děkanka\"/>
    </mc:Choice>
  </mc:AlternateContent>
  <bookViews>
    <workbookView xWindow="0" yWindow="0" windowWidth="0" windowHeight="0"/>
  </bookViews>
  <sheets>
    <sheet name="Rekapitulace stavby" sheetId="1" r:id="rId1"/>
    <sheet name="D.0.0.1 - Vedlejší rozpoč..." sheetId="2" r:id="rId2"/>
    <sheet name="Objekt4 - Sanace" sheetId="3" r:id="rId3"/>
    <sheet name="Objekt4 - HTÚ " sheetId="4" r:id="rId4"/>
    <sheet name="Objekt4 - Zpevněné plochy" sheetId="5" r:id="rId5"/>
    <sheet name="Objekt4 - Oválná kašna a ..." sheetId="6" r:id="rId6"/>
    <sheet name="Objekt4 - Amfiteátr" sheetId="7" r:id="rId7"/>
    <sheet name="Objekt4 - Mobiliář" sheetId="8" r:id="rId8"/>
    <sheet name="Objekt4 - Schodiště 01, O..." sheetId="9" r:id="rId9"/>
    <sheet name="Objekt5 - Schodiště 02, O..." sheetId="10" r:id="rId10"/>
    <sheet name="Objekt6 - Schodiště 03, 04" sheetId="11" r:id="rId11"/>
    <sheet name="Objekt7 - Schodiště 05 a 06" sheetId="12" r:id="rId12"/>
    <sheet name="Objekt8 - Schodiště 10" sheetId="13" r:id="rId13"/>
    <sheet name="Objekt9 - Schodiště 11, O..." sheetId="14" r:id="rId14"/>
    <sheet name="Objekt10 - Zídka 01" sheetId="15" r:id="rId15"/>
    <sheet name="Objekt11 - Zídka OP 03, s..." sheetId="16" r:id="rId16"/>
    <sheet name="Objekt12 - Zídka OP 04, s..." sheetId="17" r:id="rId17"/>
    <sheet name="Objekt13 - Zídka OP 05" sheetId="18" r:id="rId18"/>
    <sheet name="Objekt14 - Zídka OP 06" sheetId="19" r:id="rId19"/>
    <sheet name="Objekt15 - Zídka OP 10" sheetId="20" r:id="rId20"/>
    <sheet name="Objekt16 - Oprava stávají..." sheetId="21" r:id="rId21"/>
    <sheet name="Objekt3 - Sadové úpravy" sheetId="22" r:id="rId22"/>
    <sheet name="Objekt3 - Oplocení" sheetId="23" r:id="rId23"/>
    <sheet name="D.6.3 - Elektroinstalace" sheetId="24" r:id="rId24"/>
    <sheet name="D.8.3 - Závlaha" sheetId="25" r:id="rId25"/>
    <sheet name="D.1.3.0 - Vedlejší rozpoč..." sheetId="26" r:id="rId26"/>
    <sheet name="Objekt4 - Sanace_01" sheetId="27" r:id="rId27"/>
    <sheet name="Objekt4 - Zpevněné plochy_01" sheetId="28" r:id="rId28"/>
    <sheet name="00-0 - Vedlejší rozpočtov..." sheetId="29" r:id="rId29"/>
    <sheet name="01-0 - Bourání" sheetId="30" r:id="rId30"/>
    <sheet name="01-1 - Návrh" sheetId="31" r:id="rId31"/>
    <sheet name="01-2 - ZTI" sheetId="32" r:id="rId32"/>
    <sheet name="01-3 - Elektroinstalace a..." sheetId="33" r:id="rId33"/>
    <sheet name="01-4 - Vzduchotechnika" sheetId="34" r:id="rId34"/>
    <sheet name="SO0 - Vedlejší rozpočtové..." sheetId="35" r:id="rId35"/>
    <sheet name="SO1 - Přívod a rozvod vod..." sheetId="36" r:id="rId36"/>
    <sheet name="SO3 - Rozvod pitné vody -..." sheetId="37" r:id="rId37"/>
    <sheet name="SO4 - Akumulační nádrž" sheetId="38" r:id="rId38"/>
    <sheet name="SO5 - Armaturní šachta" sheetId="39" r:id="rId39"/>
    <sheet name="SO6-1 - Odpad užitkové vo..." sheetId="40" r:id="rId40"/>
    <sheet name="SO6-2 - Odpad užitkové vo..." sheetId="41" r:id="rId41"/>
    <sheet name="SO6-3 - Odpad užitkové vo..." sheetId="42" r:id="rId42"/>
    <sheet name="D.7.3.0. - Vedlejší rozpo..." sheetId="43" r:id="rId43"/>
    <sheet name="D.7.3.1. - Dětské hřiště ..." sheetId="44" r:id="rId44"/>
  </sheets>
  <definedNames>
    <definedName name="_xlnm.Print_Area" localSheetId="0">'Rekapitulace stavby'!$D$4:$AO$76,'Rekapitulace stavby'!$C$82:$AQ$157</definedName>
    <definedName name="_xlnm.Print_Titles" localSheetId="0">'Rekapitulace stavby'!$92:$92</definedName>
    <definedName name="_xlnm._FilterDatabase" localSheetId="1" hidden="1">'D.0.0.1 - Vedlejší rozpoč...'!$C$129:$K$198</definedName>
    <definedName name="_xlnm.Print_Area" localSheetId="1">'D.0.0.1 - Vedlejší rozpoč...'!$C$4:$J$76,'D.0.0.1 - Vedlejší rozpoč...'!$C$82:$J$107,'D.0.0.1 - Vedlejší rozpoč...'!$C$113:$J$198</definedName>
    <definedName name="_xlnm.Print_Titles" localSheetId="1">'D.0.0.1 - Vedlejší rozpoč...'!$129:$129</definedName>
    <definedName name="_xlnm._FilterDatabase" localSheetId="2" hidden="1">'Objekt4 - Sanace'!$C$126:$K$210</definedName>
    <definedName name="_xlnm.Print_Area" localSheetId="2">'Objekt4 - Sanace'!$C$4:$J$76,'Objekt4 - Sanace'!$C$82:$J$104,'Objekt4 - Sanace'!$C$110:$J$210</definedName>
    <definedName name="_xlnm.Print_Titles" localSheetId="2">'Objekt4 - Sanace'!$126:$126</definedName>
    <definedName name="_xlnm._FilterDatabase" localSheetId="3" hidden="1">'Objekt4 - HTÚ '!$C$124:$K$162</definedName>
    <definedName name="_xlnm.Print_Area" localSheetId="3">'Objekt4 - HTÚ '!$C$4:$J$76,'Objekt4 - HTÚ '!$C$82:$J$102,'Objekt4 - HTÚ '!$C$108:$J$162</definedName>
    <definedName name="_xlnm.Print_Titles" localSheetId="3">'Objekt4 - HTÚ '!$124:$124</definedName>
    <definedName name="_xlnm._FilterDatabase" localSheetId="4" hidden="1">'Objekt4 - Zpevněné plochy'!$C$127:$K$167</definedName>
    <definedName name="_xlnm.Print_Area" localSheetId="4">'Objekt4 - Zpevněné plochy'!$C$4:$J$76,'Objekt4 - Zpevněné plochy'!$C$82:$J$105,'Objekt4 - Zpevněné plochy'!$C$111:$J$167</definedName>
    <definedName name="_xlnm.Print_Titles" localSheetId="4">'Objekt4 - Zpevněné plochy'!$127:$127</definedName>
    <definedName name="_xlnm._FilterDatabase" localSheetId="5" hidden="1">'Objekt4 - Oválná kašna a ...'!$C$135:$K$318</definedName>
    <definedName name="_xlnm.Print_Area" localSheetId="5">'Objekt4 - Oválná kašna a ...'!$C$4:$J$76,'Objekt4 - Oválná kašna a ...'!$C$82:$J$113,'Objekt4 - Oválná kašna a ...'!$C$119:$J$318</definedName>
    <definedName name="_xlnm.Print_Titles" localSheetId="5">'Objekt4 - Oválná kašna a ...'!$135:$135</definedName>
    <definedName name="_xlnm._FilterDatabase" localSheetId="6" hidden="1">'Objekt4 - Amfiteátr'!$C$132:$K$277</definedName>
    <definedName name="_xlnm.Print_Area" localSheetId="6">'Objekt4 - Amfiteátr'!$C$4:$J$76,'Objekt4 - Amfiteátr'!$C$82:$J$110,'Objekt4 - Amfiteátr'!$C$116:$J$277</definedName>
    <definedName name="_xlnm.Print_Titles" localSheetId="6">'Objekt4 - Amfiteátr'!$132:$132</definedName>
    <definedName name="_xlnm._FilterDatabase" localSheetId="7" hidden="1">'Objekt4 - Mobiliář'!$C$127:$K$185</definedName>
    <definedName name="_xlnm.Print_Area" localSheetId="7">'Objekt4 - Mobiliář'!$C$4:$J$76,'Objekt4 - Mobiliář'!$C$82:$J$105,'Objekt4 - Mobiliář'!$C$111:$J$185</definedName>
    <definedName name="_xlnm.Print_Titles" localSheetId="7">'Objekt4 - Mobiliář'!$127:$127</definedName>
    <definedName name="_xlnm._FilterDatabase" localSheetId="8" hidden="1">'Objekt4 - Schodiště 01, O...'!$C$132:$K$300</definedName>
    <definedName name="_xlnm.Print_Area" localSheetId="8">'Objekt4 - Schodiště 01, O...'!$C$4:$J$76,'Objekt4 - Schodiště 01, O...'!$C$82:$J$110,'Objekt4 - Schodiště 01, O...'!$C$116:$J$300</definedName>
    <definedName name="_xlnm.Print_Titles" localSheetId="8">'Objekt4 - Schodiště 01, O...'!$132:$132</definedName>
    <definedName name="_xlnm._FilterDatabase" localSheetId="9" hidden="1">'Objekt5 - Schodiště 02, O...'!$C$130:$K$258</definedName>
    <definedName name="_xlnm.Print_Area" localSheetId="9">'Objekt5 - Schodiště 02, O...'!$C$4:$J$76,'Objekt5 - Schodiště 02, O...'!$C$82:$J$108,'Objekt5 - Schodiště 02, O...'!$C$114:$J$258</definedName>
    <definedName name="_xlnm.Print_Titles" localSheetId="9">'Objekt5 - Schodiště 02, O...'!$130:$130</definedName>
    <definedName name="_xlnm._FilterDatabase" localSheetId="10" hidden="1">'Objekt6 - Schodiště 03, 04'!$C$129:$K$211</definedName>
    <definedName name="_xlnm.Print_Area" localSheetId="10">'Objekt6 - Schodiště 03, 04'!$C$4:$J$76,'Objekt6 - Schodiště 03, 04'!$C$82:$J$107,'Objekt6 - Schodiště 03, 04'!$C$113:$J$211</definedName>
    <definedName name="_xlnm.Print_Titles" localSheetId="10">'Objekt6 - Schodiště 03, 04'!$129:$129</definedName>
    <definedName name="_xlnm._FilterDatabase" localSheetId="11" hidden="1">'Objekt7 - Schodiště 05 a 06'!$C$129:$K$213</definedName>
    <definedName name="_xlnm.Print_Area" localSheetId="11">'Objekt7 - Schodiště 05 a 06'!$C$4:$J$76,'Objekt7 - Schodiště 05 a 06'!$C$82:$J$107,'Objekt7 - Schodiště 05 a 06'!$C$113:$J$213</definedName>
    <definedName name="_xlnm.Print_Titles" localSheetId="11">'Objekt7 - Schodiště 05 a 06'!$129:$129</definedName>
    <definedName name="_xlnm._FilterDatabase" localSheetId="12" hidden="1">'Objekt8 - Schodiště 10'!$C$129:$K$210</definedName>
    <definedName name="_xlnm.Print_Area" localSheetId="12">'Objekt8 - Schodiště 10'!$C$4:$J$76,'Objekt8 - Schodiště 10'!$C$82:$J$107,'Objekt8 - Schodiště 10'!$C$113:$J$210</definedName>
    <definedName name="_xlnm.Print_Titles" localSheetId="12">'Objekt8 - Schodiště 10'!$129:$129</definedName>
    <definedName name="_xlnm._FilterDatabase" localSheetId="13" hidden="1">'Objekt9 - Schodiště 11, O...'!$C$132:$K$276</definedName>
    <definedName name="_xlnm.Print_Area" localSheetId="13">'Objekt9 - Schodiště 11, O...'!$C$4:$J$76,'Objekt9 - Schodiště 11, O...'!$C$82:$J$110,'Objekt9 - Schodiště 11, O...'!$C$116:$J$276</definedName>
    <definedName name="_xlnm.Print_Titles" localSheetId="13">'Objekt9 - Schodiště 11, O...'!$132:$132</definedName>
    <definedName name="_xlnm._FilterDatabase" localSheetId="14" hidden="1">'Objekt10 - Zídka 01'!$C$130:$K$238</definedName>
    <definedName name="_xlnm.Print_Area" localSheetId="14">'Objekt10 - Zídka 01'!$C$4:$J$76,'Objekt10 - Zídka 01'!$C$82:$J$108,'Objekt10 - Zídka 01'!$C$114:$J$238</definedName>
    <definedName name="_xlnm.Print_Titles" localSheetId="14">'Objekt10 - Zídka 01'!$130:$130</definedName>
    <definedName name="_xlnm._FilterDatabase" localSheetId="15" hidden="1">'Objekt11 - Zídka OP 03, s...'!$C$132:$K$273</definedName>
    <definedName name="_xlnm.Print_Area" localSheetId="15">'Objekt11 - Zídka OP 03, s...'!$C$4:$J$76,'Objekt11 - Zídka OP 03, s...'!$C$82:$J$110,'Objekt11 - Zídka OP 03, s...'!$C$116:$J$273</definedName>
    <definedName name="_xlnm.Print_Titles" localSheetId="15">'Objekt11 - Zídka OP 03, s...'!$132:$132</definedName>
    <definedName name="_xlnm._FilterDatabase" localSheetId="16" hidden="1">'Objekt12 - Zídka OP 04, s...'!$C$132:$K$276</definedName>
    <definedName name="_xlnm.Print_Area" localSheetId="16">'Objekt12 - Zídka OP 04, s...'!$C$4:$J$76,'Objekt12 - Zídka OP 04, s...'!$C$82:$J$110,'Objekt12 - Zídka OP 04, s...'!$C$116:$J$276</definedName>
    <definedName name="_xlnm.Print_Titles" localSheetId="16">'Objekt12 - Zídka OP 04, s...'!$132:$132</definedName>
    <definedName name="_xlnm._FilterDatabase" localSheetId="17" hidden="1">'Objekt13 - Zídka OP 05'!$C$130:$K$239</definedName>
    <definedName name="_xlnm.Print_Area" localSheetId="17">'Objekt13 - Zídka OP 05'!$C$4:$J$76,'Objekt13 - Zídka OP 05'!$C$82:$J$108,'Objekt13 - Zídka OP 05'!$C$114:$J$239</definedName>
    <definedName name="_xlnm.Print_Titles" localSheetId="17">'Objekt13 - Zídka OP 05'!$130:$130</definedName>
    <definedName name="_xlnm._FilterDatabase" localSheetId="18" hidden="1">'Objekt14 - Zídka OP 06'!$C$135:$K$320</definedName>
    <definedName name="_xlnm.Print_Area" localSheetId="18">'Objekt14 - Zídka OP 06'!$C$4:$J$76,'Objekt14 - Zídka OP 06'!$C$82:$J$113,'Objekt14 - Zídka OP 06'!$C$119:$J$320</definedName>
    <definedName name="_xlnm.Print_Titles" localSheetId="18">'Objekt14 - Zídka OP 06'!$135:$135</definedName>
    <definedName name="_xlnm._FilterDatabase" localSheetId="19" hidden="1">'Objekt15 - Zídka OP 10'!$C$130:$K$198</definedName>
    <definedName name="_xlnm.Print_Area" localSheetId="19">'Objekt15 - Zídka OP 10'!$C$4:$J$76,'Objekt15 - Zídka OP 10'!$C$82:$J$108,'Objekt15 - Zídka OP 10'!$C$114:$J$198</definedName>
    <definedName name="_xlnm.Print_Titles" localSheetId="19">'Objekt15 - Zídka OP 10'!$130:$130</definedName>
    <definedName name="_xlnm._FilterDatabase" localSheetId="20" hidden="1">'Objekt16 - Oprava stávají...'!$C$129:$K$177</definedName>
    <definedName name="_xlnm.Print_Area" localSheetId="20">'Objekt16 - Oprava stávají...'!$C$4:$J$76,'Objekt16 - Oprava stávají...'!$C$82:$J$107,'Objekt16 - Oprava stávají...'!$C$113:$J$177</definedName>
    <definedName name="_xlnm.Print_Titles" localSheetId="20">'Objekt16 - Oprava stávají...'!$129:$129</definedName>
    <definedName name="_xlnm._FilterDatabase" localSheetId="21" hidden="1">'Objekt3 - Sadové úpravy'!$C$125:$K$279</definedName>
    <definedName name="_xlnm.Print_Area" localSheetId="21">'Objekt3 - Sadové úpravy'!$C$4:$J$76,'Objekt3 - Sadové úpravy'!$C$82:$J$103,'Objekt3 - Sadové úpravy'!$C$109:$J$279</definedName>
    <definedName name="_xlnm.Print_Titles" localSheetId="21">'Objekt3 - Sadové úpravy'!$125:$125</definedName>
    <definedName name="_xlnm._FilterDatabase" localSheetId="22" hidden="1">'Objekt3 - Oplocení'!$C$131:$K$228</definedName>
    <definedName name="_xlnm.Print_Area" localSheetId="22">'Objekt3 - Oplocení'!$C$4:$J$76,'Objekt3 - Oplocení'!$C$82:$J$109,'Objekt3 - Oplocení'!$C$115:$J$228</definedName>
    <definedName name="_xlnm.Print_Titles" localSheetId="22">'Objekt3 - Oplocení'!$131:$131</definedName>
    <definedName name="_xlnm._FilterDatabase" localSheetId="23" hidden="1">'D.6.3 - Elektroinstalace'!$C$142:$K$372</definedName>
    <definedName name="_xlnm.Print_Area" localSheetId="23">'D.6.3 - Elektroinstalace'!$C$4:$J$76,'D.6.3 - Elektroinstalace'!$C$82:$J$120,'D.6.3 - Elektroinstalace'!$C$126:$J$372</definedName>
    <definedName name="_xlnm.Print_Titles" localSheetId="23">'D.6.3 - Elektroinstalace'!$142:$142</definedName>
    <definedName name="_xlnm._FilterDatabase" localSheetId="24" hidden="1">'D.8.3 - Závlaha'!$C$126:$K$238</definedName>
    <definedName name="_xlnm.Print_Area" localSheetId="24">'D.8.3 - Závlaha'!$C$4:$J$76,'D.8.3 - Závlaha'!$C$82:$J$104,'D.8.3 - Závlaha'!$C$110:$J$238</definedName>
    <definedName name="_xlnm.Print_Titles" localSheetId="24">'D.8.3 - Závlaha'!$126:$126</definedName>
    <definedName name="_xlnm._FilterDatabase" localSheetId="25" hidden="1">'D.1.3.0 - Vedlejší rozpoč...'!$C$129:$K$198</definedName>
    <definedName name="_xlnm.Print_Area" localSheetId="25">'D.1.3.0 - Vedlejší rozpoč...'!$C$4:$J$76,'D.1.3.0 - Vedlejší rozpoč...'!$C$82:$J$107,'D.1.3.0 - Vedlejší rozpoč...'!$C$113:$J$198</definedName>
    <definedName name="_xlnm.Print_Titles" localSheetId="25">'D.1.3.0 - Vedlejší rozpoč...'!$129:$129</definedName>
    <definedName name="_xlnm._FilterDatabase" localSheetId="26" hidden="1">'Objekt4 - Sanace_01'!$C$126:$K$172</definedName>
    <definedName name="_xlnm.Print_Area" localSheetId="26">'Objekt4 - Sanace_01'!$C$4:$J$76,'Objekt4 - Sanace_01'!$C$82:$J$104,'Objekt4 - Sanace_01'!$C$110:$J$172</definedName>
    <definedName name="_xlnm.Print_Titles" localSheetId="26">'Objekt4 - Sanace_01'!$126:$126</definedName>
    <definedName name="_xlnm._FilterDatabase" localSheetId="27" hidden="1">'Objekt4 - Zpevněné plochy_01'!$C$127:$K$175</definedName>
    <definedName name="_xlnm.Print_Area" localSheetId="27">'Objekt4 - Zpevněné plochy_01'!$C$4:$J$76,'Objekt4 - Zpevněné plochy_01'!$C$82:$J$105,'Objekt4 - Zpevněné plochy_01'!$C$111:$J$175</definedName>
    <definedName name="_xlnm.Print_Titles" localSheetId="27">'Objekt4 - Zpevněné plochy_01'!$127:$127</definedName>
    <definedName name="_xlnm._FilterDatabase" localSheetId="28" hidden="1">'00-0 - Vedlejší rozpočtov...'!$C$129:$K$198</definedName>
    <definedName name="_xlnm.Print_Area" localSheetId="28">'00-0 - Vedlejší rozpočtov...'!$C$4:$J$76,'00-0 - Vedlejší rozpočtov...'!$C$82:$J$107,'00-0 - Vedlejší rozpočtov...'!$C$113:$J$198</definedName>
    <definedName name="_xlnm.Print_Titles" localSheetId="28">'00-0 - Vedlejší rozpočtov...'!$129:$129</definedName>
    <definedName name="_xlnm._FilterDatabase" localSheetId="29" hidden="1">'01-0 - Bourání'!$C$129:$K$174</definedName>
    <definedName name="_xlnm.Print_Area" localSheetId="29">'01-0 - Bourání'!$C$4:$J$76,'01-0 - Bourání'!$C$82:$J$107,'01-0 - Bourání'!$C$113:$J$174</definedName>
    <definedName name="_xlnm.Print_Titles" localSheetId="29">'01-0 - Bourání'!$129:$129</definedName>
    <definedName name="_xlnm._FilterDatabase" localSheetId="30" hidden="1">'01-1 - Návrh'!$C$138:$K$320</definedName>
    <definedName name="_xlnm.Print_Area" localSheetId="30">'01-1 - Návrh'!$C$4:$J$76,'01-1 - Návrh'!$C$82:$J$116,'01-1 - Návrh'!$C$122:$J$320</definedName>
    <definedName name="_xlnm.Print_Titles" localSheetId="30">'01-1 - Návrh'!$138:$138</definedName>
    <definedName name="_xlnm._FilterDatabase" localSheetId="31" hidden="1">'01-2 - ZTI'!$C$127:$K$198</definedName>
    <definedName name="_xlnm.Print_Area" localSheetId="31">'01-2 - ZTI'!$C$4:$J$76,'01-2 - ZTI'!$C$82:$J$105,'01-2 - ZTI'!$C$111:$J$198</definedName>
    <definedName name="_xlnm.Print_Titles" localSheetId="31">'01-2 - ZTI'!$127:$127</definedName>
    <definedName name="_xlnm._FilterDatabase" localSheetId="32" hidden="1">'01-3 - Elektroinstalace a...'!$C$126:$K$286</definedName>
    <definedName name="_xlnm.Print_Area" localSheetId="32">'01-3 - Elektroinstalace a...'!$C$4:$J$76,'01-3 - Elektroinstalace a...'!$C$82:$J$104,'01-3 - Elektroinstalace a...'!$C$110:$J$286</definedName>
    <definedName name="_xlnm.Print_Titles" localSheetId="32">'01-3 - Elektroinstalace a...'!$126:$126</definedName>
    <definedName name="_xlnm._FilterDatabase" localSheetId="33" hidden="1">'01-4 - Vzduchotechnika'!$C$127:$K$186</definedName>
    <definedName name="_xlnm.Print_Area" localSheetId="33">'01-4 - Vzduchotechnika'!$C$4:$J$76,'01-4 - Vzduchotechnika'!$C$82:$J$105,'01-4 - Vzduchotechnika'!$C$111:$J$186</definedName>
    <definedName name="_xlnm.Print_Titles" localSheetId="33">'01-4 - Vzduchotechnika'!$127:$127</definedName>
    <definedName name="_xlnm._FilterDatabase" localSheetId="34" hidden="1">'SO0 - Vedlejší rozpočtové...'!$C$125:$K$194</definedName>
    <definedName name="_xlnm.Print_Area" localSheetId="34">'SO0 - Vedlejší rozpočtové...'!$C$4:$J$76,'SO0 - Vedlejší rozpočtové...'!$C$82:$J$105,'SO0 - Vedlejší rozpočtové...'!$C$111:$J$194</definedName>
    <definedName name="_xlnm.Print_Titles" localSheetId="34">'SO0 - Vedlejší rozpočtové...'!$125:$125</definedName>
    <definedName name="_xlnm._FilterDatabase" localSheetId="35" hidden="1">'SO1 - Přívod a rozvod vod...'!$C$124:$K$226</definedName>
    <definedName name="_xlnm.Print_Area" localSheetId="35">'SO1 - Přívod a rozvod vod...'!$C$4:$J$76,'SO1 - Přívod a rozvod vod...'!$C$82:$J$104,'SO1 - Přívod a rozvod vod...'!$C$110:$J$226</definedName>
    <definedName name="_xlnm.Print_Titles" localSheetId="35">'SO1 - Přívod a rozvod vod...'!$124:$124</definedName>
    <definedName name="_xlnm._FilterDatabase" localSheetId="36" hidden="1">'SO3 - Rozvod pitné vody -...'!$C$123:$K$196</definedName>
    <definedName name="_xlnm.Print_Area" localSheetId="36">'SO3 - Rozvod pitné vody -...'!$C$4:$J$76,'SO3 - Rozvod pitné vody -...'!$C$82:$J$103,'SO3 - Rozvod pitné vody -...'!$C$109:$J$196</definedName>
    <definedName name="_xlnm.Print_Titles" localSheetId="36">'SO3 - Rozvod pitné vody -...'!$123:$123</definedName>
    <definedName name="_xlnm._FilterDatabase" localSheetId="37" hidden="1">'SO4 - Akumulační nádrž'!$C$124:$K$182</definedName>
    <definedName name="_xlnm.Print_Area" localSheetId="37">'SO4 - Akumulační nádrž'!$C$4:$J$76,'SO4 - Akumulační nádrž'!$C$82:$J$104,'SO4 - Akumulační nádrž'!$C$110:$J$182</definedName>
    <definedName name="_xlnm.Print_Titles" localSheetId="37">'SO4 - Akumulační nádrž'!$124:$124</definedName>
    <definedName name="_xlnm._FilterDatabase" localSheetId="38" hidden="1">'SO5 - Armaturní šachta'!$C$126:$K$196</definedName>
    <definedName name="_xlnm.Print_Area" localSheetId="38">'SO5 - Armaturní šachta'!$C$4:$J$76,'SO5 - Armaturní šachta'!$C$82:$J$106,'SO5 - Armaturní šachta'!$C$112:$J$196</definedName>
    <definedName name="_xlnm.Print_Titles" localSheetId="38">'SO5 - Armaturní šachta'!$126:$126</definedName>
    <definedName name="_xlnm._FilterDatabase" localSheetId="39" hidden="1">'SO6-1 - Odpad užitkové vo...'!$C$127:$K$188</definedName>
    <definedName name="_xlnm.Print_Area" localSheetId="39">'SO6-1 - Odpad užitkové vo...'!$C$4:$J$76,'SO6-1 - Odpad užitkové vo...'!$C$82:$J$105,'SO6-1 - Odpad užitkové vo...'!$C$111:$J$188</definedName>
    <definedName name="_xlnm.Print_Titles" localSheetId="39">'SO6-1 - Odpad užitkové vo...'!$127:$127</definedName>
    <definedName name="_xlnm._FilterDatabase" localSheetId="40" hidden="1">'SO6-2 - Odpad užitkové vo...'!$C$127:$K$178</definedName>
    <definedName name="_xlnm.Print_Area" localSheetId="40">'SO6-2 - Odpad užitkové vo...'!$C$4:$J$76,'SO6-2 - Odpad užitkové vo...'!$C$82:$J$105,'SO6-2 - Odpad užitkové vo...'!$C$111:$J$178</definedName>
    <definedName name="_xlnm.Print_Titles" localSheetId="40">'SO6-2 - Odpad užitkové vo...'!$127:$127</definedName>
    <definedName name="_xlnm._FilterDatabase" localSheetId="41" hidden="1">'SO6-3 - Odpad užitkové vo...'!$C$128:$K$178</definedName>
    <definedName name="_xlnm.Print_Area" localSheetId="41">'SO6-3 - Odpad užitkové vo...'!$C$4:$J$76,'SO6-3 - Odpad užitkové vo...'!$C$82:$J$106,'SO6-3 - Odpad užitkové vo...'!$C$112:$J$178</definedName>
    <definedName name="_xlnm.Print_Titles" localSheetId="41">'SO6-3 - Odpad užitkové vo...'!$128:$128</definedName>
    <definedName name="_xlnm._FilterDatabase" localSheetId="42" hidden="1">'D.7.3.0. - Vedlejší rozpo...'!$C$125:$K$194</definedName>
    <definedName name="_xlnm.Print_Area" localSheetId="42">'D.7.3.0. - Vedlejší rozpo...'!$C$4:$J$76,'D.7.3.0. - Vedlejší rozpo...'!$C$82:$J$105,'D.7.3.0. - Vedlejší rozpo...'!$C$111:$J$194</definedName>
    <definedName name="_xlnm.Print_Titles" localSheetId="42">'D.7.3.0. - Vedlejší rozpo...'!$125:$125</definedName>
    <definedName name="_xlnm._FilterDatabase" localSheetId="43" hidden="1">'D.7.3.1. - Dětské hřiště ...'!$C$120:$K$155</definedName>
    <definedName name="_xlnm.Print_Area" localSheetId="43">'D.7.3.1. - Dětské hřiště ...'!$C$4:$J$76,'D.7.3.1. - Dětské hřiště ...'!$C$82:$J$100,'D.7.3.1. - Dětské hřiště ...'!$C$106:$J$155</definedName>
    <definedName name="_xlnm.Print_Titles" localSheetId="43">'D.7.3.1. - Dětské hřiště ...'!$120:$120</definedName>
  </definedNames>
  <calcPr/>
</workbook>
</file>

<file path=xl/calcChain.xml><?xml version="1.0" encoding="utf-8"?>
<calcChain xmlns="http://schemas.openxmlformats.org/spreadsheetml/2006/main">
  <c i="44" l="1" r="J39"/>
  <c r="J38"/>
  <c i="1" r="AY156"/>
  <c i="44" r="J37"/>
  <c i="1" r="AX156"/>
  <c i="44"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J118"/>
  <c r="J117"/>
  <c r="F117"/>
  <c r="F115"/>
  <c r="E113"/>
  <c r="J94"/>
  <c r="J93"/>
  <c r="F93"/>
  <c r="F91"/>
  <c r="E89"/>
  <c r="J20"/>
  <c r="E20"/>
  <c r="F118"/>
  <c r="J19"/>
  <c r="J14"/>
  <c r="J91"/>
  <c r="E7"/>
  <c r="E109"/>
  <c i="43" r="J39"/>
  <c r="J38"/>
  <c i="1" r="AY155"/>
  <c i="43" r="J37"/>
  <c i="1" r="AX155"/>
  <c i="43" r="BI192"/>
  <c r="BH192"/>
  <c r="BG192"/>
  <c r="BF192"/>
  <c r="T192"/>
  <c r="R192"/>
  <c r="P192"/>
  <c r="BI189"/>
  <c r="BH189"/>
  <c r="BG189"/>
  <c r="BF189"/>
  <c r="T189"/>
  <c r="R189"/>
  <c r="P189"/>
  <c r="BI186"/>
  <c r="BH186"/>
  <c r="BG186"/>
  <c r="BF186"/>
  <c r="T186"/>
  <c r="R186"/>
  <c r="P186"/>
  <c r="BI184"/>
  <c r="BH184"/>
  <c r="BG184"/>
  <c r="BF184"/>
  <c r="T184"/>
  <c r="R184"/>
  <c r="P184"/>
  <c r="BI181"/>
  <c r="BH181"/>
  <c r="BG181"/>
  <c r="BF181"/>
  <c r="T181"/>
  <c r="R181"/>
  <c r="P181"/>
  <c r="BI178"/>
  <c r="BH178"/>
  <c r="BG178"/>
  <c r="BF178"/>
  <c r="T178"/>
  <c r="R178"/>
  <c r="P178"/>
  <c r="BI174"/>
  <c r="BH174"/>
  <c r="BG174"/>
  <c r="BF174"/>
  <c r="T174"/>
  <c r="T173"/>
  <c r="R174"/>
  <c r="R173"/>
  <c r="P174"/>
  <c r="P173"/>
  <c r="BI170"/>
  <c r="BH170"/>
  <c r="BG170"/>
  <c r="BF170"/>
  <c r="T170"/>
  <c r="R170"/>
  <c r="P170"/>
  <c r="BI167"/>
  <c r="BH167"/>
  <c r="BG167"/>
  <c r="BF167"/>
  <c r="T167"/>
  <c r="R167"/>
  <c r="P167"/>
  <c r="BI164"/>
  <c r="BH164"/>
  <c r="BG164"/>
  <c r="BF164"/>
  <c r="T164"/>
  <c r="R164"/>
  <c r="P164"/>
  <c r="BI161"/>
  <c r="BH161"/>
  <c r="BG161"/>
  <c r="BF161"/>
  <c r="T161"/>
  <c r="R161"/>
  <c r="P161"/>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8"/>
  <c r="BH138"/>
  <c r="BG138"/>
  <c r="BF138"/>
  <c r="T138"/>
  <c r="R138"/>
  <c r="P138"/>
  <c r="BI135"/>
  <c r="BH135"/>
  <c r="BG135"/>
  <c r="BF135"/>
  <c r="T135"/>
  <c r="R135"/>
  <c r="P135"/>
  <c r="BI132"/>
  <c r="BH132"/>
  <c r="BG132"/>
  <c r="BF132"/>
  <c r="T132"/>
  <c r="R132"/>
  <c r="P132"/>
  <c r="BI129"/>
  <c r="BH129"/>
  <c r="BG129"/>
  <c r="BF129"/>
  <c r="T129"/>
  <c r="R129"/>
  <c r="P129"/>
  <c r="J123"/>
  <c r="J122"/>
  <c r="F122"/>
  <c r="F120"/>
  <c r="E118"/>
  <c r="J94"/>
  <c r="J93"/>
  <c r="F93"/>
  <c r="F91"/>
  <c r="E89"/>
  <c r="J20"/>
  <c r="E20"/>
  <c r="F94"/>
  <c r="J19"/>
  <c r="J14"/>
  <c r="J120"/>
  <c r="E7"/>
  <c r="E85"/>
  <c i="42" r="J158"/>
  <c r="J41"/>
  <c r="J40"/>
  <c i="1" r="AY153"/>
  <c i="42" r="J39"/>
  <c i="1" r="AX153"/>
  <c i="42" r="BI177"/>
  <c r="BH177"/>
  <c r="BG177"/>
  <c r="BF177"/>
  <c r="T177"/>
  <c r="T176"/>
  <c r="R177"/>
  <c r="R176"/>
  <c r="P177"/>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J103"/>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J126"/>
  <c r="J125"/>
  <c r="F125"/>
  <c r="F123"/>
  <c r="E121"/>
  <c r="J96"/>
  <c r="J95"/>
  <c r="F95"/>
  <c r="F93"/>
  <c r="E91"/>
  <c r="J22"/>
  <c r="E22"/>
  <c r="F126"/>
  <c r="J21"/>
  <c r="J16"/>
  <c r="J93"/>
  <c r="E7"/>
  <c r="E85"/>
  <c i="41" r="J41"/>
  <c r="J40"/>
  <c i="1" r="AY152"/>
  <c i="41" r="J39"/>
  <c i="1" r="AX152"/>
  <c i="41" r="BI177"/>
  <c r="BH177"/>
  <c r="BG177"/>
  <c r="BF177"/>
  <c r="T177"/>
  <c r="T176"/>
  <c r="R177"/>
  <c r="R176"/>
  <c r="P177"/>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J125"/>
  <c r="J124"/>
  <c r="F124"/>
  <c r="F122"/>
  <c r="E120"/>
  <c r="J96"/>
  <c r="J95"/>
  <c r="F95"/>
  <c r="F93"/>
  <c r="E91"/>
  <c r="J22"/>
  <c r="E22"/>
  <c r="F96"/>
  <c r="J21"/>
  <c r="J16"/>
  <c r="J93"/>
  <c r="E7"/>
  <c r="E85"/>
  <c i="40" r="J41"/>
  <c r="J40"/>
  <c i="1" r="AY151"/>
  <c i="40" r="J39"/>
  <c i="1" r="AX151"/>
  <c i="40" r="BI187"/>
  <c r="BH187"/>
  <c r="BG187"/>
  <c r="BF187"/>
  <c r="T187"/>
  <c r="T186"/>
  <c r="R187"/>
  <c r="R186"/>
  <c r="P187"/>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J125"/>
  <c r="J124"/>
  <c r="F124"/>
  <c r="F122"/>
  <c r="E120"/>
  <c r="J96"/>
  <c r="J95"/>
  <c r="F95"/>
  <c r="F93"/>
  <c r="E91"/>
  <c r="J22"/>
  <c r="E22"/>
  <c r="F125"/>
  <c r="J21"/>
  <c r="J16"/>
  <c r="J122"/>
  <c r="E7"/>
  <c r="E85"/>
  <c i="39" r="J39"/>
  <c r="J38"/>
  <c i="1" r="AY149"/>
  <c i="39" r="J37"/>
  <c i="1" r="AX149"/>
  <c i="39" r="BI195"/>
  <c r="BH195"/>
  <c r="BG195"/>
  <c r="BF195"/>
  <c r="T195"/>
  <c r="R195"/>
  <c r="P195"/>
  <c r="BI193"/>
  <c r="BH193"/>
  <c r="BG193"/>
  <c r="BF193"/>
  <c r="T193"/>
  <c r="R193"/>
  <c r="P193"/>
  <c r="BI189"/>
  <c r="BH189"/>
  <c r="BG189"/>
  <c r="BF189"/>
  <c r="T189"/>
  <c r="T188"/>
  <c r="R189"/>
  <c r="R188"/>
  <c r="P189"/>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59"/>
  <c r="BH159"/>
  <c r="BG159"/>
  <c r="BF159"/>
  <c r="T159"/>
  <c r="T158"/>
  <c r="R159"/>
  <c r="R158"/>
  <c r="P159"/>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24"/>
  <c r="J123"/>
  <c r="F123"/>
  <c r="F121"/>
  <c r="E119"/>
  <c r="J94"/>
  <c r="J93"/>
  <c r="F93"/>
  <c r="F91"/>
  <c r="E89"/>
  <c r="J20"/>
  <c r="E20"/>
  <c r="F94"/>
  <c r="J19"/>
  <c r="J14"/>
  <c r="J121"/>
  <c r="E7"/>
  <c r="E115"/>
  <c i="38" r="J39"/>
  <c r="J38"/>
  <c i="1" r="AY148"/>
  <c i="38" r="J37"/>
  <c i="1" r="AX148"/>
  <c i="38" r="BI181"/>
  <c r="BH181"/>
  <c r="BG181"/>
  <c r="BF181"/>
  <c r="T181"/>
  <c r="T180"/>
  <c r="R181"/>
  <c r="R180"/>
  <c r="P181"/>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7"/>
  <c r="BH167"/>
  <c r="BG167"/>
  <c r="BF167"/>
  <c r="T167"/>
  <c r="T166"/>
  <c r="R167"/>
  <c r="R166"/>
  <c r="P167"/>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2"/>
  <c r="J121"/>
  <c r="F121"/>
  <c r="F119"/>
  <c r="E117"/>
  <c r="J94"/>
  <c r="J93"/>
  <c r="F93"/>
  <c r="F91"/>
  <c r="E89"/>
  <c r="J20"/>
  <c r="E20"/>
  <c r="F94"/>
  <c r="J19"/>
  <c r="J14"/>
  <c r="J91"/>
  <c r="E7"/>
  <c r="E113"/>
  <c i="37" r="J39"/>
  <c r="J38"/>
  <c i="1" r="AY147"/>
  <c i="37" r="J37"/>
  <c i="1" r="AX147"/>
  <c i="37" r="BI195"/>
  <c r="BH195"/>
  <c r="BG195"/>
  <c r="BF195"/>
  <c r="T195"/>
  <c r="T194"/>
  <c r="R195"/>
  <c r="R194"/>
  <c r="P195"/>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J121"/>
  <c r="J120"/>
  <c r="F120"/>
  <c r="F118"/>
  <c r="E116"/>
  <c r="J94"/>
  <c r="J93"/>
  <c r="F93"/>
  <c r="F91"/>
  <c r="E89"/>
  <c r="J20"/>
  <c r="E20"/>
  <c r="F121"/>
  <c r="J19"/>
  <c r="J14"/>
  <c r="J91"/>
  <c r="E7"/>
  <c r="E112"/>
  <c i="36" r="J39"/>
  <c r="J38"/>
  <c i="1" r="AY146"/>
  <c i="36" r="J37"/>
  <c i="1" r="AX146"/>
  <c i="36" r="BI225"/>
  <c r="BH225"/>
  <c r="BG225"/>
  <c r="BF225"/>
  <c r="T225"/>
  <c r="T224"/>
  <c r="R225"/>
  <c r="R224"/>
  <c r="P225"/>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79"/>
  <c r="BH179"/>
  <c r="BG179"/>
  <c r="BF179"/>
  <c r="T179"/>
  <c r="R179"/>
  <c r="P179"/>
  <c r="BI177"/>
  <c r="BH177"/>
  <c r="BG177"/>
  <c r="BF177"/>
  <c r="T177"/>
  <c r="R177"/>
  <c r="P177"/>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2"/>
  <c r="J121"/>
  <c r="F121"/>
  <c r="F119"/>
  <c r="E117"/>
  <c r="J94"/>
  <c r="J93"/>
  <c r="F93"/>
  <c r="F91"/>
  <c r="E89"/>
  <c r="J20"/>
  <c r="E20"/>
  <c r="F122"/>
  <c r="J19"/>
  <c r="J14"/>
  <c r="J119"/>
  <c r="E7"/>
  <c r="E85"/>
  <c i="35" r="P177"/>
  <c r="J39"/>
  <c r="J38"/>
  <c i="1" r="AY145"/>
  <c i="35" r="J37"/>
  <c i="1" r="AX145"/>
  <c i="35" r="BI192"/>
  <c r="BH192"/>
  <c r="BG192"/>
  <c r="BF192"/>
  <c r="T192"/>
  <c r="R192"/>
  <c r="P192"/>
  <c r="BI189"/>
  <c r="BH189"/>
  <c r="BG189"/>
  <c r="BF189"/>
  <c r="T189"/>
  <c r="R189"/>
  <c r="P189"/>
  <c r="BI186"/>
  <c r="BH186"/>
  <c r="BG186"/>
  <c r="BF186"/>
  <c r="T186"/>
  <c r="R186"/>
  <c r="P186"/>
  <c r="BI184"/>
  <c r="BH184"/>
  <c r="BG184"/>
  <c r="BF184"/>
  <c r="T184"/>
  <c r="R184"/>
  <c r="P184"/>
  <c r="BI181"/>
  <c r="BH181"/>
  <c r="BG181"/>
  <c r="BF181"/>
  <c r="T181"/>
  <c r="R181"/>
  <c r="P181"/>
  <c r="BI178"/>
  <c r="BH178"/>
  <c r="BG178"/>
  <c r="BF178"/>
  <c r="T178"/>
  <c r="R178"/>
  <c r="P178"/>
  <c r="BI174"/>
  <c r="BH174"/>
  <c r="BG174"/>
  <c r="BF174"/>
  <c r="T174"/>
  <c r="T173"/>
  <c r="R174"/>
  <c r="R173"/>
  <c r="P174"/>
  <c r="P173"/>
  <c r="BI170"/>
  <c r="BH170"/>
  <c r="BG170"/>
  <c r="BF170"/>
  <c r="T170"/>
  <c r="R170"/>
  <c r="P170"/>
  <c r="BI167"/>
  <c r="BH167"/>
  <c r="BG167"/>
  <c r="BF167"/>
  <c r="T167"/>
  <c r="R167"/>
  <c r="P167"/>
  <c r="BI164"/>
  <c r="BH164"/>
  <c r="BG164"/>
  <c r="BF164"/>
  <c r="T164"/>
  <c r="R164"/>
  <c r="P164"/>
  <c r="BI161"/>
  <c r="BH161"/>
  <c r="BG161"/>
  <c r="BF161"/>
  <c r="T161"/>
  <c r="R161"/>
  <c r="P161"/>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8"/>
  <c r="BH138"/>
  <c r="BG138"/>
  <c r="BF138"/>
  <c r="T138"/>
  <c r="R138"/>
  <c r="P138"/>
  <c r="BI135"/>
  <c r="BH135"/>
  <c r="BG135"/>
  <c r="BF135"/>
  <c r="T135"/>
  <c r="R135"/>
  <c r="P135"/>
  <c r="BI132"/>
  <c r="BH132"/>
  <c r="BG132"/>
  <c r="BF132"/>
  <c r="T132"/>
  <c r="R132"/>
  <c r="P132"/>
  <c r="BI129"/>
  <c r="BH129"/>
  <c r="BG129"/>
  <c r="BF129"/>
  <c r="T129"/>
  <c r="R129"/>
  <c r="P129"/>
  <c r="J123"/>
  <c r="J122"/>
  <c r="F122"/>
  <c r="F120"/>
  <c r="E118"/>
  <c r="J94"/>
  <c r="J93"/>
  <c r="F93"/>
  <c r="F91"/>
  <c r="E89"/>
  <c r="J20"/>
  <c r="E20"/>
  <c r="F123"/>
  <c r="J19"/>
  <c r="J14"/>
  <c r="J91"/>
  <c r="E7"/>
  <c r="E85"/>
  <c i="34" r="J41"/>
  <c r="J40"/>
  <c i="1" r="AY143"/>
  <c i="34" r="J39"/>
  <c i="1" r="AX143"/>
  <c i="34"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J125"/>
  <c r="J124"/>
  <c r="F124"/>
  <c r="F122"/>
  <c r="E120"/>
  <c r="J96"/>
  <c r="J95"/>
  <c r="F95"/>
  <c r="F93"/>
  <c r="E91"/>
  <c r="J22"/>
  <c r="E22"/>
  <c r="F96"/>
  <c r="J21"/>
  <c r="J16"/>
  <c r="J122"/>
  <c r="E7"/>
  <c r="E85"/>
  <c i="33" r="J41"/>
  <c r="J40"/>
  <c i="1" r="AY142"/>
  <c i="33" r="J39"/>
  <c i="1" r="AX142"/>
  <c i="33" r="BI285"/>
  <c r="BH285"/>
  <c r="BG285"/>
  <c r="BF285"/>
  <c r="T285"/>
  <c r="R285"/>
  <c r="P285"/>
  <c r="BI283"/>
  <c r="BH283"/>
  <c r="BG283"/>
  <c r="BF283"/>
  <c r="T283"/>
  <c r="R283"/>
  <c r="P283"/>
  <c r="BI281"/>
  <c r="BH281"/>
  <c r="BG281"/>
  <c r="BF281"/>
  <c r="T281"/>
  <c r="R281"/>
  <c r="P281"/>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24"/>
  <c r="J123"/>
  <c r="F123"/>
  <c r="F121"/>
  <c r="E119"/>
  <c r="J96"/>
  <c r="J95"/>
  <c r="F95"/>
  <c r="F93"/>
  <c r="E91"/>
  <c r="J22"/>
  <c r="E22"/>
  <c r="F124"/>
  <c r="J21"/>
  <c r="J16"/>
  <c r="J121"/>
  <c r="E7"/>
  <c r="E113"/>
  <c i="32" r="J41"/>
  <c r="J40"/>
  <c i="1" r="AY141"/>
  <c i="32" r="J39"/>
  <c i="1" r="AX141"/>
  <c i="32"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J125"/>
  <c r="J124"/>
  <c r="F124"/>
  <c r="F122"/>
  <c r="E120"/>
  <c r="J96"/>
  <c r="J95"/>
  <c r="F95"/>
  <c r="F93"/>
  <c r="E91"/>
  <c r="J22"/>
  <c r="E22"/>
  <c r="F125"/>
  <c r="J21"/>
  <c r="J16"/>
  <c r="J122"/>
  <c r="E7"/>
  <c r="E114"/>
  <c i="31" r="J41"/>
  <c r="J40"/>
  <c i="1" r="AY140"/>
  <c i="31" r="J39"/>
  <c i="1" r="AX140"/>
  <c i="31" r="BI319"/>
  <c r="BH319"/>
  <c r="BG319"/>
  <c r="BF319"/>
  <c r="T319"/>
  <c r="R319"/>
  <c r="P319"/>
  <c r="BI317"/>
  <c r="BH317"/>
  <c r="BG317"/>
  <c r="BF317"/>
  <c r="T317"/>
  <c r="R317"/>
  <c r="P317"/>
  <c r="BI314"/>
  <c r="BH314"/>
  <c r="BG314"/>
  <c r="BF314"/>
  <c r="T314"/>
  <c r="R314"/>
  <c r="P314"/>
  <c r="BI312"/>
  <c r="BH312"/>
  <c r="BG312"/>
  <c r="BF312"/>
  <c r="T312"/>
  <c r="R312"/>
  <c r="P312"/>
  <c r="BI310"/>
  <c r="BH310"/>
  <c r="BG310"/>
  <c r="BF310"/>
  <c r="T310"/>
  <c r="R310"/>
  <c r="P310"/>
  <c r="BI308"/>
  <c r="BH308"/>
  <c r="BG308"/>
  <c r="BF308"/>
  <c r="T308"/>
  <c r="R308"/>
  <c r="P308"/>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1"/>
  <c r="BH261"/>
  <c r="BG261"/>
  <c r="BF261"/>
  <c r="T261"/>
  <c r="R261"/>
  <c r="P261"/>
  <c r="BI259"/>
  <c r="BH259"/>
  <c r="BG259"/>
  <c r="BF259"/>
  <c r="T259"/>
  <c r="R259"/>
  <c r="P259"/>
  <c r="BI257"/>
  <c r="BH257"/>
  <c r="BG257"/>
  <c r="BF257"/>
  <c r="T257"/>
  <c r="R257"/>
  <c r="P257"/>
  <c r="BI255"/>
  <c r="BH255"/>
  <c r="BG255"/>
  <c r="BF255"/>
  <c r="T255"/>
  <c r="R255"/>
  <c r="P255"/>
  <c r="BI252"/>
  <c r="BH252"/>
  <c r="BG252"/>
  <c r="BF252"/>
  <c r="T252"/>
  <c r="R252"/>
  <c r="P252"/>
  <c r="BI250"/>
  <c r="BH250"/>
  <c r="BG250"/>
  <c r="BF250"/>
  <c r="T250"/>
  <c r="R250"/>
  <c r="P250"/>
  <c r="BI248"/>
  <c r="BH248"/>
  <c r="BG248"/>
  <c r="BF248"/>
  <c r="T248"/>
  <c r="R248"/>
  <c r="P248"/>
  <c r="BI246"/>
  <c r="BH246"/>
  <c r="BG246"/>
  <c r="BF246"/>
  <c r="T246"/>
  <c r="R246"/>
  <c r="P246"/>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8"/>
  <c r="BH218"/>
  <c r="BG218"/>
  <c r="BF218"/>
  <c r="T218"/>
  <c r="R218"/>
  <c r="P218"/>
  <c r="BI216"/>
  <c r="BH216"/>
  <c r="BG216"/>
  <c r="BF216"/>
  <c r="T216"/>
  <c r="R216"/>
  <c r="P216"/>
  <c r="BI214"/>
  <c r="BH214"/>
  <c r="BG214"/>
  <c r="BF214"/>
  <c r="T214"/>
  <c r="R214"/>
  <c r="P214"/>
  <c r="BI212"/>
  <c r="BH212"/>
  <c r="BG212"/>
  <c r="BF212"/>
  <c r="T212"/>
  <c r="R212"/>
  <c r="P212"/>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5"/>
  <c r="BH195"/>
  <c r="BG195"/>
  <c r="BF195"/>
  <c r="T195"/>
  <c r="T194"/>
  <c r="R195"/>
  <c r="R194"/>
  <c r="P195"/>
  <c r="P194"/>
  <c r="BI192"/>
  <c r="BH192"/>
  <c r="BG192"/>
  <c r="BF192"/>
  <c r="T192"/>
  <c r="R192"/>
  <c r="P192"/>
  <c r="BI190"/>
  <c r="BH190"/>
  <c r="BG190"/>
  <c r="BF190"/>
  <c r="T190"/>
  <c r="R190"/>
  <c r="P190"/>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J136"/>
  <c r="J135"/>
  <c r="F135"/>
  <c r="F133"/>
  <c r="E131"/>
  <c r="J96"/>
  <c r="J95"/>
  <c r="F95"/>
  <c r="F93"/>
  <c r="E91"/>
  <c r="J22"/>
  <c r="E22"/>
  <c r="F136"/>
  <c r="J21"/>
  <c r="J16"/>
  <c r="J133"/>
  <c r="E7"/>
  <c r="E125"/>
  <c i="30" r="J41"/>
  <c r="J40"/>
  <c i="1" r="AY139"/>
  <c i="30" r="J39"/>
  <c i="1" r="AX139"/>
  <c i="30" r="BI173"/>
  <c r="BH173"/>
  <c r="BG173"/>
  <c r="BF173"/>
  <c r="T173"/>
  <c r="T172"/>
  <c r="R173"/>
  <c r="R172"/>
  <c r="P173"/>
  <c r="P172"/>
  <c r="BI170"/>
  <c r="BH170"/>
  <c r="BG170"/>
  <c r="BF170"/>
  <c r="T170"/>
  <c r="R170"/>
  <c r="P170"/>
  <c r="BI168"/>
  <c r="BH168"/>
  <c r="BG168"/>
  <c r="BF168"/>
  <c r="T168"/>
  <c r="R168"/>
  <c r="P168"/>
  <c r="BI166"/>
  <c r="BH166"/>
  <c r="BG166"/>
  <c r="BF166"/>
  <c r="T166"/>
  <c r="R166"/>
  <c r="P166"/>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J127"/>
  <c r="J126"/>
  <c r="F126"/>
  <c r="F124"/>
  <c r="E122"/>
  <c r="J96"/>
  <c r="J95"/>
  <c r="F95"/>
  <c r="F93"/>
  <c r="E91"/>
  <c r="J22"/>
  <c r="E22"/>
  <c r="F127"/>
  <c r="J21"/>
  <c r="J16"/>
  <c r="J124"/>
  <c r="E7"/>
  <c r="E116"/>
  <c i="29" r="J41"/>
  <c r="J40"/>
  <c i="1" r="AY138"/>
  <c i="29" r="J39"/>
  <c i="1" r="AX138"/>
  <c i="29" r="BI196"/>
  <c r="BH196"/>
  <c r="BG196"/>
  <c r="BF196"/>
  <c r="T196"/>
  <c r="R196"/>
  <c r="P196"/>
  <c r="BI193"/>
  <c r="BH193"/>
  <c r="BG193"/>
  <c r="BF193"/>
  <c r="T193"/>
  <c r="R193"/>
  <c r="P193"/>
  <c r="BI190"/>
  <c r="BH190"/>
  <c r="BG190"/>
  <c r="BF190"/>
  <c r="T190"/>
  <c r="R190"/>
  <c r="P190"/>
  <c r="BI188"/>
  <c r="BH188"/>
  <c r="BG188"/>
  <c r="BF188"/>
  <c r="T188"/>
  <c r="R188"/>
  <c r="P188"/>
  <c r="BI185"/>
  <c r="BH185"/>
  <c r="BG185"/>
  <c r="BF185"/>
  <c r="T185"/>
  <c r="R185"/>
  <c r="P185"/>
  <c r="BI182"/>
  <c r="BH182"/>
  <c r="BG182"/>
  <c r="BF182"/>
  <c r="T182"/>
  <c r="R182"/>
  <c r="P182"/>
  <c r="BI178"/>
  <c r="BH178"/>
  <c r="BG178"/>
  <c r="BF178"/>
  <c r="T178"/>
  <c r="T177"/>
  <c r="R178"/>
  <c r="R177"/>
  <c r="P178"/>
  <c r="P177"/>
  <c r="BI174"/>
  <c r="BH174"/>
  <c r="BG174"/>
  <c r="BF174"/>
  <c r="T174"/>
  <c r="R174"/>
  <c r="P174"/>
  <c r="BI171"/>
  <c r="BH171"/>
  <c r="BG171"/>
  <c r="BF171"/>
  <c r="T171"/>
  <c r="R171"/>
  <c r="P171"/>
  <c r="BI168"/>
  <c r="BH168"/>
  <c r="BG168"/>
  <c r="BF168"/>
  <c r="T168"/>
  <c r="R168"/>
  <c r="P168"/>
  <c r="BI165"/>
  <c r="BH165"/>
  <c r="BG165"/>
  <c r="BF165"/>
  <c r="T165"/>
  <c r="R165"/>
  <c r="P165"/>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2"/>
  <c r="BH142"/>
  <c r="BG142"/>
  <c r="BF142"/>
  <c r="T142"/>
  <c r="R142"/>
  <c r="P142"/>
  <c r="BI139"/>
  <c r="BH139"/>
  <c r="BG139"/>
  <c r="BF139"/>
  <c r="T139"/>
  <c r="R139"/>
  <c r="P139"/>
  <c r="BI136"/>
  <c r="BH136"/>
  <c r="BG136"/>
  <c r="BF136"/>
  <c r="T136"/>
  <c r="R136"/>
  <c r="P136"/>
  <c r="BI133"/>
  <c r="BH133"/>
  <c r="BG133"/>
  <c r="BF133"/>
  <c r="T133"/>
  <c r="R133"/>
  <c r="P133"/>
  <c r="J127"/>
  <c r="J126"/>
  <c r="F126"/>
  <c r="F124"/>
  <c r="E122"/>
  <c r="J96"/>
  <c r="J95"/>
  <c r="F95"/>
  <c r="F93"/>
  <c r="E91"/>
  <c r="J22"/>
  <c r="E22"/>
  <c r="F96"/>
  <c r="J21"/>
  <c r="J16"/>
  <c r="J93"/>
  <c r="E7"/>
  <c r="E116"/>
  <c i="28" r="J41"/>
  <c r="J40"/>
  <c i="1" r="AY135"/>
  <c i="28" r="J39"/>
  <c i="1" r="AX135"/>
  <c i="28" r="BI174"/>
  <c r="BH174"/>
  <c r="BG174"/>
  <c r="BF174"/>
  <c r="T174"/>
  <c r="T173"/>
  <c r="R174"/>
  <c r="R173"/>
  <c r="P174"/>
  <c r="P173"/>
  <c r="BI171"/>
  <c r="BH171"/>
  <c r="BG171"/>
  <c r="BF171"/>
  <c r="T171"/>
  <c r="R171"/>
  <c r="P171"/>
  <c r="BI169"/>
  <c r="BH169"/>
  <c r="BG169"/>
  <c r="BF169"/>
  <c r="T169"/>
  <c r="R169"/>
  <c r="P169"/>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25"/>
  <c r="J124"/>
  <c r="F124"/>
  <c r="F122"/>
  <c r="E120"/>
  <c r="J96"/>
  <c r="J95"/>
  <c r="F95"/>
  <c r="F93"/>
  <c r="E91"/>
  <c r="J22"/>
  <c r="E22"/>
  <c r="F125"/>
  <c r="J21"/>
  <c r="J16"/>
  <c r="J93"/>
  <c r="E7"/>
  <c r="E114"/>
  <c i="27" r="J41"/>
  <c r="J40"/>
  <c i="1" r="AY133"/>
  <c i="27" r="J39"/>
  <c i="1" r="AX133"/>
  <c i="27"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1"/>
  <c r="BH131"/>
  <c r="BG131"/>
  <c r="BF131"/>
  <c r="T131"/>
  <c r="R131"/>
  <c r="P131"/>
  <c r="BI129"/>
  <c r="BH129"/>
  <c r="BG129"/>
  <c r="BF129"/>
  <c r="T129"/>
  <c r="R129"/>
  <c r="P129"/>
  <c r="J124"/>
  <c r="J123"/>
  <c r="F123"/>
  <c r="F121"/>
  <c r="E119"/>
  <c r="J96"/>
  <c r="J95"/>
  <c r="F95"/>
  <c r="F93"/>
  <c r="E91"/>
  <c r="J22"/>
  <c r="E22"/>
  <c r="F96"/>
  <c r="J21"/>
  <c r="J16"/>
  <c r="J93"/>
  <c r="E7"/>
  <c r="E85"/>
  <c i="26" r="J41"/>
  <c r="J40"/>
  <c i="1" r="AY131"/>
  <c i="26" r="J39"/>
  <c i="1" r="AX131"/>
  <c i="26" r="BI196"/>
  <c r="BH196"/>
  <c r="BG196"/>
  <c r="BF196"/>
  <c r="T196"/>
  <c r="R196"/>
  <c r="P196"/>
  <c r="BI193"/>
  <c r="BH193"/>
  <c r="BG193"/>
  <c r="BF193"/>
  <c r="T193"/>
  <c r="R193"/>
  <c r="P193"/>
  <c r="BI190"/>
  <c r="BH190"/>
  <c r="BG190"/>
  <c r="BF190"/>
  <c r="T190"/>
  <c r="R190"/>
  <c r="P190"/>
  <c r="BI188"/>
  <c r="BH188"/>
  <c r="BG188"/>
  <c r="BF188"/>
  <c r="T188"/>
  <c r="R188"/>
  <c r="P188"/>
  <c r="BI185"/>
  <c r="BH185"/>
  <c r="BG185"/>
  <c r="BF185"/>
  <c r="T185"/>
  <c r="R185"/>
  <c r="P185"/>
  <c r="BI182"/>
  <c r="BH182"/>
  <c r="BG182"/>
  <c r="BF182"/>
  <c r="T182"/>
  <c r="R182"/>
  <c r="P182"/>
  <c r="BI178"/>
  <c r="BH178"/>
  <c r="BG178"/>
  <c r="BF178"/>
  <c r="T178"/>
  <c r="T177"/>
  <c r="R178"/>
  <c r="R177"/>
  <c r="P178"/>
  <c r="P177"/>
  <c r="BI174"/>
  <c r="BH174"/>
  <c r="BG174"/>
  <c r="BF174"/>
  <c r="T174"/>
  <c r="R174"/>
  <c r="P174"/>
  <c r="BI171"/>
  <c r="BH171"/>
  <c r="BG171"/>
  <c r="BF171"/>
  <c r="T171"/>
  <c r="R171"/>
  <c r="P171"/>
  <c r="BI168"/>
  <c r="BH168"/>
  <c r="BG168"/>
  <c r="BF168"/>
  <c r="T168"/>
  <c r="R168"/>
  <c r="P168"/>
  <c r="BI165"/>
  <c r="BH165"/>
  <c r="BG165"/>
  <c r="BF165"/>
  <c r="T165"/>
  <c r="R165"/>
  <c r="P165"/>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2"/>
  <c r="BH142"/>
  <c r="BG142"/>
  <c r="BF142"/>
  <c r="T142"/>
  <c r="R142"/>
  <c r="P142"/>
  <c r="BI139"/>
  <c r="BH139"/>
  <c r="BG139"/>
  <c r="BF139"/>
  <c r="T139"/>
  <c r="R139"/>
  <c r="P139"/>
  <c r="BI136"/>
  <c r="BH136"/>
  <c r="BG136"/>
  <c r="BF136"/>
  <c r="T136"/>
  <c r="R136"/>
  <c r="P136"/>
  <c r="BI133"/>
  <c r="BH133"/>
  <c r="BG133"/>
  <c r="BF133"/>
  <c r="T133"/>
  <c r="R133"/>
  <c r="P133"/>
  <c r="J127"/>
  <c r="J126"/>
  <c r="F126"/>
  <c r="F124"/>
  <c r="E122"/>
  <c r="J96"/>
  <c r="J95"/>
  <c r="F95"/>
  <c r="F93"/>
  <c r="E91"/>
  <c r="J22"/>
  <c r="E22"/>
  <c r="F96"/>
  <c r="J21"/>
  <c r="J16"/>
  <c r="J124"/>
  <c r="E7"/>
  <c r="E116"/>
  <c i="25" r="J41"/>
  <c r="J40"/>
  <c i="1" r="AY129"/>
  <c i="25" r="J39"/>
  <c i="1" r="AX129"/>
  <c i="25"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85"/>
  <c i="24" r="J41"/>
  <c r="J40"/>
  <c i="1" r="AY128"/>
  <c i="24" r="J39"/>
  <c i="1" r="AX128"/>
  <c i="24" r="BI371"/>
  <c r="BH371"/>
  <c r="BG371"/>
  <c r="BF371"/>
  <c r="T371"/>
  <c r="R371"/>
  <c r="P371"/>
  <c r="BI369"/>
  <c r="BH369"/>
  <c r="BG369"/>
  <c r="BF369"/>
  <c r="T369"/>
  <c r="R369"/>
  <c r="P369"/>
  <c r="BI367"/>
  <c r="BH367"/>
  <c r="BG367"/>
  <c r="BF367"/>
  <c r="T367"/>
  <c r="R367"/>
  <c r="P367"/>
  <c r="BI365"/>
  <c r="BH365"/>
  <c r="BG365"/>
  <c r="BF365"/>
  <c r="T365"/>
  <c r="R365"/>
  <c r="P365"/>
  <c r="BI362"/>
  <c r="BH362"/>
  <c r="BG362"/>
  <c r="BF362"/>
  <c r="T362"/>
  <c r="R362"/>
  <c r="P362"/>
  <c r="BI360"/>
  <c r="BH360"/>
  <c r="BG360"/>
  <c r="BF360"/>
  <c r="T360"/>
  <c r="R360"/>
  <c r="P360"/>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4"/>
  <c r="BH334"/>
  <c r="BG334"/>
  <c r="BF334"/>
  <c r="T334"/>
  <c r="R334"/>
  <c r="P334"/>
  <c r="BI332"/>
  <c r="BH332"/>
  <c r="BG332"/>
  <c r="BF332"/>
  <c r="T332"/>
  <c r="R332"/>
  <c r="P332"/>
  <c r="BI330"/>
  <c r="BH330"/>
  <c r="BG330"/>
  <c r="BF330"/>
  <c r="T330"/>
  <c r="R330"/>
  <c r="P330"/>
  <c r="BI328"/>
  <c r="BH328"/>
  <c r="BG328"/>
  <c r="BF328"/>
  <c r="T328"/>
  <c r="R328"/>
  <c r="P328"/>
  <c r="BI326"/>
  <c r="BH326"/>
  <c r="BG326"/>
  <c r="BF326"/>
  <c r="T326"/>
  <c r="R326"/>
  <c r="P326"/>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0"/>
  <c r="BH310"/>
  <c r="BG310"/>
  <c r="BF310"/>
  <c r="T310"/>
  <c r="R310"/>
  <c r="P310"/>
  <c r="BI308"/>
  <c r="BH308"/>
  <c r="BG308"/>
  <c r="BF308"/>
  <c r="T308"/>
  <c r="R308"/>
  <c r="P308"/>
  <c r="BI306"/>
  <c r="BH306"/>
  <c r="BG306"/>
  <c r="BF306"/>
  <c r="T306"/>
  <c r="R306"/>
  <c r="P306"/>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3"/>
  <c r="BH183"/>
  <c r="BG183"/>
  <c r="BF183"/>
  <c r="T183"/>
  <c r="R183"/>
  <c r="P183"/>
  <c r="BI181"/>
  <c r="BH181"/>
  <c r="BG181"/>
  <c r="BF181"/>
  <c r="T181"/>
  <c r="R181"/>
  <c r="P181"/>
  <c r="BI179"/>
  <c r="BH179"/>
  <c r="BG179"/>
  <c r="BF179"/>
  <c r="T179"/>
  <c r="R179"/>
  <c r="P179"/>
  <c r="BI177"/>
  <c r="BH177"/>
  <c r="BG177"/>
  <c r="BF177"/>
  <c r="T177"/>
  <c r="R177"/>
  <c r="P177"/>
  <c r="BI174"/>
  <c r="BH174"/>
  <c r="BG174"/>
  <c r="BF174"/>
  <c r="T174"/>
  <c r="R174"/>
  <c r="P174"/>
  <c r="BI172"/>
  <c r="BH172"/>
  <c r="BG172"/>
  <c r="BF172"/>
  <c r="T172"/>
  <c r="R172"/>
  <c r="P172"/>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J140"/>
  <c r="J139"/>
  <c r="F139"/>
  <c r="F137"/>
  <c r="E135"/>
  <c r="J96"/>
  <c r="J95"/>
  <c r="F95"/>
  <c r="F93"/>
  <c r="E91"/>
  <c r="J22"/>
  <c r="E22"/>
  <c r="F96"/>
  <c r="J21"/>
  <c r="J16"/>
  <c r="J137"/>
  <c r="E7"/>
  <c r="E129"/>
  <c i="23" r="J41"/>
  <c r="J40"/>
  <c i="1" r="AY127"/>
  <c i="23" r="J39"/>
  <c i="1" r="AX127"/>
  <c i="23" r="BI227"/>
  <c r="BH227"/>
  <c r="BG227"/>
  <c r="BF227"/>
  <c r="T227"/>
  <c r="R227"/>
  <c r="P227"/>
  <c r="BI225"/>
  <c r="BH225"/>
  <c r="BG225"/>
  <c r="BF225"/>
  <c r="T225"/>
  <c r="R225"/>
  <c r="P225"/>
  <c r="BI223"/>
  <c r="BH223"/>
  <c r="BG223"/>
  <c r="BF223"/>
  <c r="T223"/>
  <c r="R223"/>
  <c r="P223"/>
  <c r="BI219"/>
  <c r="BH219"/>
  <c r="BG219"/>
  <c r="BF219"/>
  <c r="T219"/>
  <c r="R219"/>
  <c r="P219"/>
  <c r="BI217"/>
  <c r="BH217"/>
  <c r="BG217"/>
  <c r="BF217"/>
  <c r="T217"/>
  <c r="R217"/>
  <c r="P217"/>
  <c r="BI215"/>
  <c r="BH215"/>
  <c r="BG215"/>
  <c r="BF215"/>
  <c r="T215"/>
  <c r="R215"/>
  <c r="P215"/>
  <c r="BI213"/>
  <c r="BH213"/>
  <c r="BG213"/>
  <c r="BF213"/>
  <c r="T213"/>
  <c r="R213"/>
  <c r="P213"/>
  <c r="BI209"/>
  <c r="BH209"/>
  <c r="BG209"/>
  <c r="BF209"/>
  <c r="T209"/>
  <c r="T208"/>
  <c r="R209"/>
  <c r="R208"/>
  <c r="P209"/>
  <c r="P208"/>
  <c r="BI205"/>
  <c r="BH205"/>
  <c r="BG205"/>
  <c r="BF205"/>
  <c r="T205"/>
  <c r="R205"/>
  <c r="P205"/>
  <c r="BI203"/>
  <c r="BH203"/>
  <c r="BG203"/>
  <c r="BF203"/>
  <c r="T203"/>
  <c r="R203"/>
  <c r="P203"/>
  <c r="BI200"/>
  <c r="BH200"/>
  <c r="BG200"/>
  <c r="BF200"/>
  <c r="T200"/>
  <c r="R200"/>
  <c r="P200"/>
  <c r="BI197"/>
  <c r="BH197"/>
  <c r="BG197"/>
  <c r="BF197"/>
  <c r="T197"/>
  <c r="R197"/>
  <c r="P197"/>
  <c r="BI195"/>
  <c r="BH195"/>
  <c r="BG195"/>
  <c r="BF195"/>
  <c r="T195"/>
  <c r="R195"/>
  <c r="P195"/>
  <c r="BI193"/>
  <c r="BH193"/>
  <c r="BG193"/>
  <c r="BF193"/>
  <c r="T193"/>
  <c r="R193"/>
  <c r="P193"/>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5"/>
  <c r="BH155"/>
  <c r="BG155"/>
  <c r="BF155"/>
  <c r="T155"/>
  <c r="R155"/>
  <c r="P155"/>
  <c r="BI151"/>
  <c r="BH151"/>
  <c r="BG151"/>
  <c r="BF151"/>
  <c r="T151"/>
  <c r="R151"/>
  <c r="P151"/>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4"/>
  <c r="BH134"/>
  <c r="BG134"/>
  <c r="BF134"/>
  <c r="T134"/>
  <c r="R134"/>
  <c r="P134"/>
  <c r="J129"/>
  <c r="J128"/>
  <c r="F128"/>
  <c r="F126"/>
  <c r="E124"/>
  <c r="J96"/>
  <c r="J95"/>
  <c r="F95"/>
  <c r="F93"/>
  <c r="E91"/>
  <c r="J22"/>
  <c r="E22"/>
  <c r="F129"/>
  <c r="J21"/>
  <c r="J16"/>
  <c r="J126"/>
  <c r="E7"/>
  <c r="E85"/>
  <c i="22" r="J41"/>
  <c r="J40"/>
  <c i="1" r="AY125"/>
  <c i="22" r="J39"/>
  <c i="1" r="AX125"/>
  <c i="22" r="BI278"/>
  <c r="BH278"/>
  <c r="BG278"/>
  <c r="BF278"/>
  <c r="T278"/>
  <c r="T277"/>
  <c r="R278"/>
  <c r="R277"/>
  <c r="P278"/>
  <c r="P277"/>
  <c r="BI274"/>
  <c r="BH274"/>
  <c r="BG274"/>
  <c r="BF274"/>
  <c r="T274"/>
  <c r="R274"/>
  <c r="P274"/>
  <c r="BI272"/>
  <c r="BH272"/>
  <c r="BG272"/>
  <c r="BF272"/>
  <c r="T272"/>
  <c r="R272"/>
  <c r="P272"/>
  <c r="BI270"/>
  <c r="BH270"/>
  <c r="BG270"/>
  <c r="BF270"/>
  <c r="T270"/>
  <c r="R270"/>
  <c r="P270"/>
  <c r="BI267"/>
  <c r="BH267"/>
  <c r="BG267"/>
  <c r="BF267"/>
  <c r="T267"/>
  <c r="R267"/>
  <c r="P267"/>
  <c r="BI265"/>
  <c r="BH265"/>
  <c r="BG265"/>
  <c r="BF265"/>
  <c r="T265"/>
  <c r="R265"/>
  <c r="P265"/>
  <c r="BI262"/>
  <c r="BH262"/>
  <c r="BG262"/>
  <c r="BF262"/>
  <c r="T262"/>
  <c r="R262"/>
  <c r="P262"/>
  <c r="BI260"/>
  <c r="BH260"/>
  <c r="BG260"/>
  <c r="BF260"/>
  <c r="T260"/>
  <c r="R260"/>
  <c r="P260"/>
  <c r="BI258"/>
  <c r="BH258"/>
  <c r="BG258"/>
  <c r="BF258"/>
  <c r="T258"/>
  <c r="R258"/>
  <c r="P258"/>
  <c r="BI255"/>
  <c r="BH255"/>
  <c r="BG255"/>
  <c r="BF255"/>
  <c r="T255"/>
  <c r="R255"/>
  <c r="P255"/>
  <c r="BI252"/>
  <c r="BH252"/>
  <c r="BG252"/>
  <c r="BF252"/>
  <c r="T252"/>
  <c r="R252"/>
  <c r="P252"/>
  <c r="BI250"/>
  <c r="BH250"/>
  <c r="BG250"/>
  <c r="BF250"/>
  <c r="T250"/>
  <c r="R250"/>
  <c r="P250"/>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3"/>
  <c r="BH223"/>
  <c r="BG223"/>
  <c r="BF223"/>
  <c r="T223"/>
  <c r="R223"/>
  <c r="P223"/>
  <c r="BI220"/>
  <c r="BH220"/>
  <c r="BG220"/>
  <c r="BF220"/>
  <c r="T220"/>
  <c r="R220"/>
  <c r="P220"/>
  <c r="BI217"/>
  <c r="BH217"/>
  <c r="BG217"/>
  <c r="BF217"/>
  <c r="T217"/>
  <c r="R217"/>
  <c r="P217"/>
  <c r="BI214"/>
  <c r="BH214"/>
  <c r="BG214"/>
  <c r="BF214"/>
  <c r="T214"/>
  <c r="R214"/>
  <c r="P214"/>
  <c r="BI211"/>
  <c r="BH211"/>
  <c r="BG211"/>
  <c r="BF211"/>
  <c r="T211"/>
  <c r="R211"/>
  <c r="P211"/>
  <c r="BI208"/>
  <c r="BH208"/>
  <c r="BG208"/>
  <c r="BF208"/>
  <c r="T208"/>
  <c r="R208"/>
  <c r="P208"/>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21" r="J41"/>
  <c r="J40"/>
  <c i="1" r="AY123"/>
  <c i="21" r="J39"/>
  <c i="1" r="AX123"/>
  <c i="21" r="BI175"/>
  <c r="BH175"/>
  <c r="BG175"/>
  <c r="BF175"/>
  <c r="T175"/>
  <c r="R175"/>
  <c r="P175"/>
  <c r="BI172"/>
  <c r="BH172"/>
  <c r="BG172"/>
  <c r="BF172"/>
  <c r="T172"/>
  <c r="R172"/>
  <c r="P172"/>
  <c r="BI169"/>
  <c r="BH169"/>
  <c r="BG169"/>
  <c r="BF169"/>
  <c r="T169"/>
  <c r="R169"/>
  <c r="P169"/>
  <c r="BI165"/>
  <c r="BH165"/>
  <c r="BG165"/>
  <c r="BF165"/>
  <c r="T165"/>
  <c r="T164"/>
  <c r="R165"/>
  <c r="R164"/>
  <c r="P165"/>
  <c r="P164"/>
  <c r="BI162"/>
  <c r="BH162"/>
  <c r="BG162"/>
  <c r="BF162"/>
  <c r="T162"/>
  <c r="R162"/>
  <c r="P162"/>
  <c r="BI160"/>
  <c r="BH160"/>
  <c r="BG160"/>
  <c r="BF160"/>
  <c r="T160"/>
  <c r="R160"/>
  <c r="P160"/>
  <c r="BI158"/>
  <c r="BH158"/>
  <c r="BG158"/>
  <c r="BF158"/>
  <c r="T158"/>
  <c r="R158"/>
  <c r="P158"/>
  <c r="BI156"/>
  <c r="BH156"/>
  <c r="BG156"/>
  <c r="BF156"/>
  <c r="T156"/>
  <c r="R156"/>
  <c r="P156"/>
  <c r="BI153"/>
  <c r="BH153"/>
  <c r="BG153"/>
  <c r="BF153"/>
  <c r="T153"/>
  <c r="R153"/>
  <c r="P153"/>
  <c r="BI150"/>
  <c r="BH150"/>
  <c r="BG150"/>
  <c r="BF150"/>
  <c r="T150"/>
  <c r="R150"/>
  <c r="P150"/>
  <c r="BI146"/>
  <c r="BH146"/>
  <c r="BG146"/>
  <c r="BF146"/>
  <c r="T146"/>
  <c r="T145"/>
  <c r="R146"/>
  <c r="R145"/>
  <c r="P146"/>
  <c r="P145"/>
  <c r="BI142"/>
  <c r="BH142"/>
  <c r="BG142"/>
  <c r="BF142"/>
  <c r="T142"/>
  <c r="T141"/>
  <c r="R142"/>
  <c r="R141"/>
  <c r="P142"/>
  <c r="P141"/>
  <c r="BI138"/>
  <c r="BH138"/>
  <c r="BG138"/>
  <c r="BF138"/>
  <c r="T138"/>
  <c r="R138"/>
  <c r="P138"/>
  <c r="BI135"/>
  <c r="BH135"/>
  <c r="BG135"/>
  <c r="BF135"/>
  <c r="T135"/>
  <c r="R135"/>
  <c r="P135"/>
  <c r="BI132"/>
  <c r="BH132"/>
  <c r="BG132"/>
  <c r="BF132"/>
  <c r="T132"/>
  <c r="R132"/>
  <c r="P132"/>
  <c r="J127"/>
  <c r="J126"/>
  <c r="F126"/>
  <c r="F124"/>
  <c r="E122"/>
  <c r="J96"/>
  <c r="J95"/>
  <c r="F95"/>
  <c r="F93"/>
  <c r="E91"/>
  <c r="J22"/>
  <c r="E22"/>
  <c r="F96"/>
  <c r="J21"/>
  <c r="J16"/>
  <c r="J93"/>
  <c r="E7"/>
  <c r="E116"/>
  <c i="20" r="J41"/>
  <c r="J40"/>
  <c i="1" r="AY122"/>
  <c i="20" r="J39"/>
  <c i="1" r="AX122"/>
  <c i="20" r="BI197"/>
  <c r="BH197"/>
  <c r="BG197"/>
  <c r="BF197"/>
  <c r="T197"/>
  <c r="R197"/>
  <c r="P197"/>
  <c r="BI195"/>
  <c r="BH195"/>
  <c r="BG195"/>
  <c r="BF195"/>
  <c r="T195"/>
  <c r="R195"/>
  <c r="P195"/>
  <c r="BI191"/>
  <c r="BH191"/>
  <c r="BG191"/>
  <c r="BF191"/>
  <c r="T191"/>
  <c r="T190"/>
  <c r="R191"/>
  <c r="R190"/>
  <c r="P191"/>
  <c r="P190"/>
  <c r="BI187"/>
  <c r="BH187"/>
  <c r="BG187"/>
  <c r="BF187"/>
  <c r="T187"/>
  <c r="T186"/>
  <c r="R187"/>
  <c r="R186"/>
  <c r="P187"/>
  <c r="P186"/>
  <c r="BI183"/>
  <c r="BH183"/>
  <c r="BG183"/>
  <c r="BF183"/>
  <c r="T183"/>
  <c r="T182"/>
  <c r="R183"/>
  <c r="R182"/>
  <c r="P183"/>
  <c r="P182"/>
  <c r="BI179"/>
  <c r="BH179"/>
  <c r="BG179"/>
  <c r="BF179"/>
  <c r="T179"/>
  <c r="R179"/>
  <c r="P179"/>
  <c r="BI176"/>
  <c r="BH176"/>
  <c r="BG176"/>
  <c r="BF176"/>
  <c r="T176"/>
  <c r="R176"/>
  <c r="P176"/>
  <c r="BI173"/>
  <c r="BH173"/>
  <c r="BG173"/>
  <c r="BF173"/>
  <c r="T173"/>
  <c r="R173"/>
  <c r="P173"/>
  <c r="BI170"/>
  <c r="BH170"/>
  <c r="BG170"/>
  <c r="BF170"/>
  <c r="T170"/>
  <c r="R170"/>
  <c r="P170"/>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0"/>
  <c r="BH150"/>
  <c r="BG150"/>
  <c r="BF150"/>
  <c r="T150"/>
  <c r="R150"/>
  <c r="P150"/>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J128"/>
  <c r="J127"/>
  <c r="F127"/>
  <c r="F125"/>
  <c r="E123"/>
  <c r="J96"/>
  <c r="J95"/>
  <c r="F95"/>
  <c r="F93"/>
  <c r="E91"/>
  <c r="J22"/>
  <c r="E22"/>
  <c r="F128"/>
  <c r="J21"/>
  <c r="J16"/>
  <c r="J125"/>
  <c r="E7"/>
  <c r="E85"/>
  <c i="19" r="J41"/>
  <c r="J40"/>
  <c i="1" r="AY121"/>
  <c i="19" r="J39"/>
  <c i="1" r="AX121"/>
  <c i="19" r="BI319"/>
  <c r="BH319"/>
  <c r="BG319"/>
  <c r="BF319"/>
  <c r="T319"/>
  <c r="R319"/>
  <c r="P319"/>
  <c r="BI317"/>
  <c r="BH317"/>
  <c r="BG317"/>
  <c r="BF317"/>
  <c r="T317"/>
  <c r="R317"/>
  <c r="P317"/>
  <c r="BI313"/>
  <c r="BH313"/>
  <c r="BG313"/>
  <c r="BF313"/>
  <c r="T313"/>
  <c r="R313"/>
  <c r="P313"/>
  <c r="BI310"/>
  <c r="BH310"/>
  <c r="BG310"/>
  <c r="BF310"/>
  <c r="T310"/>
  <c r="R310"/>
  <c r="P310"/>
  <c r="BI307"/>
  <c r="BH307"/>
  <c r="BG307"/>
  <c r="BF307"/>
  <c r="T307"/>
  <c r="R307"/>
  <c r="P307"/>
  <c r="BI303"/>
  <c r="BH303"/>
  <c r="BG303"/>
  <c r="BF303"/>
  <c r="T303"/>
  <c r="R303"/>
  <c r="P303"/>
  <c r="BI300"/>
  <c r="BH300"/>
  <c r="BG300"/>
  <c r="BF300"/>
  <c r="T300"/>
  <c r="R300"/>
  <c r="P300"/>
  <c r="BI296"/>
  <c r="BH296"/>
  <c r="BG296"/>
  <c r="BF296"/>
  <c r="T296"/>
  <c r="R296"/>
  <c r="P296"/>
  <c r="BI293"/>
  <c r="BH293"/>
  <c r="BG293"/>
  <c r="BF293"/>
  <c r="T293"/>
  <c r="R293"/>
  <c r="P293"/>
  <c r="BI290"/>
  <c r="BH290"/>
  <c r="BG290"/>
  <c r="BF290"/>
  <c r="T290"/>
  <c r="R290"/>
  <c r="P290"/>
  <c r="BI287"/>
  <c r="BH287"/>
  <c r="BG287"/>
  <c r="BF287"/>
  <c r="T287"/>
  <c r="R287"/>
  <c r="P287"/>
  <c r="BI284"/>
  <c r="BH284"/>
  <c r="BG284"/>
  <c r="BF284"/>
  <c r="T284"/>
  <c r="R284"/>
  <c r="P284"/>
  <c r="BI281"/>
  <c r="BH281"/>
  <c r="BG281"/>
  <c r="BF281"/>
  <c r="T281"/>
  <c r="R281"/>
  <c r="P281"/>
  <c r="BI278"/>
  <c r="BH278"/>
  <c r="BG278"/>
  <c r="BF278"/>
  <c r="T278"/>
  <c r="R278"/>
  <c r="P278"/>
  <c r="BI274"/>
  <c r="BH274"/>
  <c r="BG274"/>
  <c r="BF274"/>
  <c r="T274"/>
  <c r="T273"/>
  <c r="R274"/>
  <c r="R273"/>
  <c r="P274"/>
  <c r="P273"/>
  <c r="BI270"/>
  <c r="BH270"/>
  <c r="BG270"/>
  <c r="BF270"/>
  <c r="T270"/>
  <c r="T269"/>
  <c r="R270"/>
  <c r="R269"/>
  <c r="P270"/>
  <c r="P269"/>
  <c r="BI267"/>
  <c r="BH267"/>
  <c r="BG267"/>
  <c r="BF267"/>
  <c r="T267"/>
  <c r="R267"/>
  <c r="P267"/>
  <c r="BI264"/>
  <c r="BH264"/>
  <c r="BG264"/>
  <c r="BF264"/>
  <c r="T264"/>
  <c r="R264"/>
  <c r="P264"/>
  <c r="BI261"/>
  <c r="BH261"/>
  <c r="BG261"/>
  <c r="BF261"/>
  <c r="T261"/>
  <c r="R261"/>
  <c r="P261"/>
  <c r="BI258"/>
  <c r="BH258"/>
  <c r="BG258"/>
  <c r="BF258"/>
  <c r="T258"/>
  <c r="R258"/>
  <c r="P258"/>
  <c r="BI254"/>
  <c r="BH254"/>
  <c r="BG254"/>
  <c r="BF254"/>
  <c r="T254"/>
  <c r="R254"/>
  <c r="P254"/>
  <c r="BI251"/>
  <c r="BH251"/>
  <c r="BG251"/>
  <c r="BF251"/>
  <c r="T251"/>
  <c r="R251"/>
  <c r="P251"/>
  <c r="BI248"/>
  <c r="BH248"/>
  <c r="BG248"/>
  <c r="BF248"/>
  <c r="T248"/>
  <c r="R248"/>
  <c r="P248"/>
  <c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8"/>
  <c r="BH228"/>
  <c r="BG228"/>
  <c r="BF228"/>
  <c r="T228"/>
  <c r="R228"/>
  <c r="P228"/>
  <c r="BI226"/>
  <c r="BH226"/>
  <c r="BG226"/>
  <c r="BF226"/>
  <c r="T226"/>
  <c r="R226"/>
  <c r="P226"/>
  <c r="BI223"/>
  <c r="BH223"/>
  <c r="BG223"/>
  <c r="BF223"/>
  <c r="T223"/>
  <c r="R223"/>
  <c r="P223"/>
  <c r="BI220"/>
  <c r="BH220"/>
  <c r="BG220"/>
  <c r="BF220"/>
  <c r="T220"/>
  <c r="R220"/>
  <c r="P220"/>
  <c r="BI217"/>
  <c r="BH217"/>
  <c r="BG217"/>
  <c r="BF217"/>
  <c r="T217"/>
  <c r="R217"/>
  <c r="P217"/>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9"/>
  <c r="BH199"/>
  <c r="BG199"/>
  <c r="BF199"/>
  <c r="T199"/>
  <c r="R199"/>
  <c r="P199"/>
  <c r="BI196"/>
  <c r="BH196"/>
  <c r="BG196"/>
  <c r="BF196"/>
  <c r="T196"/>
  <c r="R196"/>
  <c r="P196"/>
  <c r="BI193"/>
  <c r="BH193"/>
  <c r="BG193"/>
  <c r="BF193"/>
  <c r="T193"/>
  <c r="R193"/>
  <c r="P193"/>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J133"/>
  <c r="J132"/>
  <c r="F132"/>
  <c r="F130"/>
  <c r="E128"/>
  <c r="J96"/>
  <c r="J95"/>
  <c r="F95"/>
  <c r="F93"/>
  <c r="E91"/>
  <c r="J22"/>
  <c r="E22"/>
  <c r="F133"/>
  <c r="J21"/>
  <c r="J16"/>
  <c r="J93"/>
  <c r="E7"/>
  <c r="E122"/>
  <c i="18" r="J41"/>
  <c r="J40"/>
  <c i="1" r="AY120"/>
  <c i="18" r="J39"/>
  <c i="1" r="AX120"/>
  <c i="18" r="BI237"/>
  <c r="BH237"/>
  <c r="BG237"/>
  <c r="BF237"/>
  <c r="T237"/>
  <c r="R237"/>
  <c r="P237"/>
  <c r="BI234"/>
  <c r="BH234"/>
  <c r="BG234"/>
  <c r="BF234"/>
  <c r="T234"/>
  <c r="R234"/>
  <c r="P234"/>
  <c r="BI231"/>
  <c r="BH231"/>
  <c r="BG231"/>
  <c r="BF231"/>
  <c r="T231"/>
  <c r="R231"/>
  <c r="P231"/>
  <c r="BI227"/>
  <c r="BH227"/>
  <c r="BG227"/>
  <c r="BF227"/>
  <c r="T227"/>
  <c r="T226"/>
  <c r="R227"/>
  <c r="R226"/>
  <c r="P227"/>
  <c r="P226"/>
  <c r="BI224"/>
  <c r="BH224"/>
  <c r="BG224"/>
  <c r="BF224"/>
  <c r="T224"/>
  <c r="R224"/>
  <c r="P224"/>
  <c r="BI221"/>
  <c r="BH221"/>
  <c r="BG221"/>
  <c r="BF221"/>
  <c r="T221"/>
  <c r="R221"/>
  <c r="P221"/>
  <c r="BI218"/>
  <c r="BH218"/>
  <c r="BG218"/>
  <c r="BF218"/>
  <c r="T218"/>
  <c r="R218"/>
  <c r="P218"/>
  <c r="BI214"/>
  <c r="BH214"/>
  <c r="BG214"/>
  <c r="BF214"/>
  <c r="T214"/>
  <c r="T213"/>
  <c r="R214"/>
  <c r="R213"/>
  <c r="P214"/>
  <c r="P213"/>
  <c r="BI210"/>
  <c r="BH210"/>
  <c r="BG210"/>
  <c r="BF210"/>
  <c r="T210"/>
  <c r="R210"/>
  <c r="P210"/>
  <c r="BI207"/>
  <c r="BH207"/>
  <c r="BG207"/>
  <c r="BF207"/>
  <c r="T207"/>
  <c r="R207"/>
  <c r="P207"/>
  <c r="BI204"/>
  <c r="BH204"/>
  <c r="BG204"/>
  <c r="BF204"/>
  <c r="T204"/>
  <c r="R204"/>
  <c r="P204"/>
  <c r="BI201"/>
  <c r="BH201"/>
  <c r="BG201"/>
  <c r="BF201"/>
  <c r="T201"/>
  <c r="R201"/>
  <c r="P201"/>
  <c r="BI197"/>
  <c r="BH197"/>
  <c r="BG197"/>
  <c r="BF197"/>
  <c r="T197"/>
  <c r="R197"/>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9"/>
  <c r="BH179"/>
  <c r="BG179"/>
  <c r="BF179"/>
  <c r="T179"/>
  <c r="R179"/>
  <c r="P179"/>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J128"/>
  <c r="J127"/>
  <c r="F127"/>
  <c r="F125"/>
  <c r="E123"/>
  <c r="J96"/>
  <c r="J95"/>
  <c r="F95"/>
  <c r="F93"/>
  <c r="E91"/>
  <c r="J22"/>
  <c r="E22"/>
  <c r="F128"/>
  <c r="J21"/>
  <c r="J16"/>
  <c r="J93"/>
  <c r="E7"/>
  <c r="E117"/>
  <c i="17" r="J41"/>
  <c r="J40"/>
  <c i="1" r="AY119"/>
  <c i="17" r="J39"/>
  <c i="1" r="AX119"/>
  <c i="17" r="BI274"/>
  <c r="BH274"/>
  <c r="BG274"/>
  <c r="BF274"/>
  <c r="T274"/>
  <c r="R274"/>
  <c r="P274"/>
  <c r="BI271"/>
  <c r="BH271"/>
  <c r="BG271"/>
  <c r="BF271"/>
  <c r="T271"/>
  <c r="R271"/>
  <c r="P271"/>
  <c r="BI267"/>
  <c r="BH267"/>
  <c r="BG267"/>
  <c r="BF267"/>
  <c r="T267"/>
  <c r="R267"/>
  <c r="P267"/>
  <c r="BI264"/>
  <c r="BH264"/>
  <c r="BG264"/>
  <c r="BF264"/>
  <c r="T264"/>
  <c r="R264"/>
  <c r="P264"/>
  <c r="BI261"/>
  <c r="BH261"/>
  <c r="BG261"/>
  <c r="BF261"/>
  <c r="T261"/>
  <c r="R261"/>
  <c r="P261"/>
  <c r="BI257"/>
  <c r="BH257"/>
  <c r="BG257"/>
  <c r="BF257"/>
  <c r="T257"/>
  <c r="T256"/>
  <c r="R257"/>
  <c r="R256"/>
  <c r="P257"/>
  <c r="P256"/>
  <c r="BI254"/>
  <c r="BH254"/>
  <c r="BG254"/>
  <c r="BF254"/>
  <c r="T254"/>
  <c r="R254"/>
  <c r="P254"/>
  <c r="BI251"/>
  <c r="BH251"/>
  <c r="BG251"/>
  <c r="BF251"/>
  <c r="T251"/>
  <c r="R251"/>
  <c r="P251"/>
  <c r="BI248"/>
  <c r="BH248"/>
  <c r="BG248"/>
  <c r="BF248"/>
  <c r="T248"/>
  <c r="R248"/>
  <c r="P248"/>
  <c r="BI244"/>
  <c r="BH244"/>
  <c r="BG244"/>
  <c r="BF244"/>
  <c r="T244"/>
  <c r="R244"/>
  <c r="P244"/>
  <c r="BI241"/>
  <c r="BH241"/>
  <c r="BG241"/>
  <c r="BF241"/>
  <c r="T241"/>
  <c r="R241"/>
  <c r="P241"/>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2"/>
  <c r="BH212"/>
  <c r="BG212"/>
  <c r="BF212"/>
  <c r="T212"/>
  <c r="R212"/>
  <c r="P212"/>
  <c r="BI209"/>
  <c r="BH209"/>
  <c r="BG209"/>
  <c r="BF209"/>
  <c r="T209"/>
  <c r="R209"/>
  <c r="P209"/>
  <c r="BI206"/>
  <c r="BH206"/>
  <c r="BG206"/>
  <c r="BF206"/>
  <c r="T206"/>
  <c r="R206"/>
  <c r="P206"/>
  <c r="BI203"/>
  <c r="BH203"/>
  <c r="BG203"/>
  <c r="BF203"/>
  <c r="T203"/>
  <c r="R203"/>
  <c r="P203"/>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J130"/>
  <c r="J129"/>
  <c r="F129"/>
  <c r="F127"/>
  <c r="E125"/>
  <c r="J96"/>
  <c r="J95"/>
  <c r="F95"/>
  <c r="F93"/>
  <c r="E91"/>
  <c r="J22"/>
  <c r="E22"/>
  <c r="F96"/>
  <c r="J21"/>
  <c r="J16"/>
  <c r="J127"/>
  <c r="E7"/>
  <c r="E119"/>
  <c i="16" r="J41"/>
  <c r="J40"/>
  <c i="1" r="AY118"/>
  <c i="16" r="J39"/>
  <c i="1" r="AX118"/>
  <c i="16" r="BI271"/>
  <c r="BH271"/>
  <c r="BG271"/>
  <c r="BF271"/>
  <c r="T271"/>
  <c r="R271"/>
  <c r="P271"/>
  <c r="BI268"/>
  <c r="BH268"/>
  <c r="BG268"/>
  <c r="BF268"/>
  <c r="T268"/>
  <c r="R268"/>
  <c r="P268"/>
  <c r="BI264"/>
  <c r="BH264"/>
  <c r="BG264"/>
  <c r="BF264"/>
  <c r="T264"/>
  <c r="R264"/>
  <c r="P264"/>
  <c r="BI261"/>
  <c r="BH261"/>
  <c r="BG261"/>
  <c r="BF261"/>
  <c r="T261"/>
  <c r="R261"/>
  <c r="P261"/>
  <c r="BI258"/>
  <c r="BH258"/>
  <c r="BG258"/>
  <c r="BF258"/>
  <c r="T258"/>
  <c r="R258"/>
  <c r="P258"/>
  <c r="BI254"/>
  <c r="BH254"/>
  <c r="BG254"/>
  <c r="BF254"/>
  <c r="T254"/>
  <c r="T253"/>
  <c r="R254"/>
  <c r="R253"/>
  <c r="P254"/>
  <c r="P253"/>
  <c r="BI251"/>
  <c r="BH251"/>
  <c r="BG251"/>
  <c r="BF251"/>
  <c r="T251"/>
  <c r="R251"/>
  <c r="P251"/>
  <c r="BI248"/>
  <c r="BH248"/>
  <c r="BG248"/>
  <c r="BF248"/>
  <c r="T248"/>
  <c r="R248"/>
  <c r="P248"/>
  <c r="BI245"/>
  <c r="BH245"/>
  <c r="BG245"/>
  <c r="BF245"/>
  <c r="T245"/>
  <c r="R245"/>
  <c r="P245"/>
  <c r="BI241"/>
  <c r="BH241"/>
  <c r="BG241"/>
  <c r="BF241"/>
  <c r="T241"/>
  <c r="R241"/>
  <c r="P241"/>
  <c r="BI238"/>
  <c r="BH238"/>
  <c r="BG238"/>
  <c r="BF238"/>
  <c r="T238"/>
  <c r="R238"/>
  <c r="P238"/>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2"/>
  <c r="BH212"/>
  <c r="BG212"/>
  <c r="BF212"/>
  <c r="T212"/>
  <c r="R212"/>
  <c r="P212"/>
  <c r="BI209"/>
  <c r="BH209"/>
  <c r="BG209"/>
  <c r="BF209"/>
  <c r="T209"/>
  <c r="R209"/>
  <c r="P209"/>
  <c r="BI206"/>
  <c r="BH206"/>
  <c r="BG206"/>
  <c r="BF206"/>
  <c r="T206"/>
  <c r="R206"/>
  <c r="P206"/>
  <c r="BI203"/>
  <c r="BH203"/>
  <c r="BG203"/>
  <c r="BF203"/>
  <c r="T203"/>
  <c r="R203"/>
  <c r="P203"/>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J130"/>
  <c r="J129"/>
  <c r="F129"/>
  <c r="F127"/>
  <c r="E125"/>
  <c r="J96"/>
  <c r="J95"/>
  <c r="F95"/>
  <c r="F93"/>
  <c r="E91"/>
  <c r="J22"/>
  <c r="E22"/>
  <c r="F130"/>
  <c r="J21"/>
  <c r="J16"/>
  <c r="J127"/>
  <c r="E7"/>
  <c r="E119"/>
  <c i="15" r="J41"/>
  <c r="J40"/>
  <c i="1" r="AY117"/>
  <c i="15" r="J39"/>
  <c i="1" r="AX117"/>
  <c i="15" r="BI236"/>
  <c r="BH236"/>
  <c r="BG236"/>
  <c r="BF236"/>
  <c r="T236"/>
  <c r="R236"/>
  <c r="P236"/>
  <c r="BI233"/>
  <c r="BH233"/>
  <c r="BG233"/>
  <c r="BF233"/>
  <c r="T233"/>
  <c r="R233"/>
  <c r="P233"/>
  <c r="BI230"/>
  <c r="BH230"/>
  <c r="BG230"/>
  <c r="BF230"/>
  <c r="T230"/>
  <c r="R230"/>
  <c r="P230"/>
  <c r="BI226"/>
  <c r="BH226"/>
  <c r="BG226"/>
  <c r="BF226"/>
  <c r="T226"/>
  <c r="T225"/>
  <c r="R226"/>
  <c r="R225"/>
  <c r="P226"/>
  <c r="P225"/>
  <c r="BI223"/>
  <c r="BH223"/>
  <c r="BG223"/>
  <c r="BF223"/>
  <c r="T223"/>
  <c r="R223"/>
  <c r="P223"/>
  <c r="BI220"/>
  <c r="BH220"/>
  <c r="BG220"/>
  <c r="BF220"/>
  <c r="T220"/>
  <c r="R220"/>
  <c r="P220"/>
  <c r="BI217"/>
  <c r="BH217"/>
  <c r="BG217"/>
  <c r="BF217"/>
  <c r="T217"/>
  <c r="R217"/>
  <c r="P217"/>
  <c r="BI213"/>
  <c r="BH213"/>
  <c r="BG213"/>
  <c r="BF213"/>
  <c r="T213"/>
  <c r="T212"/>
  <c r="R213"/>
  <c r="R212"/>
  <c r="P213"/>
  <c r="P212"/>
  <c r="BI209"/>
  <c r="BH209"/>
  <c r="BG209"/>
  <c r="BF209"/>
  <c r="T209"/>
  <c r="R209"/>
  <c r="P209"/>
  <c r="BI206"/>
  <c r="BH206"/>
  <c r="BG206"/>
  <c r="BF206"/>
  <c r="T206"/>
  <c r="R206"/>
  <c r="P206"/>
  <c r="BI203"/>
  <c r="BH203"/>
  <c r="BG203"/>
  <c r="BF203"/>
  <c r="T203"/>
  <c r="R203"/>
  <c r="P203"/>
  <c r="BI200"/>
  <c r="BH200"/>
  <c r="BG200"/>
  <c r="BF200"/>
  <c r="T200"/>
  <c r="R200"/>
  <c r="P200"/>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4"/>
  <c r="BH174"/>
  <c r="BG174"/>
  <c r="BF174"/>
  <c r="T174"/>
  <c r="R174"/>
  <c r="P174"/>
  <c r="BI171"/>
  <c r="BH171"/>
  <c r="BG171"/>
  <c r="BF171"/>
  <c r="T171"/>
  <c r="R171"/>
  <c r="P171"/>
  <c r="BI169"/>
  <c r="BH169"/>
  <c r="BG169"/>
  <c r="BF169"/>
  <c r="T169"/>
  <c r="R169"/>
  <c r="P169"/>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J128"/>
  <c r="J127"/>
  <c r="F127"/>
  <c r="F125"/>
  <c r="E123"/>
  <c r="J96"/>
  <c r="J95"/>
  <c r="F95"/>
  <c r="F93"/>
  <c r="E91"/>
  <c r="J22"/>
  <c r="E22"/>
  <c r="F128"/>
  <c r="J21"/>
  <c r="J16"/>
  <c r="J93"/>
  <c r="E7"/>
  <c r="E85"/>
  <c i="14" r="J41"/>
  <c r="J40"/>
  <c i="1" r="AY116"/>
  <c i="14" r="J39"/>
  <c i="1" r="AX116"/>
  <c i="14" r="BI274"/>
  <c r="BH274"/>
  <c r="BG274"/>
  <c r="BF274"/>
  <c r="T274"/>
  <c r="R274"/>
  <c r="P274"/>
  <c r="BI271"/>
  <c r="BH271"/>
  <c r="BG271"/>
  <c r="BF271"/>
  <c r="T271"/>
  <c r="R271"/>
  <c r="P271"/>
  <c r="BI267"/>
  <c r="BH267"/>
  <c r="BG267"/>
  <c r="BF267"/>
  <c r="T267"/>
  <c r="R267"/>
  <c r="P267"/>
  <c r="BI264"/>
  <c r="BH264"/>
  <c r="BG264"/>
  <c r="BF264"/>
  <c r="T264"/>
  <c r="R264"/>
  <c r="P264"/>
  <c r="BI261"/>
  <c r="BH261"/>
  <c r="BG261"/>
  <c r="BF261"/>
  <c r="T261"/>
  <c r="R261"/>
  <c r="P261"/>
  <c r="BI257"/>
  <c r="BH257"/>
  <c r="BG257"/>
  <c r="BF257"/>
  <c r="T257"/>
  <c r="T256"/>
  <c r="R257"/>
  <c r="R256"/>
  <c r="P257"/>
  <c r="P256"/>
  <c r="BI254"/>
  <c r="BH254"/>
  <c r="BG254"/>
  <c r="BF254"/>
  <c r="T254"/>
  <c r="R254"/>
  <c r="P254"/>
  <c r="BI251"/>
  <c r="BH251"/>
  <c r="BG251"/>
  <c r="BF251"/>
  <c r="T251"/>
  <c r="R251"/>
  <c r="P251"/>
  <c r="BI248"/>
  <c r="BH248"/>
  <c r="BG248"/>
  <c r="BF248"/>
  <c r="T248"/>
  <c r="R248"/>
  <c r="P248"/>
  <c r="BI244"/>
  <c r="BH244"/>
  <c r="BG244"/>
  <c r="BF244"/>
  <c r="T244"/>
  <c r="R244"/>
  <c r="P244"/>
  <c r="BI241"/>
  <c r="BH241"/>
  <c r="BG241"/>
  <c r="BF241"/>
  <c r="T241"/>
  <c r="R241"/>
  <c r="P241"/>
  <c r="BI237"/>
  <c r="BH237"/>
  <c r="BG237"/>
  <c r="BF237"/>
  <c r="T237"/>
  <c r="R237"/>
  <c r="P237"/>
  <c r="BI234"/>
  <c r="BH234"/>
  <c r="BG234"/>
  <c r="BF234"/>
  <c r="T234"/>
  <c r="R234"/>
  <c r="P234"/>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2"/>
  <c r="BH212"/>
  <c r="BG212"/>
  <c r="BF212"/>
  <c r="T212"/>
  <c r="R212"/>
  <c r="P212"/>
  <c r="BI209"/>
  <c r="BH209"/>
  <c r="BG209"/>
  <c r="BF209"/>
  <c r="T209"/>
  <c r="R209"/>
  <c r="P209"/>
  <c r="BI206"/>
  <c r="BH206"/>
  <c r="BG206"/>
  <c r="BF206"/>
  <c r="T206"/>
  <c r="R206"/>
  <c r="P206"/>
  <c r="BI203"/>
  <c r="BH203"/>
  <c r="BG203"/>
  <c r="BF203"/>
  <c r="T203"/>
  <c r="R203"/>
  <c r="P203"/>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J130"/>
  <c r="J129"/>
  <c r="F129"/>
  <c r="F127"/>
  <c r="E125"/>
  <c r="J96"/>
  <c r="J95"/>
  <c r="F95"/>
  <c r="F93"/>
  <c r="E91"/>
  <c r="J22"/>
  <c r="E22"/>
  <c r="F130"/>
  <c r="J21"/>
  <c r="J16"/>
  <c r="J127"/>
  <c r="E7"/>
  <c r="E85"/>
  <c i="13" r="J41"/>
  <c r="J40"/>
  <c i="1" r="AY115"/>
  <c i="13" r="J39"/>
  <c i="1" r="AX115"/>
  <c i="13" r="BI208"/>
  <c r="BH208"/>
  <c r="BG208"/>
  <c r="BF208"/>
  <c r="T208"/>
  <c r="R208"/>
  <c r="P208"/>
  <c r="BI205"/>
  <c r="BH205"/>
  <c r="BG205"/>
  <c r="BF205"/>
  <c r="T205"/>
  <c r="R205"/>
  <c r="P205"/>
  <c r="BI201"/>
  <c r="BH201"/>
  <c r="BG201"/>
  <c r="BF201"/>
  <c r="T201"/>
  <c r="T200"/>
  <c r="R201"/>
  <c r="R200"/>
  <c r="P201"/>
  <c r="P200"/>
  <c r="BI197"/>
  <c r="BH197"/>
  <c r="BG197"/>
  <c r="BF197"/>
  <c r="T197"/>
  <c r="T196"/>
  <c r="R197"/>
  <c r="R196"/>
  <c r="P197"/>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5"/>
  <c r="BH175"/>
  <c r="BG175"/>
  <c r="BF175"/>
  <c r="T175"/>
  <c r="R175"/>
  <c r="P175"/>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5"/>
  <c r="BH155"/>
  <c r="BG155"/>
  <c r="BF155"/>
  <c r="T155"/>
  <c r="R155"/>
  <c r="P155"/>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J127"/>
  <c r="J126"/>
  <c r="F126"/>
  <c r="F124"/>
  <c r="E122"/>
  <c r="J96"/>
  <c r="J95"/>
  <c r="F95"/>
  <c r="F93"/>
  <c r="E91"/>
  <c r="J22"/>
  <c r="E22"/>
  <c r="F127"/>
  <c r="J21"/>
  <c r="J16"/>
  <c r="J124"/>
  <c r="E7"/>
  <c r="E116"/>
  <c i="12" r="J41"/>
  <c r="J40"/>
  <c i="1" r="AY114"/>
  <c i="12" r="J39"/>
  <c i="1" r="AX114"/>
  <c i="12" r="BI211"/>
  <c r="BH211"/>
  <c r="BG211"/>
  <c r="BF211"/>
  <c r="T211"/>
  <c r="R211"/>
  <c r="P211"/>
  <c r="BI208"/>
  <c r="BH208"/>
  <c r="BG208"/>
  <c r="BF208"/>
  <c r="T208"/>
  <c r="R208"/>
  <c r="P208"/>
  <c r="BI204"/>
  <c r="BH204"/>
  <c r="BG204"/>
  <c r="BF204"/>
  <c r="T204"/>
  <c r="T203"/>
  <c r="R204"/>
  <c r="R203"/>
  <c r="P204"/>
  <c r="P203"/>
  <c r="BI200"/>
  <c r="BH200"/>
  <c r="BG200"/>
  <c r="BF200"/>
  <c r="T200"/>
  <c r="T199"/>
  <c r="R200"/>
  <c r="R199"/>
  <c r="P200"/>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5"/>
  <c r="BH175"/>
  <c r="BG175"/>
  <c r="BF175"/>
  <c r="T175"/>
  <c r="R175"/>
  <c r="P175"/>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5"/>
  <c r="BH155"/>
  <c r="BG155"/>
  <c r="BF155"/>
  <c r="T155"/>
  <c r="R155"/>
  <c r="P155"/>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J127"/>
  <c r="J126"/>
  <c r="F126"/>
  <c r="F124"/>
  <c r="E122"/>
  <c r="J96"/>
  <c r="J95"/>
  <c r="F95"/>
  <c r="F93"/>
  <c r="E91"/>
  <c r="J22"/>
  <c r="E22"/>
  <c r="F127"/>
  <c r="J21"/>
  <c r="J16"/>
  <c r="J124"/>
  <c r="E7"/>
  <c r="E85"/>
  <c i="11" r="J41"/>
  <c r="J40"/>
  <c i="1" r="AY113"/>
  <c i="11" r="J39"/>
  <c i="1" r="AX113"/>
  <c i="11" r="BI209"/>
  <c r="BH209"/>
  <c r="BG209"/>
  <c r="BF209"/>
  <c r="T209"/>
  <c r="R209"/>
  <c r="P209"/>
  <c r="BI206"/>
  <c r="BH206"/>
  <c r="BG206"/>
  <c r="BF206"/>
  <c r="T206"/>
  <c r="R206"/>
  <c r="P206"/>
  <c r="BI202"/>
  <c r="BH202"/>
  <c r="BG202"/>
  <c r="BF202"/>
  <c r="T202"/>
  <c r="T201"/>
  <c r="R202"/>
  <c r="R201"/>
  <c r="P202"/>
  <c r="P201"/>
  <c r="BI198"/>
  <c r="BH198"/>
  <c r="BG198"/>
  <c r="BF198"/>
  <c r="T198"/>
  <c r="T197"/>
  <c r="R198"/>
  <c r="R197"/>
  <c r="P198"/>
  <c r="P197"/>
  <c r="BI194"/>
  <c r="BH194"/>
  <c r="BG194"/>
  <c r="BF194"/>
  <c r="T194"/>
  <c r="R194"/>
  <c r="P194"/>
  <c r="BI191"/>
  <c r="BH191"/>
  <c r="BG191"/>
  <c r="BF191"/>
  <c r="T191"/>
  <c r="R191"/>
  <c r="P191"/>
  <c r="BI188"/>
  <c r="BH188"/>
  <c r="BG188"/>
  <c r="BF188"/>
  <c r="T188"/>
  <c r="R188"/>
  <c r="P188"/>
  <c r="BI185"/>
  <c r="BH185"/>
  <c r="BG185"/>
  <c r="BF185"/>
  <c r="T185"/>
  <c r="R185"/>
  <c r="P185"/>
  <c r="BI182"/>
  <c r="BH182"/>
  <c r="BG182"/>
  <c r="BF182"/>
  <c r="T182"/>
  <c r="R182"/>
  <c r="P182"/>
  <c r="BI179"/>
  <c r="BH179"/>
  <c r="BG179"/>
  <c r="BF179"/>
  <c r="T179"/>
  <c r="R179"/>
  <c r="P179"/>
  <c r="BI176"/>
  <c r="BH176"/>
  <c r="BG176"/>
  <c r="BF176"/>
  <c r="T176"/>
  <c r="R176"/>
  <c r="P176"/>
  <c r="BI172"/>
  <c r="BH172"/>
  <c r="BG172"/>
  <c r="BF172"/>
  <c r="T172"/>
  <c r="R172"/>
  <c r="P172"/>
  <c r="BI169"/>
  <c r="BH169"/>
  <c r="BG169"/>
  <c r="BF169"/>
  <c r="T169"/>
  <c r="R169"/>
  <c r="P169"/>
  <c r="BI166"/>
  <c r="BH166"/>
  <c r="BG166"/>
  <c r="BF166"/>
  <c r="T166"/>
  <c r="R166"/>
  <c r="P166"/>
  <c r="BI163"/>
  <c r="BH163"/>
  <c r="BG163"/>
  <c r="BF163"/>
  <c r="T163"/>
  <c r="R163"/>
  <c r="P163"/>
  <c r="BI160"/>
  <c r="BH160"/>
  <c r="BG160"/>
  <c r="BF160"/>
  <c r="T160"/>
  <c r="R160"/>
  <c r="P160"/>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J127"/>
  <c r="J126"/>
  <c r="F126"/>
  <c r="F124"/>
  <c r="E122"/>
  <c r="J96"/>
  <c r="J95"/>
  <c r="F95"/>
  <c r="F93"/>
  <c r="E91"/>
  <c r="J22"/>
  <c r="E22"/>
  <c r="F127"/>
  <c r="J21"/>
  <c r="J16"/>
  <c r="J93"/>
  <c r="E7"/>
  <c r="E85"/>
  <c i="10" r="J41"/>
  <c r="J40"/>
  <c i="1" r="AY112"/>
  <c i="10" r="J39"/>
  <c i="1" r="AX112"/>
  <c i="10" r="BI256"/>
  <c r="BH256"/>
  <c r="BG256"/>
  <c r="BF256"/>
  <c r="T256"/>
  <c r="R256"/>
  <c r="P256"/>
  <c r="BI253"/>
  <c r="BH253"/>
  <c r="BG253"/>
  <c r="BF253"/>
  <c r="T253"/>
  <c r="R253"/>
  <c r="P253"/>
  <c r="BI249"/>
  <c r="BH249"/>
  <c r="BG249"/>
  <c r="BF249"/>
  <c r="T249"/>
  <c r="T248"/>
  <c r="R249"/>
  <c r="R248"/>
  <c r="P249"/>
  <c r="P248"/>
  <c r="BI245"/>
  <c r="BH245"/>
  <c r="BG245"/>
  <c r="BF245"/>
  <c r="T245"/>
  <c r="R245"/>
  <c r="P245"/>
  <c r="BI242"/>
  <c r="BH242"/>
  <c r="BG242"/>
  <c r="BF242"/>
  <c r="T242"/>
  <c r="R242"/>
  <c r="P242"/>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20"/>
  <c r="BH220"/>
  <c r="BG220"/>
  <c r="BF220"/>
  <c r="T220"/>
  <c r="R220"/>
  <c r="P220"/>
  <c r="BI217"/>
  <c r="BH217"/>
  <c r="BG217"/>
  <c r="BF217"/>
  <c r="T217"/>
  <c r="R217"/>
  <c r="P217"/>
  <c r="BI214"/>
  <c r="BH214"/>
  <c r="BG214"/>
  <c r="BF214"/>
  <c r="T214"/>
  <c r="R214"/>
  <c r="P214"/>
  <c r="BI211"/>
  <c r="BH211"/>
  <c r="BG211"/>
  <c r="BF211"/>
  <c r="T211"/>
  <c r="R211"/>
  <c r="P211"/>
  <c r="BI208"/>
  <c r="BH208"/>
  <c r="BG208"/>
  <c r="BF208"/>
  <c r="T208"/>
  <c r="R208"/>
  <c r="P208"/>
  <c r="BI204"/>
  <c r="BH204"/>
  <c r="BG204"/>
  <c r="BF204"/>
  <c r="T204"/>
  <c r="R204"/>
  <c r="P204"/>
  <c r="BI201"/>
  <c r="BH201"/>
  <c r="BG201"/>
  <c r="BF201"/>
  <c r="T201"/>
  <c r="R201"/>
  <c r="P201"/>
  <c r="BI198"/>
  <c r="BH198"/>
  <c r="BG198"/>
  <c r="BF198"/>
  <c r="T198"/>
  <c r="R198"/>
  <c r="P198"/>
  <c r="BI195"/>
  <c r="BH195"/>
  <c r="BG195"/>
  <c r="BF195"/>
  <c r="T195"/>
  <c r="R195"/>
  <c r="P195"/>
  <c r="BI191"/>
  <c r="BH191"/>
  <c r="BG191"/>
  <c r="BF191"/>
  <c r="T191"/>
  <c r="R191"/>
  <c r="P191"/>
  <c r="BI188"/>
  <c r="BH188"/>
  <c r="BG188"/>
  <c r="BF188"/>
  <c r="T188"/>
  <c r="R188"/>
  <c r="P188"/>
  <c r="BI185"/>
  <c r="BH185"/>
  <c r="BG185"/>
  <c r="BF185"/>
  <c r="T185"/>
  <c r="R185"/>
  <c r="P185"/>
  <c r="BI182"/>
  <c r="BH182"/>
  <c r="BG182"/>
  <c r="BF182"/>
  <c r="T182"/>
  <c r="R182"/>
  <c r="P182"/>
  <c r="BI179"/>
  <c r="BH179"/>
  <c r="BG179"/>
  <c r="BF179"/>
  <c r="T179"/>
  <c r="R179"/>
  <c r="P179"/>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J128"/>
  <c r="J127"/>
  <c r="F127"/>
  <c r="F125"/>
  <c r="E123"/>
  <c r="J96"/>
  <c r="J95"/>
  <c r="F95"/>
  <c r="F93"/>
  <c r="E91"/>
  <c r="J22"/>
  <c r="E22"/>
  <c r="F96"/>
  <c r="J21"/>
  <c r="J16"/>
  <c r="J125"/>
  <c r="E7"/>
  <c r="E85"/>
  <c i="9" r="J41"/>
  <c r="J40"/>
  <c i="1" r="AY111"/>
  <c i="9" r="J39"/>
  <c i="1" r="AX111"/>
  <c i="9" r="BI298"/>
  <c r="BH298"/>
  <c r="BG298"/>
  <c r="BF298"/>
  <c r="T298"/>
  <c r="R298"/>
  <c r="P298"/>
  <c r="BI295"/>
  <c r="BH295"/>
  <c r="BG295"/>
  <c r="BF295"/>
  <c r="T295"/>
  <c r="R295"/>
  <c r="P295"/>
  <c r="BI291"/>
  <c r="BH291"/>
  <c r="BG291"/>
  <c r="BF291"/>
  <c r="T291"/>
  <c r="R291"/>
  <c r="P291"/>
  <c r="BI288"/>
  <c r="BH288"/>
  <c r="BG288"/>
  <c r="BF288"/>
  <c r="T288"/>
  <c r="R288"/>
  <c r="P288"/>
  <c r="BI285"/>
  <c r="BH285"/>
  <c r="BG285"/>
  <c r="BF285"/>
  <c r="T285"/>
  <c r="R285"/>
  <c r="P285"/>
  <c r="BI281"/>
  <c r="BH281"/>
  <c r="BG281"/>
  <c r="BF281"/>
  <c r="T281"/>
  <c r="T280"/>
  <c r="R281"/>
  <c r="R280"/>
  <c r="P281"/>
  <c r="P280"/>
  <c r="BI278"/>
  <c r="BH278"/>
  <c r="BG278"/>
  <c r="BF278"/>
  <c r="T278"/>
  <c r="R278"/>
  <c r="P278"/>
  <c r="BI275"/>
  <c r="BH275"/>
  <c r="BG275"/>
  <c r="BF275"/>
  <c r="T275"/>
  <c r="R275"/>
  <c r="P275"/>
  <c r="BI272"/>
  <c r="BH272"/>
  <c r="BG272"/>
  <c r="BF272"/>
  <c r="T272"/>
  <c r="R272"/>
  <c r="P272"/>
  <c r="BI268"/>
  <c r="BH268"/>
  <c r="BG268"/>
  <c r="BF268"/>
  <c r="T268"/>
  <c r="R268"/>
  <c r="P268"/>
  <c r="BI265"/>
  <c r="BH265"/>
  <c r="BG265"/>
  <c r="BF265"/>
  <c r="T265"/>
  <c r="R265"/>
  <c r="P265"/>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0"/>
  <c r="BH230"/>
  <c r="BG230"/>
  <c r="BF230"/>
  <c r="T230"/>
  <c r="R230"/>
  <c r="P230"/>
  <c r="BI227"/>
  <c r="BH227"/>
  <c r="BG227"/>
  <c r="BF227"/>
  <c r="T227"/>
  <c r="R227"/>
  <c r="P227"/>
  <c r="BI224"/>
  <c r="BH224"/>
  <c r="BG224"/>
  <c r="BF224"/>
  <c r="T224"/>
  <c r="R224"/>
  <c r="P224"/>
  <c r="BI221"/>
  <c r="BH221"/>
  <c r="BG221"/>
  <c r="BF221"/>
  <c r="T221"/>
  <c r="R221"/>
  <c r="P221"/>
  <c r="BI217"/>
  <c r="BH217"/>
  <c r="BG217"/>
  <c r="BF217"/>
  <c r="T217"/>
  <c r="R217"/>
  <c r="P217"/>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J130"/>
  <c r="J129"/>
  <c r="F129"/>
  <c r="F127"/>
  <c r="E125"/>
  <c r="J96"/>
  <c r="J95"/>
  <c r="F95"/>
  <c r="F93"/>
  <c r="E91"/>
  <c r="J22"/>
  <c r="E22"/>
  <c r="F130"/>
  <c r="J21"/>
  <c r="J16"/>
  <c r="J127"/>
  <c r="E7"/>
  <c r="E119"/>
  <c i="8" r="J41"/>
  <c r="J40"/>
  <c i="1" r="AY109"/>
  <c i="8" r="J39"/>
  <c i="1" r="AX109"/>
  <c i="8" r="BI183"/>
  <c r="BH183"/>
  <c r="BG183"/>
  <c r="BF183"/>
  <c r="T183"/>
  <c r="T182"/>
  <c r="R183"/>
  <c r="R182"/>
  <c r="P183"/>
  <c r="P182"/>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4"/>
  <c r="BH164"/>
  <c r="BG164"/>
  <c r="BF164"/>
  <c r="T164"/>
  <c r="R164"/>
  <c r="P164"/>
  <c r="BI161"/>
  <c r="BH161"/>
  <c r="BG161"/>
  <c r="BF161"/>
  <c r="T161"/>
  <c r="R161"/>
  <c r="P161"/>
  <c r="BI158"/>
  <c r="BH158"/>
  <c r="BG158"/>
  <c r="BF158"/>
  <c r="T158"/>
  <c r="R158"/>
  <c r="P158"/>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BI130"/>
  <c r="BH130"/>
  <c r="BG130"/>
  <c r="BF130"/>
  <c r="T130"/>
  <c r="R130"/>
  <c r="P130"/>
  <c r="J125"/>
  <c r="J124"/>
  <c r="F124"/>
  <c r="F122"/>
  <c r="E120"/>
  <c r="J96"/>
  <c r="J95"/>
  <c r="F95"/>
  <c r="F93"/>
  <c r="E91"/>
  <c r="J22"/>
  <c r="E22"/>
  <c r="F96"/>
  <c r="J21"/>
  <c r="J16"/>
  <c r="J122"/>
  <c r="E7"/>
  <c r="E114"/>
  <c i="7" r="J41"/>
  <c r="J40"/>
  <c i="1" r="AY107"/>
  <c i="7" r="J39"/>
  <c i="1" r="AX107"/>
  <c i="7" r="BI275"/>
  <c r="BH275"/>
  <c r="BG275"/>
  <c r="BF275"/>
  <c r="T275"/>
  <c r="R275"/>
  <c r="P275"/>
  <c r="BI272"/>
  <c r="BH272"/>
  <c r="BG272"/>
  <c r="BF272"/>
  <c r="T272"/>
  <c r="R272"/>
  <c r="P272"/>
  <c r="BI268"/>
  <c r="BH268"/>
  <c r="BG268"/>
  <c r="BF268"/>
  <c r="T268"/>
  <c r="R268"/>
  <c r="P268"/>
  <c r="BI265"/>
  <c r="BH265"/>
  <c r="BG265"/>
  <c r="BF265"/>
  <c r="T265"/>
  <c r="R265"/>
  <c r="P265"/>
  <c r="BI262"/>
  <c r="BH262"/>
  <c r="BG262"/>
  <c r="BF262"/>
  <c r="T262"/>
  <c r="R262"/>
  <c r="P262"/>
  <c r="BI258"/>
  <c r="BH258"/>
  <c r="BG258"/>
  <c r="BF258"/>
  <c r="T258"/>
  <c r="T257"/>
  <c r="R258"/>
  <c r="R257"/>
  <c r="P258"/>
  <c r="P257"/>
  <c r="BI255"/>
  <c r="BH255"/>
  <c r="BG255"/>
  <c r="BF255"/>
  <c r="T255"/>
  <c r="R255"/>
  <c r="P255"/>
  <c r="BI252"/>
  <c r="BH252"/>
  <c r="BG252"/>
  <c r="BF252"/>
  <c r="T252"/>
  <c r="R252"/>
  <c r="P252"/>
  <c r="BI249"/>
  <c r="BH249"/>
  <c r="BG249"/>
  <c r="BF249"/>
  <c r="T249"/>
  <c r="R249"/>
  <c r="P249"/>
  <c r="BI245"/>
  <c r="BH245"/>
  <c r="BG245"/>
  <c r="BF245"/>
  <c r="T245"/>
  <c r="R245"/>
  <c r="P245"/>
  <c r="BI242"/>
  <c r="BH242"/>
  <c r="BG242"/>
  <c r="BF242"/>
  <c r="T242"/>
  <c r="R242"/>
  <c r="P242"/>
  <c r="BI238"/>
  <c r="BH238"/>
  <c r="BG238"/>
  <c r="BF238"/>
  <c r="T238"/>
  <c r="R238"/>
  <c r="P238"/>
  <c r="BI236"/>
  <c r="BH236"/>
  <c r="BG236"/>
  <c r="BF236"/>
  <c r="T236"/>
  <c r="R236"/>
  <c r="P236"/>
  <c r="BI233"/>
  <c r="BH233"/>
  <c r="BG233"/>
  <c r="BF233"/>
  <c r="T233"/>
  <c r="R233"/>
  <c r="P233"/>
  <c r="BI230"/>
  <c r="BH230"/>
  <c r="BG230"/>
  <c r="BF230"/>
  <c r="T230"/>
  <c r="R230"/>
  <c r="P230"/>
  <c r="BI227"/>
  <c r="BH227"/>
  <c r="BG227"/>
  <c r="BF227"/>
  <c r="T227"/>
  <c r="R227"/>
  <c r="P227"/>
  <c r="BI224"/>
  <c r="BH224"/>
  <c r="BG224"/>
  <c r="BF224"/>
  <c r="T224"/>
  <c r="R224"/>
  <c r="P224"/>
  <c r="BI221"/>
  <c r="BH221"/>
  <c r="BG221"/>
  <c r="BF221"/>
  <c r="T221"/>
  <c r="R221"/>
  <c r="P221"/>
  <c r="BI217"/>
  <c r="BH217"/>
  <c r="BG217"/>
  <c r="BF217"/>
  <c r="T217"/>
  <c r="R217"/>
  <c r="P217"/>
  <c r="BI214"/>
  <c r="BH214"/>
  <c r="BG214"/>
  <c r="BF214"/>
  <c r="T214"/>
  <c r="R214"/>
  <c r="P214"/>
  <c r="BI211"/>
  <c r="BH211"/>
  <c r="BG211"/>
  <c r="BF211"/>
  <c r="T211"/>
  <c r="R211"/>
  <c r="P211"/>
  <c r="BI208"/>
  <c r="BH208"/>
  <c r="BG208"/>
  <c r="BF208"/>
  <c r="T208"/>
  <c r="R208"/>
  <c r="P208"/>
  <c r="BI204"/>
  <c r="BH204"/>
  <c r="BG204"/>
  <c r="BF204"/>
  <c r="T204"/>
  <c r="R204"/>
  <c r="P204"/>
  <c r="BI201"/>
  <c r="BH201"/>
  <c r="BG201"/>
  <c r="BF201"/>
  <c r="T201"/>
  <c r="R201"/>
  <c r="P201"/>
  <c r="BI198"/>
  <c r="BH198"/>
  <c r="BG198"/>
  <c r="BF198"/>
  <c r="T198"/>
  <c r="R198"/>
  <c r="P198"/>
  <c r="BI195"/>
  <c r="BH195"/>
  <c r="BG195"/>
  <c r="BF195"/>
  <c r="T195"/>
  <c r="R195"/>
  <c r="P195"/>
  <c r="BI192"/>
  <c r="BH192"/>
  <c r="BG192"/>
  <c r="BF192"/>
  <c r="T192"/>
  <c r="R192"/>
  <c r="P192"/>
  <c r="BI189"/>
  <c r="BH189"/>
  <c r="BG189"/>
  <c r="BF189"/>
  <c r="T189"/>
  <c r="R189"/>
  <c r="P189"/>
  <c r="BI186"/>
  <c r="BH186"/>
  <c r="BG186"/>
  <c r="BF186"/>
  <c r="T186"/>
  <c r="R186"/>
  <c r="P186"/>
  <c r="BI182"/>
  <c r="BH182"/>
  <c r="BG182"/>
  <c r="BF182"/>
  <c r="T182"/>
  <c r="R182"/>
  <c r="P182"/>
  <c r="BI179"/>
  <c r="BH179"/>
  <c r="BG179"/>
  <c r="BF179"/>
  <c r="T179"/>
  <c r="R179"/>
  <c r="P179"/>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J130"/>
  <c r="J129"/>
  <c r="F129"/>
  <c r="F127"/>
  <c r="E125"/>
  <c r="J96"/>
  <c r="J95"/>
  <c r="F95"/>
  <c r="F93"/>
  <c r="E91"/>
  <c r="J22"/>
  <c r="E22"/>
  <c r="F130"/>
  <c r="J21"/>
  <c r="J16"/>
  <c r="J127"/>
  <c r="E7"/>
  <c r="E85"/>
  <c i="6" r="J318"/>
  <c r="J41"/>
  <c r="J40"/>
  <c i="1" r="AY105"/>
  <c i="6" r="J39"/>
  <c i="1" r="AX105"/>
  <c i="6" r="J112"/>
  <c r="BI315"/>
  <c r="BH315"/>
  <c r="BG315"/>
  <c r="BF315"/>
  <c r="T315"/>
  <c r="R315"/>
  <c r="P315"/>
  <c r="BI312"/>
  <c r="BH312"/>
  <c r="BG312"/>
  <c r="BF312"/>
  <c r="T312"/>
  <c r="R312"/>
  <c r="P312"/>
  <c r="BI309"/>
  <c r="BH309"/>
  <c r="BG309"/>
  <c r="BF309"/>
  <c r="T309"/>
  <c r="R309"/>
  <c r="P309"/>
  <c r="BI306"/>
  <c r="BH306"/>
  <c r="BG306"/>
  <c r="BF306"/>
  <c r="T306"/>
  <c r="R306"/>
  <c r="P306"/>
  <c r="BI303"/>
  <c r="BH303"/>
  <c r="BG303"/>
  <c r="BF303"/>
  <c r="T303"/>
  <c r="R303"/>
  <c r="P303"/>
  <c r="BI299"/>
  <c r="BH299"/>
  <c r="BG299"/>
  <c r="BF299"/>
  <c r="T299"/>
  <c r="R299"/>
  <c r="P299"/>
  <c r="BI296"/>
  <c r="BH296"/>
  <c r="BG296"/>
  <c r="BF296"/>
  <c r="T296"/>
  <c r="R296"/>
  <c r="P296"/>
  <c r="BI293"/>
  <c r="BH293"/>
  <c r="BG293"/>
  <c r="BF293"/>
  <c r="T293"/>
  <c r="R293"/>
  <c r="P293"/>
  <c r="BI289"/>
  <c r="BH289"/>
  <c r="BG289"/>
  <c r="BF289"/>
  <c r="T289"/>
  <c r="R289"/>
  <c r="P289"/>
  <c r="BI286"/>
  <c r="BH286"/>
  <c r="BG286"/>
  <c r="BF286"/>
  <c r="T286"/>
  <c r="R286"/>
  <c r="P286"/>
  <c r="BI284"/>
  <c r="BH284"/>
  <c r="BG284"/>
  <c r="BF284"/>
  <c r="T284"/>
  <c r="R284"/>
  <c r="P284"/>
  <c r="BI281"/>
  <c r="BH281"/>
  <c r="BG281"/>
  <c r="BF281"/>
  <c r="T281"/>
  <c r="R281"/>
  <c r="P281"/>
  <c r="BI279"/>
  <c r="BH279"/>
  <c r="BG279"/>
  <c r="BF279"/>
  <c r="T279"/>
  <c r="R279"/>
  <c r="P279"/>
  <c r="BI276"/>
  <c r="BH276"/>
  <c r="BG276"/>
  <c r="BF276"/>
  <c r="T276"/>
  <c r="R276"/>
  <c r="P276"/>
  <c r="BI272"/>
  <c r="BH272"/>
  <c r="BG272"/>
  <c r="BF272"/>
  <c r="T272"/>
  <c r="T271"/>
  <c r="R272"/>
  <c r="R271"/>
  <c r="P272"/>
  <c r="P271"/>
  <c r="BI268"/>
  <c r="BH268"/>
  <c r="BG268"/>
  <c r="BF268"/>
  <c r="T268"/>
  <c r="R268"/>
  <c r="P268"/>
  <c r="BI265"/>
  <c r="BH265"/>
  <c r="BG265"/>
  <c r="BF265"/>
  <c r="T265"/>
  <c r="R265"/>
  <c r="P265"/>
  <c r="BI262"/>
  <c r="BH262"/>
  <c r="BG262"/>
  <c r="BF262"/>
  <c r="T262"/>
  <c r="R262"/>
  <c r="P262"/>
  <c r="BI259"/>
  <c r="BH259"/>
  <c r="BG259"/>
  <c r="BF259"/>
  <c r="T259"/>
  <c r="R259"/>
  <c r="P259"/>
  <c r="BI255"/>
  <c r="BH255"/>
  <c r="BG255"/>
  <c r="BF255"/>
  <c r="T255"/>
  <c r="R255"/>
  <c r="P255"/>
  <c r="BI252"/>
  <c r="BH252"/>
  <c r="BG252"/>
  <c r="BF252"/>
  <c r="T252"/>
  <c r="R252"/>
  <c r="P252"/>
  <c r="BI249"/>
  <c r="BH249"/>
  <c r="BG249"/>
  <c r="BF249"/>
  <c r="T249"/>
  <c r="R249"/>
  <c r="P249"/>
  <c r="BI246"/>
  <c r="BH246"/>
  <c r="BG246"/>
  <c r="BF246"/>
  <c r="T246"/>
  <c r="R246"/>
  <c r="P246"/>
  <c r="BI242"/>
  <c r="BH242"/>
  <c r="BG242"/>
  <c r="BF242"/>
  <c r="T242"/>
  <c r="T241"/>
  <c r="R242"/>
  <c r="R241"/>
  <c r="P242"/>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20"/>
  <c r="BH220"/>
  <c r="BG220"/>
  <c r="BF220"/>
  <c r="T220"/>
  <c r="R220"/>
  <c r="P220"/>
  <c r="BI216"/>
  <c r="BH216"/>
  <c r="BG216"/>
  <c r="BF216"/>
  <c r="T216"/>
  <c r="R216"/>
  <c r="P216"/>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8"/>
  <c r="BH168"/>
  <c r="BG168"/>
  <c r="BF168"/>
  <c r="T168"/>
  <c r="R168"/>
  <c r="P168"/>
  <c r="BI165"/>
  <c r="BH165"/>
  <c r="BG165"/>
  <c r="BF165"/>
  <c r="T165"/>
  <c r="R165"/>
  <c r="P165"/>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J133"/>
  <c r="J132"/>
  <c r="F132"/>
  <c r="F130"/>
  <c r="E128"/>
  <c r="J96"/>
  <c r="J95"/>
  <c r="F95"/>
  <c r="F93"/>
  <c r="E91"/>
  <c r="J22"/>
  <c r="E22"/>
  <c r="F96"/>
  <c r="J21"/>
  <c r="J16"/>
  <c r="J130"/>
  <c r="E7"/>
  <c r="E85"/>
  <c i="5" r="J41"/>
  <c r="J40"/>
  <c i="1" r="AY103"/>
  <c i="5" r="J39"/>
  <c i="1" r="AX103"/>
  <c i="5" r="BI166"/>
  <c r="BH166"/>
  <c r="BG166"/>
  <c r="BF166"/>
  <c r="T166"/>
  <c r="T165"/>
  <c r="R166"/>
  <c r="R165"/>
  <c r="P166"/>
  <c r="P165"/>
  <c r="BI163"/>
  <c r="BH163"/>
  <c r="BG163"/>
  <c r="BF163"/>
  <c r="T163"/>
  <c r="R163"/>
  <c r="P163"/>
  <c r="BI161"/>
  <c r="BH161"/>
  <c r="BG161"/>
  <c r="BF161"/>
  <c r="T161"/>
  <c r="R161"/>
  <c r="P161"/>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7"/>
  <c r="BH147"/>
  <c r="BG147"/>
  <c r="BF147"/>
  <c r="T147"/>
  <c r="R147"/>
  <c r="P147"/>
  <c r="BI145"/>
  <c r="BH145"/>
  <c r="BG145"/>
  <c r="BF145"/>
  <c r="T145"/>
  <c r="R145"/>
  <c r="P145"/>
  <c r="BI143"/>
  <c r="BH143"/>
  <c r="BG143"/>
  <c r="BF143"/>
  <c r="T143"/>
  <c r="R143"/>
  <c r="P143"/>
  <c r="BI141"/>
  <c r="BH141"/>
  <c r="BG141"/>
  <c r="BF141"/>
  <c r="T141"/>
  <c r="R141"/>
  <c r="P141"/>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25"/>
  <c r="J124"/>
  <c r="F124"/>
  <c r="F122"/>
  <c r="E120"/>
  <c r="J96"/>
  <c r="J95"/>
  <c r="F95"/>
  <c r="F93"/>
  <c r="E91"/>
  <c r="J22"/>
  <c r="E22"/>
  <c r="F96"/>
  <c r="J21"/>
  <c r="J16"/>
  <c r="J122"/>
  <c r="E7"/>
  <c r="E85"/>
  <c i="4" r="J41"/>
  <c r="J40"/>
  <c i="1" r="AY101"/>
  <c i="4" r="J39"/>
  <c i="1" r="AX101"/>
  <c i="4" r="BI160"/>
  <c r="BH160"/>
  <c r="BG160"/>
  <c r="BF160"/>
  <c r="T160"/>
  <c r="R160"/>
  <c r="P160"/>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BI130"/>
  <c r="BH130"/>
  <c r="BG130"/>
  <c r="BF130"/>
  <c r="T130"/>
  <c r="R130"/>
  <c r="P130"/>
  <c r="BI127"/>
  <c r="BH127"/>
  <c r="BG127"/>
  <c r="BF127"/>
  <c r="T127"/>
  <c r="R127"/>
  <c r="P127"/>
  <c r="J122"/>
  <c r="J121"/>
  <c r="F121"/>
  <c r="F119"/>
  <c r="E117"/>
  <c r="J96"/>
  <c r="J95"/>
  <c r="F95"/>
  <c r="F93"/>
  <c r="E91"/>
  <c r="J22"/>
  <c r="E22"/>
  <c r="F122"/>
  <c r="J21"/>
  <c r="J16"/>
  <c r="J119"/>
  <c r="E7"/>
  <c r="E111"/>
  <c i="3" r="J41"/>
  <c r="J40"/>
  <c i="1" r="AY99"/>
  <c i="3" r="J39"/>
  <c i="1" r="AX99"/>
  <c i="3" r="BI209"/>
  <c r="BH209"/>
  <c r="BG209"/>
  <c r="BF209"/>
  <c r="T209"/>
  <c r="R209"/>
  <c r="P209"/>
  <c r="BI207"/>
  <c r="BH207"/>
  <c r="BG207"/>
  <c r="BF207"/>
  <c r="T207"/>
  <c r="R207"/>
  <c r="P207"/>
  <c r="BI205"/>
  <c r="BH205"/>
  <c r="BG205"/>
  <c r="BF205"/>
  <c r="T205"/>
  <c r="R205"/>
  <c r="P205"/>
  <c r="BI203"/>
  <c r="BH203"/>
  <c r="BG203"/>
  <c r="BF203"/>
  <c r="T203"/>
  <c r="R203"/>
  <c r="P203"/>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124"/>
  <c r="J21"/>
  <c r="J16"/>
  <c r="J121"/>
  <c r="E7"/>
  <c r="E113"/>
  <c i="2" r="J41"/>
  <c r="J40"/>
  <c i="1" r="AY97"/>
  <c i="2" r="J39"/>
  <c i="1" r="AX97"/>
  <c i="2" r="BI196"/>
  <c r="BH196"/>
  <c r="BG196"/>
  <c r="BF196"/>
  <c r="T196"/>
  <c r="R196"/>
  <c r="P196"/>
  <c r="BI193"/>
  <c r="BH193"/>
  <c r="BG193"/>
  <c r="BF193"/>
  <c r="T193"/>
  <c r="R193"/>
  <c r="P193"/>
  <c r="BI190"/>
  <c r="BH190"/>
  <c r="BG190"/>
  <c r="BF190"/>
  <c r="T190"/>
  <c r="R190"/>
  <c r="P190"/>
  <c r="BI188"/>
  <c r="BH188"/>
  <c r="BG188"/>
  <c r="BF188"/>
  <c r="T188"/>
  <c r="R188"/>
  <c r="P188"/>
  <c r="BI185"/>
  <c r="BH185"/>
  <c r="BG185"/>
  <c r="BF185"/>
  <c r="T185"/>
  <c r="R185"/>
  <c r="P185"/>
  <c r="BI182"/>
  <c r="BH182"/>
  <c r="BG182"/>
  <c r="BF182"/>
  <c r="T182"/>
  <c r="R182"/>
  <c r="P182"/>
  <c r="BI178"/>
  <c r="BH178"/>
  <c r="BG178"/>
  <c r="BF178"/>
  <c r="T178"/>
  <c r="T177"/>
  <c r="R178"/>
  <c r="R177"/>
  <c r="P178"/>
  <c r="P177"/>
  <c r="BI174"/>
  <c r="BH174"/>
  <c r="BG174"/>
  <c r="BF174"/>
  <c r="T174"/>
  <c r="R174"/>
  <c r="P174"/>
  <c r="BI171"/>
  <c r="BH171"/>
  <c r="BG171"/>
  <c r="BF171"/>
  <c r="T171"/>
  <c r="R171"/>
  <c r="P171"/>
  <c r="BI168"/>
  <c r="BH168"/>
  <c r="BG168"/>
  <c r="BF168"/>
  <c r="T168"/>
  <c r="R168"/>
  <c r="P168"/>
  <c r="BI165"/>
  <c r="BH165"/>
  <c r="BG165"/>
  <c r="BF165"/>
  <c r="T165"/>
  <c r="R165"/>
  <c r="P165"/>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2"/>
  <c r="BH142"/>
  <c r="BG142"/>
  <c r="BF142"/>
  <c r="T142"/>
  <c r="R142"/>
  <c r="P142"/>
  <c r="BI139"/>
  <c r="BH139"/>
  <c r="BG139"/>
  <c r="BF139"/>
  <c r="T139"/>
  <c r="R139"/>
  <c r="P139"/>
  <c r="BI136"/>
  <c r="BH136"/>
  <c r="BG136"/>
  <c r="BF136"/>
  <c r="T136"/>
  <c r="R136"/>
  <c r="P136"/>
  <c r="BI133"/>
  <c r="BH133"/>
  <c r="BG133"/>
  <c r="BF133"/>
  <c r="T133"/>
  <c r="R133"/>
  <c r="P133"/>
  <c r="J127"/>
  <c r="J126"/>
  <c r="F126"/>
  <c r="F124"/>
  <c r="E122"/>
  <c r="J96"/>
  <c r="J95"/>
  <c r="F95"/>
  <c r="F93"/>
  <c r="E91"/>
  <c r="J22"/>
  <c r="E22"/>
  <c r="F96"/>
  <c r="J21"/>
  <c r="J16"/>
  <c r="J124"/>
  <c r="E7"/>
  <c r="E116"/>
  <c i="1" r="L90"/>
  <c r="AM90"/>
  <c r="AM89"/>
  <c r="L89"/>
  <c r="AM87"/>
  <c r="L87"/>
  <c r="L85"/>
  <c r="L84"/>
  <c r="AS108"/>
  <c r="AS98"/>
  <c i="2" r="F39"/>
  <c i="1" r="AS104"/>
  <c i="2" r="BK190"/>
  <c r="BK168"/>
  <c r="BK146"/>
  <c i="1" r="AS134"/>
  <c i="2" r="BK185"/>
  <c r="BK182"/>
  <c r="J171"/>
  <c r="BK165"/>
  <c r="BK158"/>
  <c r="J146"/>
  <c i="1" r="AS150"/>
  <c i="3" r="BK186"/>
  <c r="J207"/>
  <c r="BK196"/>
  <c r="J184"/>
  <c r="BK173"/>
  <c r="BK165"/>
  <c r="J151"/>
  <c r="J139"/>
  <c i="5" r="J161"/>
  <c r="BK158"/>
  <c r="BK141"/>
  <c r="BK152"/>
  <c r="J132"/>
  <c r="J145"/>
  <c i="6" r="BK315"/>
  <c r="BK309"/>
  <c r="J279"/>
  <c r="J262"/>
  <c r="BK242"/>
  <c r="J214"/>
  <c r="BK187"/>
  <c r="J147"/>
  <c r="J309"/>
  <c r="BK293"/>
  <c r="J242"/>
  <c r="BK235"/>
  <c r="BK226"/>
  <c r="BK208"/>
  <c r="J196"/>
  <c r="J177"/>
  <c r="J153"/>
  <c r="J296"/>
  <c r="BK259"/>
  <c r="BK177"/>
  <c i="7" r="J230"/>
  <c r="J217"/>
  <c r="J204"/>
  <c r="BK182"/>
  <c r="BK147"/>
  <c r="J198"/>
  <c r="J195"/>
  <c r="BK265"/>
  <c r="BK204"/>
  <c r="J159"/>
  <c i="8" r="J173"/>
  <c r="BK139"/>
  <c r="J179"/>
  <c r="J170"/>
  <c r="BK158"/>
  <c r="BK142"/>
  <c r="F39"/>
  <c i="9" r="J255"/>
  <c r="J193"/>
  <c r="BK227"/>
  <c r="BK205"/>
  <c r="J177"/>
  <c r="J168"/>
  <c r="J156"/>
  <c r="J138"/>
  <c r="BK268"/>
  <c r="BK249"/>
  <c r="J234"/>
  <c r="J214"/>
  <c r="BK288"/>
  <c r="BK240"/>
  <c r="J196"/>
  <c r="J202"/>
  <c r="J159"/>
  <c r="BK147"/>
  <c r="J144"/>
  <c i="10" r="J245"/>
  <c r="J191"/>
  <c r="BK175"/>
  <c r="BK157"/>
  <c r="J139"/>
  <c r="BK154"/>
  <c r="BK238"/>
  <c r="J223"/>
  <c r="BK204"/>
  <c r="J175"/>
  <c r="J151"/>
  <c r="J133"/>
  <c r="BK229"/>
  <c r="J220"/>
  <c r="BK151"/>
  <c r="J238"/>
  <c r="J172"/>
  <c i="11" r="J194"/>
  <c r="BK147"/>
  <c r="BK209"/>
  <c r="BK176"/>
  <c r="J209"/>
  <c r="BK198"/>
  <c r="J185"/>
  <c r="BK179"/>
  <c r="BK169"/>
  <c r="J153"/>
  <c r="BK144"/>
  <c r="BK132"/>
  <c r="BK153"/>
  <c i="12" r="J193"/>
  <c r="J155"/>
  <c r="J187"/>
  <c r="J150"/>
  <c r="BK178"/>
  <c r="J178"/>
  <c r="BK200"/>
  <c r="BK190"/>
  <c r="J159"/>
  <c r="BK150"/>
  <c r="J132"/>
  <c r="BK162"/>
  <c i="13" r="J205"/>
  <c r="BK181"/>
  <c r="BK150"/>
  <c r="BK193"/>
  <c r="BK175"/>
  <c r="J184"/>
  <c r="BK162"/>
  <c r="J168"/>
  <c i="14" r="BK271"/>
  <c r="J244"/>
  <c r="J231"/>
  <c r="J212"/>
  <c r="J190"/>
  <c r="J165"/>
  <c r="J271"/>
  <c r="BK206"/>
  <c r="J168"/>
  <c r="J141"/>
  <c r="J261"/>
  <c r="J234"/>
  <c i="15" r="BK178"/>
  <c r="J160"/>
  <c r="J148"/>
  <c r="BK169"/>
  <c r="J187"/>
  <c r="BK139"/>
  <c i="16" r="BK271"/>
  <c r="J225"/>
  <c r="J209"/>
  <c r="BK190"/>
  <c r="J168"/>
  <c r="J258"/>
  <c r="BK216"/>
  <c r="BK248"/>
  <c r="J234"/>
  <c r="J206"/>
  <c r="J196"/>
  <c r="J150"/>
  <c r="J141"/>
  <c r="BK171"/>
  <c r="J165"/>
  <c r="J153"/>
  <c r="BK144"/>
  <c i="17" r="BK251"/>
  <c r="J231"/>
  <c r="J248"/>
  <c r="BK212"/>
  <c r="J177"/>
  <c r="J241"/>
  <c r="J271"/>
  <c r="BK257"/>
  <c r="J234"/>
  <c r="BK216"/>
  <c r="BK193"/>
  <c i="18" r="BK191"/>
  <c r="J151"/>
  <c r="BK197"/>
  <c r="J197"/>
  <c i="19" r="J138"/>
  <c r="J186"/>
  <c r="BK165"/>
  <c i="20" r="J139"/>
  <c r="BK187"/>
  <c r="J173"/>
  <c r="J133"/>
  <c r="BK157"/>
  <c r="BK136"/>
  <c i="21" r="J160"/>
  <c r="J150"/>
  <c i="22" r="BK220"/>
  <c r="BK185"/>
  <c r="J228"/>
  <c r="J258"/>
  <c r="J220"/>
  <c r="BK162"/>
  <c r="BK191"/>
  <c r="J197"/>
  <c r="BK154"/>
  <c r="BK157"/>
  <c r="J142"/>
  <c r="BK132"/>
  <c i="23" r="BK219"/>
  <c r="J184"/>
  <c r="J160"/>
  <c r="BK205"/>
  <c r="BK227"/>
  <c r="BK213"/>
  <c r="J182"/>
  <c r="J155"/>
  <c r="BK162"/>
  <c i="24" r="BK303"/>
  <c r="J360"/>
  <c r="BK341"/>
  <c r="J317"/>
  <c r="BK301"/>
  <c r="BK278"/>
  <c r="J254"/>
  <c r="BK236"/>
  <c r="J220"/>
  <c r="BK190"/>
  <c r="J169"/>
  <c r="J161"/>
  <c r="J339"/>
  <c r="BK369"/>
  <c r="BK367"/>
  <c r="J341"/>
  <c r="BK245"/>
  <c r="BK152"/>
  <c r="J186"/>
  <c r="J272"/>
  <c r="J266"/>
  <c r="BK286"/>
  <c r="J270"/>
  <c r="BK243"/>
  <c r="BK218"/>
  <c r="J201"/>
  <c r="J188"/>
  <c r="BK169"/>
  <c i="25" r="BK204"/>
  <c r="J167"/>
  <c r="J202"/>
  <c r="J151"/>
  <c r="J129"/>
  <c r="BK235"/>
  <c r="BK222"/>
  <c r="BK208"/>
  <c r="BK188"/>
  <c r="BK169"/>
  <c r="J133"/>
  <c r="BK218"/>
  <c r="J157"/>
  <c r="J135"/>
  <c i="26" r="J142"/>
  <c r="BK152"/>
  <c r="J185"/>
  <c r="BK165"/>
  <c r="BK174"/>
  <c r="BK136"/>
  <c i="27" r="J142"/>
  <c r="BK165"/>
  <c r="J160"/>
  <c r="BK156"/>
  <c r="BK142"/>
  <c r="J131"/>
  <c r="J134"/>
  <c i="28" r="J171"/>
  <c r="J150"/>
  <c r="BK162"/>
  <c r="J166"/>
  <c r="BK169"/>
  <c r="BK156"/>
  <c r="BK138"/>
  <c r="BK147"/>
  <c i="29" r="BK178"/>
  <c r="BK193"/>
  <c r="BK158"/>
  <c r="J161"/>
  <c r="J136"/>
  <c r="BK182"/>
  <c i="30" r="J170"/>
  <c r="BK143"/>
  <c r="BK168"/>
  <c r="BK151"/>
  <c r="BK135"/>
  <c r="J162"/>
  <c r="J133"/>
  <c i="31" r="BK308"/>
  <c r="J287"/>
  <c r="J276"/>
  <c r="BK252"/>
  <c r="BK225"/>
  <c r="J205"/>
  <c r="J179"/>
  <c r="BK165"/>
  <c r="BK287"/>
  <c r="J255"/>
  <c r="J201"/>
  <c r="BK161"/>
  <c r="J157"/>
  <c r="BK148"/>
  <c r="J283"/>
  <c r="J314"/>
  <c r="BK301"/>
  <c r="J237"/>
  <c r="J274"/>
  <c r="J257"/>
  <c r="J229"/>
  <c r="BK212"/>
  <c r="BK192"/>
  <c r="BK169"/>
  <c r="J146"/>
  <c i="32" r="J185"/>
  <c r="J162"/>
  <c r="J193"/>
  <c r="J180"/>
  <c r="BK162"/>
  <c r="BK143"/>
  <c r="J143"/>
  <c r="BK178"/>
  <c r="J158"/>
  <c r="BK139"/>
  <c i="33" r="J283"/>
  <c r="J246"/>
  <c r="BK285"/>
  <c r="J262"/>
  <c r="BK238"/>
  <c r="BK230"/>
  <c r="BK210"/>
  <c r="BK192"/>
  <c r="J158"/>
  <c r="J254"/>
  <c r="J264"/>
  <c r="BK246"/>
  <c r="J236"/>
  <c r="BK234"/>
  <c r="BK206"/>
  <c r="BK216"/>
  <c r="BK184"/>
  <c r="J188"/>
  <c r="BK164"/>
  <c r="J140"/>
  <c r="BK140"/>
  <c r="J152"/>
  <c r="J146"/>
  <c i="34" r="BK153"/>
  <c r="J143"/>
  <c i="35" r="J178"/>
  <c r="BK138"/>
  <c r="J184"/>
  <c r="BK184"/>
  <c r="BK157"/>
  <c r="J138"/>
  <c i="36" r="J170"/>
  <c r="J198"/>
  <c r="J225"/>
  <c r="BK192"/>
  <c r="BK170"/>
  <c r="J156"/>
  <c r="J144"/>
  <c r="J132"/>
  <c r="BK174"/>
  <c r="J152"/>
  <c r="J136"/>
  <c i="37" r="J184"/>
  <c r="J131"/>
  <c r="J190"/>
  <c r="J178"/>
  <c r="BK166"/>
  <c r="J145"/>
  <c r="J180"/>
  <c r="BK164"/>
  <c r="BK158"/>
  <c r="BK141"/>
  <c i="38" r="BK162"/>
  <c r="BK164"/>
  <c i="39" r="BK189"/>
  <c r="BK176"/>
  <c r="BK162"/>
  <c r="J144"/>
  <c r="J180"/>
  <c r="J146"/>
  <c r="BK130"/>
  <c r="BK134"/>
  <c i="40" r="BK176"/>
  <c r="J155"/>
  <c r="J184"/>
  <c r="BK163"/>
  <c r="J169"/>
  <c r="J147"/>
  <c r="J143"/>
  <c i="41" r="BK177"/>
  <c r="BK170"/>
  <c r="BK168"/>
  <c r="J149"/>
  <c r="BK151"/>
  <c r="J147"/>
  <c i="42" r="J162"/>
  <c r="J134"/>
  <c r="BK142"/>
  <c r="J166"/>
  <c r="BK138"/>
  <c r="J136"/>
  <c i="43" r="BK170"/>
  <c r="J135"/>
  <c r="BK148"/>
  <c r="BK164"/>
  <c r="J138"/>
  <c i="44" r="J153"/>
  <c r="BK150"/>
  <c i="1" r="AS102"/>
  <c i="2" r="J38"/>
  <c r="J190"/>
  <c r="BK149"/>
  <c r="J139"/>
  <c i="1" r="AS126"/>
  <c i="2" r="J185"/>
  <c r="J165"/>
  <c r="J158"/>
  <c r="J133"/>
  <c i="3" r="BK205"/>
  <c r="BK207"/>
  <c r="BK200"/>
  <c r="J180"/>
  <c r="J155"/>
  <c r="J135"/>
  <c r="J194"/>
  <c r="BK139"/>
  <c r="J145"/>
  <c r="BK131"/>
  <c r="J165"/>
  <c r="BK151"/>
  <c i="4" r="J151"/>
  <c r="J160"/>
  <c r="J145"/>
  <c i="5" r="J166"/>
  <c r="BK150"/>
  <c r="J156"/>
  <c r="BK136"/>
  <c r="J152"/>
  <c i="6" r="BK306"/>
  <c r="BK272"/>
  <c r="BK252"/>
  <c r="J232"/>
  <c r="BK168"/>
  <c r="BK312"/>
  <c r="J174"/>
  <c r="J138"/>
  <c r="J238"/>
  <c r="BK183"/>
  <c r="J141"/>
  <c r="J205"/>
  <c r="J168"/>
  <c r="BK138"/>
  <c i="7" r="J252"/>
  <c r="BK227"/>
  <c r="J201"/>
  <c r="J174"/>
  <c r="J153"/>
  <c r="J168"/>
  <c r="J268"/>
  <c r="J242"/>
  <c r="BK208"/>
  <c r="BK156"/>
  <c r="BK245"/>
  <c r="J150"/>
  <c r="J192"/>
  <c i="8" r="BK170"/>
  <c r="BK136"/>
  <c r="BK173"/>
  <c r="BK151"/>
  <c r="BK133"/>
  <c i="9" r="BK285"/>
  <c r="J237"/>
  <c r="J295"/>
  <c r="J190"/>
  <c r="J224"/>
  <c r="J174"/>
  <c r="J165"/>
  <c r="J147"/>
  <c r="BK278"/>
  <c r="BK243"/>
  <c r="J217"/>
  <c r="BK272"/>
  <c r="BK237"/>
  <c r="J205"/>
  <c r="BK187"/>
  <c r="BK144"/>
  <c r="BK141"/>
  <c i="10" r="BK185"/>
  <c r="BK256"/>
  <c r="J217"/>
  <c r="BK191"/>
  <c r="BK172"/>
  <c r="BK139"/>
  <c r="BK242"/>
  <c r="BK217"/>
  <c r="BK220"/>
  <c r="BK179"/>
  <c i="11" r="J141"/>
  <c r="BK166"/>
  <c r="BK206"/>
  <c r="J191"/>
  <c r="J176"/>
  <c r="J147"/>
  <c r="J198"/>
  <c i="12" r="J141"/>
  <c r="J144"/>
  <c r="BK175"/>
  <c r="J162"/>
  <c r="J153"/>
  <c r="J196"/>
  <c i="13" r="BK144"/>
  <c r="BK138"/>
  <c i="14" r="BK251"/>
  <c r="BK209"/>
  <c r="J184"/>
  <c r="BK156"/>
  <c r="BK257"/>
  <c r="J216"/>
  <c r="J162"/>
  <c r="J254"/>
  <c r="BK231"/>
  <c r="BK212"/>
  <c r="J156"/>
  <c r="BK187"/>
  <c r="BK144"/>
  <c i="15" r="BK209"/>
  <c r="BK181"/>
  <c r="BK163"/>
  <c r="BK136"/>
  <c r="BK233"/>
  <c r="J206"/>
  <c r="J181"/>
  <c r="BK151"/>
  <c r="J190"/>
  <c r="J136"/>
  <c r="J133"/>
  <c i="16" r="BK245"/>
  <c r="BK199"/>
  <c r="J171"/>
  <c r="BK254"/>
  <c r="J245"/>
  <c r="J219"/>
  <c r="BK238"/>
  <c r="J144"/>
  <c r="J177"/>
  <c r="BK150"/>
  <c r="J135"/>
  <c i="17" r="J206"/>
  <c r="J225"/>
  <c r="J257"/>
  <c r="J267"/>
  <c r="BK248"/>
  <c r="J209"/>
  <c i="18" r="J231"/>
  <c r="J204"/>
  <c r="J185"/>
  <c r="J234"/>
  <c r="J169"/>
  <c r="J214"/>
  <c r="BK188"/>
  <c r="BK185"/>
  <c r="J175"/>
  <c r="J172"/>
  <c r="BK169"/>
  <c r="BK166"/>
  <c r="J166"/>
  <c r="J163"/>
  <c r="J160"/>
  <c r="BK157"/>
  <c r="J157"/>
  <c r="BK154"/>
  <c r="BK151"/>
  <c r="J145"/>
  <c r="BK136"/>
  <c r="BK133"/>
  <c r="BK160"/>
  <c r="J148"/>
  <c r="BK179"/>
  <c r="BK145"/>
  <c r="J139"/>
  <c r="J133"/>
  <c r="J154"/>
  <c r="BK148"/>
  <c r="BK142"/>
  <c r="BK139"/>
  <c r="J136"/>
  <c i="19" r="BK319"/>
  <c r="BK317"/>
  <c r="J307"/>
  <c r="J293"/>
  <c r="J290"/>
  <c r="BK287"/>
  <c r="J310"/>
  <c r="J303"/>
  <c r="BK296"/>
  <c r="BK284"/>
  <c r="J313"/>
  <c r="BK303"/>
  <c r="J287"/>
  <c r="J284"/>
  <c r="J319"/>
  <c r="J317"/>
  <c r="BK313"/>
  <c r="BK310"/>
  <c r="BK307"/>
  <c r="BK300"/>
  <c r="J300"/>
  <c r="J296"/>
  <c r="BK290"/>
  <c r="BK281"/>
  <c r="J281"/>
  <c r="BK278"/>
  <c r="J278"/>
  <c r="BK274"/>
  <c r="J274"/>
  <c r="BK270"/>
  <c r="J270"/>
  <c r="BK267"/>
  <c r="J267"/>
  <c r="BK264"/>
  <c r="J264"/>
  <c r="BK261"/>
  <c r="J261"/>
  <c r="BK258"/>
  <c r="J258"/>
  <c r="BK254"/>
  <c r="BK251"/>
  <c r="J251"/>
  <c r="BK244"/>
  <c r="BK241"/>
  <c r="J241"/>
  <c r="BK238"/>
  <c r="BK235"/>
  <c r="BK232"/>
  <c r="BK228"/>
  <c r="BK223"/>
  <c r="J217"/>
  <c r="J208"/>
  <c r="J202"/>
  <c r="J193"/>
  <c r="BK186"/>
  <c r="BK168"/>
  <c r="BK162"/>
  <c r="BK156"/>
  <c r="BK147"/>
  <c r="J156"/>
  <c r="BK293"/>
  <c r="J228"/>
  <c r="J199"/>
  <c r="J147"/>
  <c r="J141"/>
  <c r="J226"/>
  <c r="BK217"/>
  <c r="BK205"/>
  <c r="J196"/>
  <c r="J177"/>
  <c i="20" r="J166"/>
  <c r="BK148"/>
  <c i="21" r="J169"/>
  <c r="BK165"/>
  <c r="BK142"/>
  <c r="BK153"/>
  <c r="J165"/>
  <c r="J146"/>
  <c r="J138"/>
  <c i="22" r="J274"/>
  <c r="J262"/>
  <c r="J242"/>
  <c r="BK274"/>
  <c r="BK260"/>
  <c r="BK240"/>
  <c r="J230"/>
  <c r="J211"/>
  <c r="J191"/>
  <c r="J255"/>
  <c r="J214"/>
  <c r="BK203"/>
  <c r="J240"/>
  <c r="J182"/>
  <c r="BK151"/>
  <c r="J168"/>
  <c r="BK223"/>
  <c r="BK217"/>
  <c r="J145"/>
  <c r="J174"/>
  <c r="J148"/>
  <c r="BK130"/>
  <c r="BK136"/>
  <c i="23" r="J225"/>
  <c r="BK203"/>
  <c r="J186"/>
  <c r="BK168"/>
  <c r="BK155"/>
  <c r="J137"/>
  <c r="BK184"/>
  <c r="J219"/>
  <c r="BK215"/>
  <c r="BK193"/>
  <c r="J177"/>
  <c r="BK157"/>
  <c r="J188"/>
  <c r="BK195"/>
  <c r="BK140"/>
  <c i="24" r="J290"/>
  <c r="BK362"/>
  <c r="BK347"/>
  <c r="BK332"/>
  <c r="BK319"/>
  <c r="BK299"/>
  <c r="J286"/>
  <c r="BK276"/>
  <c r="BK258"/>
  <c r="J243"/>
  <c r="BK252"/>
  <c r="BK177"/>
  <c r="BK172"/>
  <c i="25" r="J220"/>
  <c r="BK210"/>
  <c r="BK190"/>
  <c r="BK179"/>
  <c r="J161"/>
  <c r="BK202"/>
  <c r="J233"/>
  <c r="J173"/>
  <c r="BK161"/>
  <c r="J137"/>
  <c r="BK151"/>
  <c i="26" r="J188"/>
  <c r="J171"/>
  <c r="J136"/>
  <c r="BK190"/>
  <c r="J178"/>
  <c r="J155"/>
  <c r="J152"/>
  <c r="J146"/>
  <c i="27" r="BK148"/>
  <c r="J140"/>
  <c r="J156"/>
  <c r="J169"/>
  <c r="BK169"/>
  <c r="J158"/>
  <c r="BK150"/>
  <c r="BK138"/>
  <c r="J144"/>
  <c r="BK136"/>
  <c r="J129"/>
  <c i="28" r="J169"/>
  <c r="BK166"/>
  <c r="BK145"/>
  <c r="J164"/>
  <c r="BK154"/>
  <c r="BK130"/>
  <c r="BK152"/>
  <c r="J162"/>
  <c r="J160"/>
  <c r="BK143"/>
  <c r="J138"/>
  <c r="J130"/>
  <c r="J145"/>
  <c i="29" r="BK190"/>
  <c r="BK165"/>
  <c r="BK133"/>
  <c r="BK171"/>
  <c r="BK155"/>
  <c r="J193"/>
  <c r="BK168"/>
  <c r="J146"/>
  <c i="31" r="BK270"/>
  <c r="BK243"/>
  <c r="BK227"/>
  <c r="J212"/>
  <c r="J192"/>
  <c r="BK183"/>
  <c r="J169"/>
  <c r="J310"/>
  <c r="BK295"/>
  <c r="BK261"/>
  <c r="J252"/>
  <c r="BK237"/>
  <c r="J195"/>
  <c r="BK171"/>
  <c r="BK159"/>
  <c r="J155"/>
  <c r="BK150"/>
  <c r="BK146"/>
  <c r="BK142"/>
  <c r="J295"/>
  <c r="J319"/>
  <c r="J308"/>
  <c r="BK293"/>
  <c r="BK289"/>
  <c r="BK241"/>
  <c r="BK268"/>
  <c r="BK255"/>
  <c r="J246"/>
  <c r="J227"/>
  <c r="BK221"/>
  <c r="BK203"/>
  <c r="BK190"/>
  <c r="J177"/>
  <c r="BK235"/>
  <c r="BK207"/>
  <c i="32" r="BK191"/>
  <c r="BK180"/>
  <c r="BK168"/>
  <c r="BK154"/>
  <c r="BK195"/>
  <c r="J187"/>
  <c r="BK172"/>
  <c r="J166"/>
  <c r="BK152"/>
  <c r="BK145"/>
  <c r="BK137"/>
  <c r="BK147"/>
  <c r="J156"/>
  <c r="J168"/>
  <c r="J152"/>
  <c r="BK141"/>
  <c r="J137"/>
  <c i="33" r="J285"/>
  <c r="J272"/>
  <c r="J240"/>
  <c r="J230"/>
  <c r="BK270"/>
  <c r="BK264"/>
  <c r="J248"/>
  <c r="J242"/>
  <c r="J232"/>
  <c r="J226"/>
  <c r="BK212"/>
  <c r="J206"/>
  <c r="BK188"/>
  <c r="BK176"/>
  <c r="J168"/>
  <c r="BK156"/>
  <c r="BK268"/>
  <c r="BK256"/>
  <c r="BK272"/>
  <c r="BK258"/>
  <c r="BK248"/>
  <c r="BK244"/>
  <c r="J224"/>
  <c r="BK222"/>
  <c r="BK208"/>
  <c r="J202"/>
  <c r="J212"/>
  <c r="BK196"/>
  <c r="J182"/>
  <c r="J156"/>
  <c r="BK182"/>
  <c r="J170"/>
  <c r="BK150"/>
  <c r="J134"/>
  <c r="BK142"/>
  <c r="J130"/>
  <c r="J166"/>
  <c r="BK158"/>
  <c r="J144"/>
  <c r="BK136"/>
  <c i="34" r="J169"/>
  <c r="J149"/>
  <c r="J131"/>
  <c r="BK155"/>
  <c r="J133"/>
  <c r="J175"/>
  <c r="BK157"/>
  <c r="BK141"/>
  <c r="BK171"/>
  <c r="BK179"/>
  <c i="35" r="BK192"/>
  <c r="BK161"/>
  <c r="BK132"/>
  <c r="J186"/>
  <c r="J192"/>
  <c r="BK174"/>
  <c r="BK164"/>
  <c r="BK148"/>
  <c r="BK135"/>
  <c r="J161"/>
  <c i="36" r="BK225"/>
  <c r="BK204"/>
  <c r="BK198"/>
  <c r="J192"/>
  <c r="BK184"/>
  <c r="J168"/>
  <c r="J212"/>
  <c r="J162"/>
  <c r="J216"/>
  <c r="BK206"/>
  <c r="BK194"/>
  <c r="BK182"/>
  <c r="J166"/>
  <c r="J158"/>
  <c r="BK152"/>
  <c r="J140"/>
  <c r="J134"/>
  <c r="BK212"/>
  <c r="J186"/>
  <c r="J150"/>
  <c r="BK132"/>
  <c r="J138"/>
  <c r="BK140"/>
  <c i="37" r="J127"/>
  <c r="J172"/>
  <c r="BK147"/>
  <c r="BK190"/>
  <c r="BK184"/>
  <c r="J192"/>
  <c r="BK180"/>
  <c r="BK168"/>
  <c r="J156"/>
  <c r="BK135"/>
  <c r="J186"/>
  <c r="BK170"/>
  <c r="J168"/>
  <c r="BK153"/>
  <c r="J182"/>
  <c r="J153"/>
  <c r="J139"/>
  <c i="38" r="J176"/>
  <c r="BK146"/>
  <c r="BK160"/>
  <c r="BK174"/>
  <c r="J172"/>
  <c r="J144"/>
  <c r="BK140"/>
  <c r="J136"/>
  <c r="BK132"/>
  <c r="J164"/>
  <c r="BK154"/>
  <c r="J148"/>
  <c i="39" r="BK193"/>
  <c r="J184"/>
  <c r="J174"/>
  <c r="J166"/>
  <c r="J152"/>
  <c r="J140"/>
  <c r="J130"/>
  <c r="J170"/>
  <c r="J154"/>
  <c r="J138"/>
  <c r="J182"/>
  <c r="BK140"/>
  <c i="40" r="J187"/>
  <c r="J174"/>
  <c r="BK141"/>
  <c r="BK131"/>
  <c r="J167"/>
  <c r="BK155"/>
  <c r="J151"/>
  <c r="J163"/>
  <c r="BK137"/>
  <c i="41" r="BK164"/>
  <c r="BK174"/>
  <c r="J166"/>
  <c r="BK143"/>
  <c r="BK166"/>
  <c r="J158"/>
  <c r="J141"/>
  <c r="BK137"/>
  <c r="J145"/>
  <c i="42" r="BK170"/>
  <c r="BK146"/>
  <c r="J177"/>
  <c r="J168"/>
  <c r="BK140"/>
  <c r="J152"/>
  <c r="J146"/>
  <c i="43" r="J184"/>
  <c r="J167"/>
  <c r="J142"/>
  <c r="BK184"/>
  <c r="BK154"/>
  <c r="J189"/>
  <c r="J170"/>
  <c r="BK151"/>
  <c r="J157"/>
  <c i="44" r="BK141"/>
  <c r="J147"/>
  <c r="BK153"/>
  <c r="J135"/>
  <c r="J123"/>
  <c r="BK135"/>
  <c r="BK123"/>
  <c i="3" r="BK153"/>
  <c r="J196"/>
  <c r="J177"/>
  <c r="BK147"/>
  <c r="BK135"/>
  <c r="BK133"/>
  <c r="BK182"/>
  <c r="BK177"/>
  <c r="BK155"/>
  <c r="J161"/>
  <c i="4" r="BK145"/>
  <c r="J148"/>
  <c r="BK160"/>
  <c r="BK148"/>
  <c r="BK130"/>
  <c i="5" r="J163"/>
  <c r="BK145"/>
  <c r="J150"/>
  <c r="J138"/>
  <c r="BK161"/>
  <c r="BK138"/>
  <c i="6" r="J312"/>
  <c r="J284"/>
  <c r="J265"/>
  <c r="J216"/>
  <c r="BK196"/>
  <c r="J165"/>
  <c r="J144"/>
  <c r="BK284"/>
  <c r="J281"/>
  <c r="J276"/>
  <c r="BK268"/>
  <c r="BK262"/>
  <c r="J255"/>
  <c r="J252"/>
  <c r="J249"/>
  <c r="BK246"/>
  <c r="BK238"/>
  <c r="BK229"/>
  <c r="J220"/>
  <c r="J211"/>
  <c r="BK205"/>
  <c r="J187"/>
  <c r="BK147"/>
  <c r="J293"/>
  <c r="J246"/>
  <c r="J180"/>
  <c r="J162"/>
  <c r="J208"/>
  <c r="BK174"/>
  <c r="BK165"/>
  <c r="BK156"/>
  <c i="7" r="BK268"/>
  <c r="BK242"/>
  <c r="BK233"/>
  <c r="BK217"/>
  <c r="BK192"/>
  <c r="J177"/>
  <c r="BK162"/>
  <c r="J147"/>
  <c r="J144"/>
  <c r="J141"/>
  <c r="J262"/>
  <c r="BK252"/>
  <c r="J227"/>
  <c r="BK211"/>
  <c r="BK189"/>
  <c r="BK177"/>
  <c r="BK144"/>
  <c r="J255"/>
  <c r="J182"/>
  <c r="BK224"/>
  <c r="BK201"/>
  <c r="BK141"/>
  <c i="8" r="J183"/>
  <c r="BK145"/>
  <c r="J133"/>
  <c r="J161"/>
  <c r="BK154"/>
  <c r="J139"/>
  <c r="J130"/>
  <c r="BK130"/>
  <c i="9" r="J298"/>
  <c r="J268"/>
  <c r="BK234"/>
  <c r="BK217"/>
  <c r="J265"/>
  <c r="BK196"/>
  <c r="BK258"/>
  <c r="BK221"/>
  <c r="J180"/>
  <c r="BK168"/>
  <c r="BK159"/>
  <c i="10" r="J160"/>
  <c r="BK133"/>
  <c r="J249"/>
  <c r="BK226"/>
  <c r="J214"/>
  <c r="J198"/>
  <c r="J188"/>
  <c r="BK160"/>
  <c r="J136"/>
  <c r="BK249"/>
  <c r="BK208"/>
  <c r="J142"/>
  <c r="BK198"/>
  <c r="J185"/>
  <c i="11" r="BK160"/>
  <c r="J206"/>
  <c r="J163"/>
  <c i="12" r="BK138"/>
  <c r="J138"/>
  <c r="BK135"/>
  <c i="13" r="J187"/>
  <c r="BK178"/>
  <c r="BK208"/>
  <c r="BK197"/>
  <c r="J178"/>
  <c r="BK155"/>
  <c r="J141"/>
  <c r="J175"/>
  <c r="BK168"/>
  <c r="BK147"/>
  <c i="14" r="BK190"/>
  <c r="BK168"/>
  <c r="BK216"/>
  <c r="J150"/>
  <c r="J199"/>
  <c i="15" r="BK217"/>
  <c r="BK203"/>
  <c r="J178"/>
  <c r="J166"/>
  <c r="J139"/>
  <c r="J233"/>
  <c r="J217"/>
  <c r="BK196"/>
  <c r="BK187"/>
  <c r="J226"/>
  <c r="J220"/>
  <c r="BK148"/>
  <c i="16" r="J268"/>
  <c r="J251"/>
  <c r="BK219"/>
  <c r="J184"/>
  <c r="BK165"/>
  <c r="J254"/>
  <c r="J222"/>
  <c r="BK264"/>
  <c r="J238"/>
  <c r="J216"/>
  <c r="J199"/>
  <c r="BK228"/>
  <c r="J138"/>
  <c i="17" r="BK156"/>
  <c r="J141"/>
  <c r="J193"/>
  <c r="J254"/>
  <c r="J168"/>
  <c r="BK222"/>
  <c r="BK190"/>
  <c r="J153"/>
  <c r="BK135"/>
  <c r="J181"/>
  <c i="19" r="BK141"/>
  <c r="BK138"/>
  <c r="J214"/>
  <c r="BK202"/>
  <c r="BK193"/>
  <c i="20" r="J142"/>
  <c r="BK197"/>
  <c r="BK183"/>
  <c r="BK160"/>
  <c r="BK145"/>
  <c r="J145"/>
  <c i="21" r="J172"/>
  <c r="BK146"/>
  <c r="BK156"/>
  <c r="J132"/>
  <c i="22" r="BK270"/>
  <c r="J260"/>
  <c r="BK278"/>
  <c r="J270"/>
  <c r="J250"/>
  <c r="BK237"/>
  <c r="BK228"/>
  <c r="J194"/>
  <c r="J188"/>
  <c r="J252"/>
  <c r="J208"/>
  <c r="J200"/>
  <c r="BK242"/>
  <c r="J226"/>
  <c r="J185"/>
  <c r="J157"/>
  <c r="BK171"/>
  <c r="BK206"/>
  <c r="BK188"/>
  <c r="BK182"/>
  <c r="J154"/>
  <c r="BK148"/>
  <c r="BK145"/>
  <c r="J130"/>
  <c i="23" r="BK200"/>
  <c r="BK177"/>
  <c r="J162"/>
  <c r="J149"/>
  <c r="J140"/>
  <c r="J200"/>
  <c r="J174"/>
  <c r="J223"/>
  <c r="J215"/>
  <c r="J203"/>
  <c r="BK186"/>
  <c r="J168"/>
  <c r="BK151"/>
  <c r="BK180"/>
  <c r="BK143"/>
  <c i="24" r="J332"/>
  <c r="J371"/>
  <c r="BK357"/>
  <c r="J337"/>
  <c r="J306"/>
  <c r="J293"/>
  <c r="BK268"/>
  <c r="J260"/>
  <c r="BK239"/>
  <c r="J230"/>
  <c r="J218"/>
  <c r="BK203"/>
  <c r="BK197"/>
  <c r="BK186"/>
  <c r="J181"/>
  <c r="J167"/>
  <c r="BK158"/>
  <c r="BK345"/>
  <c r="J319"/>
  <c r="J299"/>
  <c r="BK360"/>
  <c r="J345"/>
  <c r="BK355"/>
  <c r="BK349"/>
  <c r="J334"/>
  <c r="BK324"/>
  <c r="BK211"/>
  <c r="BK165"/>
  <c r="J367"/>
  <c r="BK230"/>
  <c r="J321"/>
  <c r="J222"/>
  <c r="J313"/>
  <c r="BK297"/>
  <c r="J284"/>
  <c r="BK272"/>
  <c r="J256"/>
  <c r="J252"/>
  <c r="J239"/>
  <c r="J226"/>
  <c r="BK205"/>
  <c r="J197"/>
  <c r="BK228"/>
  <c r="BK161"/>
  <c r="J174"/>
  <c r="J152"/>
  <c i="25" r="BK229"/>
  <c r="J196"/>
  <c r="J179"/>
  <c r="J222"/>
  <c r="J198"/>
  <c r="J177"/>
  <c r="J143"/>
  <c r="BK137"/>
  <c r="BK237"/>
  <c r="J235"/>
  <c r="J227"/>
  <c r="BK212"/>
  <c r="BK196"/>
  <c r="BK185"/>
  <c r="BK173"/>
  <c r="BK157"/>
  <c r="BK139"/>
  <c r="BK133"/>
  <c r="J214"/>
  <c r="J169"/>
  <c r="BK143"/>
  <c r="BK171"/>
  <c i="26" r="J168"/>
  <c r="BK185"/>
  <c r="BK196"/>
  <c r="J193"/>
  <c r="BK178"/>
  <c r="BK155"/>
  <c r="J174"/>
  <c r="J149"/>
  <c r="J133"/>
  <c i="27" r="BK144"/>
  <c r="BK131"/>
  <c r="J154"/>
  <c r="BK163"/>
  <c r="BK160"/>
  <c r="J152"/>
  <c r="J146"/>
  <c r="J138"/>
  <c r="J165"/>
  <c i="29" r="J152"/>
  <c r="J196"/>
  <c r="J168"/>
  <c r="BK196"/>
  <c r="J174"/>
  <c r="J158"/>
  <c r="BK142"/>
  <c r="J182"/>
  <c r="BK152"/>
  <c i="30" r="BK160"/>
  <c r="J141"/>
  <c r="BK170"/>
  <c r="J160"/>
  <c r="BK149"/>
  <c r="J143"/>
  <c r="J168"/>
  <c r="J158"/>
  <c r="BK154"/>
  <c r="J135"/>
  <c i="31" r="J317"/>
  <c r="J293"/>
  <c r="BK285"/>
  <c r="BK283"/>
  <c r="BK272"/>
  <c r="BK257"/>
  <c r="J233"/>
  <c r="BK216"/>
  <c r="J207"/>
  <c r="J187"/>
  <c r="BK177"/>
  <c r="BK173"/>
  <c r="BK317"/>
  <c r="J301"/>
  <c r="J281"/>
  <c r="J248"/>
  <c r="J231"/>
  <c r="BK187"/>
  <c r="J163"/>
  <c r="J159"/>
  <c r="BK152"/>
  <c r="J148"/>
  <c r="J142"/>
  <c r="BK278"/>
  <c r="BK312"/>
  <c r="BK305"/>
  <c r="J289"/>
  <c r="J203"/>
  <c r="J266"/>
  <c r="BK248"/>
  <c r="J243"/>
  <c r="BK218"/>
  <c r="BK199"/>
  <c r="J185"/>
  <c r="J173"/>
  <c r="BK167"/>
  <c r="BK233"/>
  <c i="32" r="J195"/>
  <c r="BK189"/>
  <c r="BK166"/>
  <c r="BK197"/>
  <c i="33" r="J274"/>
  <c r="BK260"/>
  <c r="BK240"/>
  <c r="J234"/>
  <c r="J210"/>
  <c r="BK194"/>
  <c r="J186"/>
  <c r="J192"/>
  <c r="J176"/>
  <c r="J184"/>
  <c r="J178"/>
  <c r="BK152"/>
  <c r="J136"/>
  <c r="BK166"/>
  <c r="J132"/>
  <c r="J148"/>
  <c r="BK154"/>
  <c r="BK138"/>
  <c i="34" r="BK183"/>
  <c r="BK161"/>
  <c r="J147"/>
  <c r="BK165"/>
  <c r="BK149"/>
  <c r="J185"/>
  <c r="J177"/>
  <c r="BK169"/>
  <c r="J163"/>
  <c r="BK151"/>
  <c r="J135"/>
  <c i="36" r="BK190"/>
  <c r="J179"/>
  <c r="J214"/>
  <c r="BK158"/>
  <c r="BK214"/>
  <c r="J196"/>
  <c r="J184"/>
  <c r="BK179"/>
  <c r="BK164"/>
  <c r="J160"/>
  <c r="BK150"/>
  <c r="BK136"/>
  <c r="BK128"/>
  <c r="J204"/>
  <c r="BK166"/>
  <c r="BK156"/>
  <c r="BK144"/>
  <c r="BK130"/>
  <c i="37" r="BK174"/>
  <c r="BK151"/>
  <c r="J129"/>
  <c r="J162"/>
  <c r="J195"/>
  <c r="BK182"/>
  <c r="BK176"/>
  <c r="J164"/>
  <c r="J149"/>
  <c r="J188"/>
  <c r="BK131"/>
  <c r="BK172"/>
  <c r="BK162"/>
  <c r="J137"/>
  <c r="BK156"/>
  <c r="BK143"/>
  <c r="BK129"/>
  <c i="38" r="J167"/>
  <c r="J181"/>
  <c r="BK181"/>
  <c r="BK172"/>
  <c r="BK156"/>
  <c r="BK136"/>
  <c r="BK130"/>
  <c r="J128"/>
  <c r="J154"/>
  <c r="J152"/>
  <c i="39" r="J193"/>
  <c r="BK178"/>
  <c r="J168"/>
  <c r="J136"/>
  <c r="J172"/>
  <c r="BK156"/>
  <c r="BK144"/>
  <c r="J132"/>
  <c r="J195"/>
  <c r="BK166"/>
  <c i="40" r="BK182"/>
  <c r="BK172"/>
  <c r="BK157"/>
  <c r="BK147"/>
  <c r="J135"/>
  <c r="J178"/>
  <c r="BK151"/>
  <c r="BK167"/>
  <c r="J157"/>
  <c r="J133"/>
  <c r="BK135"/>
  <c i="41" r="BK158"/>
  <c r="J177"/>
  <c r="J153"/>
  <c r="J139"/>
  <c r="J162"/>
  <c r="BK145"/>
  <c r="J137"/>
  <c r="J151"/>
  <c i="42" r="BK177"/>
  <c r="J156"/>
  <c r="J140"/>
  <c r="J170"/>
  <c r="J154"/>
  <c r="J172"/>
  <c r="BK160"/>
  <c r="BK134"/>
  <c i="43" r="BK189"/>
  <c r="BK178"/>
  <c r="BK145"/>
  <c r="J192"/>
  <c r="J145"/>
  <c r="BK174"/>
  <c r="J178"/>
  <c r="J148"/>
  <c i="44" r="BK138"/>
  <c r="BK132"/>
  <c i="2" r="F41"/>
  <c r="J136"/>
  <c i="1" r="AS137"/>
  <c i="2" r="J178"/>
  <c r="BK161"/>
  <c r="J152"/>
  <c r="BK136"/>
  <c r="BK188"/>
  <c i="3" r="BK209"/>
  <c r="J209"/>
  <c r="J205"/>
  <c r="BK190"/>
  <c r="BK188"/>
  <c r="J171"/>
  <c r="J163"/>
  <c r="BK145"/>
  <c r="J203"/>
  <c r="J192"/>
  <c r="J188"/>
  <c r="J159"/>
  <c r="BK192"/>
  <c r="J173"/>
  <c r="J137"/>
  <c r="J186"/>
  <c r="BK171"/>
  <c r="BK161"/>
  <c r="BK143"/>
  <c r="J129"/>
  <c i="4" r="J136"/>
  <c r="J157"/>
  <c r="BK139"/>
  <c r="J133"/>
  <c i="5" r="J147"/>
  <c r="BK143"/>
  <c r="J154"/>
  <c r="BK134"/>
  <c r="BK154"/>
  <c r="J136"/>
  <c i="6" r="J299"/>
  <c r="BK276"/>
  <c r="J235"/>
  <c r="BK220"/>
  <c r="J199"/>
  <c r="BK162"/>
  <c r="J315"/>
  <c r="BK299"/>
  <c r="BK232"/>
  <c r="BK223"/>
  <c r="BK216"/>
  <c r="BK199"/>
  <c r="BK193"/>
  <c r="J272"/>
  <c r="J226"/>
  <c r="BK144"/>
  <c r="BK211"/>
  <c r="J183"/>
  <c r="BK153"/>
  <c r="J159"/>
  <c i="7" r="J272"/>
  <c r="BK249"/>
  <c r="BK230"/>
  <c r="BK214"/>
  <c r="J186"/>
  <c r="BK171"/>
  <c i="8" r="J176"/>
  <c i="9" r="BK177"/>
  <c r="BK171"/>
  <c r="BK162"/>
  <c r="BK150"/>
  <c r="J141"/>
  <c r="J285"/>
  <c r="BK265"/>
  <c r="J240"/>
  <c r="BK230"/>
  <c r="BK208"/>
  <c r="BK275"/>
  <c r="J252"/>
  <c r="J227"/>
  <c r="BK190"/>
  <c r="BK193"/>
  <c r="BK156"/>
  <c r="BK138"/>
  <c i="10" r="J256"/>
  <c r="J232"/>
  <c r="J195"/>
  <c r="J169"/>
  <c r="BK145"/>
  <c r="J211"/>
  <c r="BK235"/>
  <c r="BK214"/>
  <c r="BK201"/>
  <c r="J182"/>
  <c i="11" r="BK138"/>
  <c r="J132"/>
  <c r="BK163"/>
  <c i="12" r="J211"/>
  <c r="J168"/>
  <c r="BK193"/>
  <c r="BK168"/>
  <c r="J200"/>
  <c r="J184"/>
  <c r="BK211"/>
  <c r="BK196"/>
  <c r="BK155"/>
  <c r="BK141"/>
  <c r="BK147"/>
  <c r="BK144"/>
  <c i="13" r="BK190"/>
  <c r="J197"/>
  <c r="BK171"/>
  <c r="J208"/>
  <c r="J181"/>
  <c r="J171"/>
  <c r="J138"/>
  <c r="J144"/>
  <c r="J150"/>
  <c r="BK165"/>
  <c i="14" r="BK267"/>
  <c r="BK234"/>
  <c r="J219"/>
  <c r="BK196"/>
  <c r="BK174"/>
  <c r="J274"/>
  <c r="BK254"/>
  <c r="BK237"/>
  <c r="J187"/>
  <c r="J147"/>
  <c r="J267"/>
  <c r="J257"/>
  <c r="J241"/>
  <c r="BK222"/>
  <c r="BK171"/>
  <c r="BK141"/>
  <c r="J196"/>
  <c r="BK193"/>
  <c r="BK165"/>
  <c i="15" r="BK206"/>
  <c r="BK193"/>
  <c r="BK160"/>
  <c r="BK142"/>
  <c r="BK223"/>
  <c r="J223"/>
  <c r="BK200"/>
  <c r="BK190"/>
  <c r="BK154"/>
  <c r="J142"/>
  <c r="BK157"/>
  <c r="BK174"/>
  <c r="BK133"/>
  <c i="16" r="BK261"/>
  <c r="BK231"/>
  <c r="BK212"/>
  <c r="J203"/>
  <c r="BK181"/>
  <c r="J271"/>
  <c r="BK258"/>
  <c r="BK268"/>
  <c r="J241"/>
  <c r="BK222"/>
  <c r="BK209"/>
  <c r="BK177"/>
  <c r="BK193"/>
  <c r="BK141"/>
  <c r="BK156"/>
  <c r="BK187"/>
  <c r="BK168"/>
  <c r="BK162"/>
  <c r="BK135"/>
  <c i="17" r="BK244"/>
  <c r="J196"/>
  <c r="BK254"/>
  <c r="BK228"/>
  <c r="BK174"/>
  <c r="BK237"/>
  <c r="BK264"/>
  <c r="J228"/>
  <c r="BK219"/>
  <c r="BK187"/>
  <c r="J174"/>
  <c r="J150"/>
  <c r="J135"/>
  <c r="BK138"/>
  <c r="BK162"/>
  <c r="BK196"/>
  <c r="BK171"/>
  <c r="BK150"/>
  <c r="J187"/>
  <c r="J165"/>
  <c i="18" r="BK224"/>
  <c r="J210"/>
  <c r="J191"/>
  <c r="J182"/>
  <c r="BK227"/>
  <c r="BK204"/>
  <c r="J227"/>
  <c r="BK182"/>
  <c r="J207"/>
  <c i="19" r="BK248"/>
  <c r="J232"/>
  <c r="BK226"/>
  <c r="BK220"/>
  <c r="BK211"/>
  <c r="J205"/>
  <c r="BK196"/>
  <c r="BK189"/>
  <c r="J180"/>
  <c r="J165"/>
  <c r="J159"/>
  <c r="BK150"/>
  <c r="J144"/>
  <c r="J153"/>
  <c r="J244"/>
  <c r="J211"/>
  <c r="BK171"/>
  <c r="BK144"/>
  <c r="J248"/>
  <c r="J220"/>
  <c r="J168"/>
  <c r="J162"/>
  <c r="BK153"/>
  <c r="J150"/>
  <c r="J238"/>
  <c r="J223"/>
  <c r="BK208"/>
  <c r="J189"/>
  <c r="BK177"/>
  <c r="BK183"/>
  <c i="20" r="BK170"/>
  <c r="J187"/>
  <c r="J197"/>
  <c r="J179"/>
  <c r="J148"/>
  <c r="J136"/>
  <c r="BK176"/>
  <c r="J163"/>
  <c r="J160"/>
  <c r="BK163"/>
  <c i="21" r="BK169"/>
  <c r="J158"/>
  <c r="J175"/>
  <c r="BK162"/>
  <c r="BK138"/>
  <c i="22" r="BK265"/>
  <c r="J265"/>
  <c r="J162"/>
  <c r="BK165"/>
  <c r="BK174"/>
  <c r="J171"/>
  <c r="J160"/>
  <c r="J136"/>
  <c r="BK142"/>
  <c i="23" r="BK223"/>
  <c r="BK188"/>
  <c r="J171"/>
  <c r="J151"/>
  <c r="BK137"/>
  <c r="J195"/>
  <c r="BK217"/>
  <c r="J205"/>
  <c r="J190"/>
  <c r="BK165"/>
  <c r="J143"/>
  <c r="BK149"/>
  <c i="24" r="BK365"/>
  <c r="J355"/>
  <c r="BK330"/>
  <c r="J324"/>
  <c r="BK310"/>
  <c r="J297"/>
  <c r="BK270"/>
  <c r="BK256"/>
  <c r="J248"/>
  <c r="BK234"/>
  <c r="BK222"/>
  <c r="BK213"/>
  <c r="BK199"/>
  <c r="BK188"/>
  <c r="J183"/>
  <c r="J177"/>
  <c r="J165"/>
  <c r="J163"/>
  <c r="BK150"/>
  <c r="J328"/>
  <c r="BK317"/>
  <c r="BK290"/>
  <c r="BK351"/>
  <c r="J369"/>
  <c r="BK353"/>
  <c r="J343"/>
  <c r="BK326"/>
  <c r="J232"/>
  <c r="BK146"/>
  <c r="J268"/>
  <c r="J146"/>
  <c r="J209"/>
  <c r="J315"/>
  <c r="J310"/>
  <c r="BK293"/>
  <c r="J282"/>
  <c r="J276"/>
  <c r="J262"/>
  <c r="BK254"/>
  <c r="J236"/>
  <c r="J228"/>
  <c r="J215"/>
  <c r="J194"/>
  <c r="BK215"/>
  <c r="J158"/>
  <c r="BK167"/>
  <c i="25" r="BK220"/>
  <c r="BK200"/>
  <c r="J175"/>
  <c r="BK163"/>
  <c r="J208"/>
  <c r="BK194"/>
  <c r="BK159"/>
  <c r="J145"/>
  <c r="J141"/>
  <c r="J224"/>
  <c r="BK233"/>
  <c r="BK224"/>
  <c r="BK216"/>
  <c r="J200"/>
  <c r="J183"/>
  <c r="BK165"/>
  <c r="J159"/>
  <c r="BK135"/>
  <c r="J155"/>
  <c r="J204"/>
  <c r="J163"/>
  <c r="BK145"/>
  <c r="BK175"/>
  <c r="BK131"/>
  <c i="26" r="J196"/>
  <c r="BK168"/>
  <c r="BK193"/>
  <c r="BK182"/>
  <c r="J158"/>
  <c r="J182"/>
  <c r="BK158"/>
  <c r="BK133"/>
  <c i="28" r="BK160"/>
  <c r="BK164"/>
  <c r="BK136"/>
  <c r="J154"/>
  <c r="BK150"/>
  <c r="J136"/>
  <c r="BK171"/>
  <c r="J143"/>
  <c i="29" r="BK188"/>
  <c r="BK146"/>
  <c r="BK174"/>
  <c r="J165"/>
  <c r="J190"/>
  <c r="J155"/>
  <c r="J139"/>
  <c r="J178"/>
  <c r="J142"/>
  <c i="30" r="J166"/>
  <c r="J145"/>
  <c r="BK173"/>
  <c r="BK166"/>
  <c r="J156"/>
  <c r="BK147"/>
  <c r="BK141"/>
  <c r="J147"/>
  <c r="BK156"/>
  <c r="J151"/>
  <c r="BK133"/>
  <c i="31" r="BK314"/>
  <c r="J305"/>
  <c r="J291"/>
  <c r="J285"/>
  <c r="J278"/>
  <c r="BK259"/>
  <c r="BK250"/>
  <c r="BK229"/>
  <c r="J218"/>
  <c r="BK209"/>
  <c r="J199"/>
  <c r="BK185"/>
  <c r="BK175"/>
  <c r="BK319"/>
  <c r="BK303"/>
  <c r="J268"/>
  <c r="J241"/>
  <c r="J209"/>
  <c r="BK179"/>
  <c r="BK163"/>
  <c r="BK155"/>
  <c r="J150"/>
  <c r="J144"/>
  <c r="J272"/>
  <c r="BK310"/>
  <c r="BK291"/>
  <c r="J250"/>
  <c r="J183"/>
  <c r="J270"/>
  <c r="J264"/>
  <c r="BK246"/>
  <c r="BK239"/>
  <c r="BK223"/>
  <c r="J214"/>
  <c r="BK205"/>
  <c r="BK195"/>
  <c r="J175"/>
  <c r="J165"/>
  <c i="32" r="J197"/>
  <c r="J183"/>
  <c r="BK187"/>
  <c r="BK158"/>
  <c r="BK133"/>
  <c r="J189"/>
  <c r="J174"/>
  <c r="BK170"/>
  <c r="BK160"/>
  <c r="BK150"/>
  <c r="BK135"/>
  <c r="BK176"/>
  <c r="BK183"/>
  <c r="BK174"/>
  <c r="J160"/>
  <c r="J150"/>
  <c r="J170"/>
  <c r="J131"/>
  <c i="33" r="BK266"/>
  <c r="J244"/>
  <c r="BK232"/>
  <c r="BK281"/>
  <c r="J268"/>
  <c r="J258"/>
  <c r="BK242"/>
  <c r="BK228"/>
  <c r="J216"/>
  <c r="J200"/>
  <c r="BK180"/>
  <c r="J174"/>
  <c r="BK162"/>
  <c r="J150"/>
  <c r="J276"/>
  <c r="BK283"/>
  <c r="BK274"/>
  <c r="BK262"/>
  <c r="J252"/>
  <c r="BK214"/>
  <c r="J208"/>
  <c r="J190"/>
  <c r="J228"/>
  <c r="BK220"/>
  <c r="J204"/>
  <c r="J218"/>
  <c r="BK202"/>
  <c r="BK190"/>
  <c r="J172"/>
  <c r="BK144"/>
  <c r="BK174"/>
  <c r="BK160"/>
  <c r="BK146"/>
  <c r="BK130"/>
  <c r="J138"/>
  <c r="J162"/>
  <c r="J160"/>
  <c r="J142"/>
  <c r="BK132"/>
  <c i="34" r="BK181"/>
  <c r="J157"/>
  <c r="BK143"/>
  <c r="BK185"/>
  <c r="J141"/>
  <c r="J179"/>
  <c r="J171"/>
  <c r="J161"/>
  <c r="J155"/>
  <c r="BK137"/>
  <c r="BK167"/>
  <c r="J137"/>
  <c i="35" r="BK189"/>
  <c r="J170"/>
  <c r="J135"/>
  <c r="BK129"/>
  <c r="BK178"/>
  <c r="BK181"/>
  <c r="J167"/>
  <c r="BK151"/>
  <c r="J145"/>
  <c r="J129"/>
  <c r="J154"/>
  <c i="36" r="BK222"/>
  <c r="BK210"/>
  <c r="BK200"/>
  <c r="J194"/>
  <c r="J182"/>
  <c r="J172"/>
  <c r="BK162"/>
  <c r="BK202"/>
  <c r="BK168"/>
  <c r="J222"/>
  <c r="BK208"/>
  <c r="J188"/>
  <c r="J174"/>
  <c r="BK160"/>
  <c r="J154"/>
  <c r="J146"/>
  <c r="BK138"/>
  <c r="J130"/>
  <c r="J208"/>
  <c r="J200"/>
  <c r="BK134"/>
  <c r="J128"/>
  <c r="J148"/>
  <c r="J142"/>
  <c i="37" r="BK139"/>
  <c r="BK127"/>
  <c i="38" r="J160"/>
  <c r="J162"/>
  <c r="BK176"/>
  <c r="J170"/>
  <c r="J142"/>
  <c r="J138"/>
  <c r="J132"/>
  <c r="BK158"/>
  <c r="BK150"/>
  <c i="39" r="BK195"/>
  <c r="BK180"/>
  <c r="BK174"/>
  <c r="BK172"/>
  <c r="BK159"/>
  <c r="BK148"/>
  <c r="J142"/>
  <c r="BK184"/>
  <c r="BK168"/>
  <c r="BK152"/>
  <c r="BK142"/>
  <c r="J156"/>
  <c i="40" r="BK187"/>
  <c r="J180"/>
  <c r="BK161"/>
  <c r="J149"/>
  <c r="J137"/>
  <c r="J172"/>
  <c r="J159"/>
  <c r="J176"/>
  <c r="BK159"/>
  <c r="BK145"/>
  <c r="BK165"/>
  <c i="41" r="J135"/>
  <c r="BK160"/>
  <c r="J172"/>
  <c r="J168"/>
  <c r="J155"/>
  <c r="BK139"/>
  <c r="BK131"/>
  <c r="J131"/>
  <c r="BK133"/>
  <c i="42" r="BK166"/>
  <c r="BK154"/>
  <c r="J142"/>
  <c r="BK172"/>
  <c r="J144"/>
  <c r="J174"/>
  <c r="BK162"/>
  <c r="BK148"/>
  <c r="J150"/>
  <c i="43" r="J186"/>
  <c r="J164"/>
  <c r="BK138"/>
  <c r="J174"/>
  <c r="J132"/>
  <c r="BK186"/>
  <c r="BK157"/>
  <c r="BK135"/>
  <c i="44" r="J144"/>
  <c r="J150"/>
  <c r="J138"/>
  <c r="J126"/>
  <c r="BK144"/>
  <c r="BK126"/>
  <c i="2" r="BK139"/>
  <c i="1" r="AS100"/>
  <c i="2" r="J182"/>
  <c i="3" r="BK175"/>
  <c r="BK141"/>
  <c r="BK129"/>
  <c r="BK163"/>
  <c r="J157"/>
  <c i="4" r="J142"/>
  <c r="J127"/>
  <c r="J154"/>
  <c r="BK127"/>
  <c r="BK136"/>
  <c i="5" r="BK163"/>
  <c r="BK166"/>
  <c r="BK147"/>
  <c r="J130"/>
  <c r="BK130"/>
  <c i="6" r="J289"/>
  <c r="J268"/>
  <c r="BK249"/>
  <c r="J229"/>
  <c r="J193"/>
  <c r="BK159"/>
  <c r="BK303"/>
  <c r="BK296"/>
  <c r="J190"/>
  <c r="BK150"/>
  <c r="BK279"/>
  <c r="BK255"/>
  <c r="BK202"/>
  <c r="BK214"/>
  <c r="BK190"/>
  <c r="BK171"/>
  <c r="BK141"/>
  <c i="7" r="BK275"/>
  <c r="J258"/>
  <c r="BK236"/>
  <c r="J211"/>
  <c r="BK168"/>
  <c r="BK159"/>
  <c r="BK174"/>
  <c r="J275"/>
  <c r="J265"/>
  <c r="J249"/>
  <c r="J233"/>
  <c r="J224"/>
  <c r="BK195"/>
  <c r="J171"/>
  <c r="J165"/>
  <c r="J135"/>
  <c r="J162"/>
  <c r="BK135"/>
  <c i="8" r="J167"/>
  <c r="BK179"/>
  <c r="BK164"/>
  <c r="J145"/>
  <c r="J136"/>
  <c r="BK161"/>
  <c i="9" r="BK298"/>
  <c r="J258"/>
  <c r="J221"/>
  <c r="J291"/>
  <c r="BK183"/>
  <c r="J230"/>
  <c i="10" r="J201"/>
  <c r="BK163"/>
  <c r="J148"/>
  <c r="BK245"/>
  <c r="J204"/>
  <c r="J229"/>
  <c r="BK182"/>
  <c i="11" r="J182"/>
  <c r="J202"/>
  <c r="J156"/>
  <c r="BK194"/>
  <c r="BK182"/>
  <c r="J172"/>
  <c r="BK141"/>
  <c r="J179"/>
  <c r="J138"/>
  <c i="12" r="BK187"/>
  <c r="J190"/>
  <c r="J204"/>
  <c r="J165"/>
  <c r="BK204"/>
  <c r="J181"/>
  <c r="J147"/>
  <c r="BK184"/>
  <c r="BK132"/>
  <c i="13" r="J190"/>
  <c r="J155"/>
  <c r="BK187"/>
  <c r="J147"/>
  <c r="J132"/>
  <c r="BK135"/>
  <c r="BK184"/>
  <c i="14" r="BK274"/>
  <c r="J237"/>
  <c r="BK199"/>
  <c r="J177"/>
  <c r="J153"/>
  <c r="J251"/>
  <c r="J225"/>
  <c r="J174"/>
  <c r="J144"/>
  <c r="J248"/>
  <c r="BK225"/>
  <c r="BK203"/>
  <c r="BK150"/>
  <c r="BK162"/>
  <c r="J138"/>
  <c i="15" r="J196"/>
  <c r="J169"/>
  <c r="J151"/>
  <c r="J236"/>
  <c r="J213"/>
  <c r="J184"/>
  <c i="16" r="J231"/>
  <c r="J181"/>
  <c r="J147"/>
  <c r="J162"/>
  <c r="BK153"/>
  <c i="17" r="J237"/>
  <c r="J264"/>
  <c r="BK184"/>
  <c r="BK274"/>
  <c r="J274"/>
  <c r="BK261"/>
  <c r="BK225"/>
  <c r="BK206"/>
  <c r="BK177"/>
  <c r="BK144"/>
  <c r="BK267"/>
  <c r="J199"/>
  <c r="J203"/>
  <c r="J156"/>
  <c r="J147"/>
  <c r="BK168"/>
  <c i="18" r="J218"/>
  <c r="BK201"/>
  <c r="J188"/>
  <c r="J237"/>
  <c r="J221"/>
  <c r="BK163"/>
  <c r="BK234"/>
  <c r="BK194"/>
  <c i="19" r="J171"/>
  <c r="BK214"/>
  <c r="BK180"/>
  <c i="20" r="BK166"/>
  <c r="J183"/>
  <c r="J176"/>
  <c r="BK139"/>
  <c r="BK179"/>
  <c r="J170"/>
  <c r="J157"/>
  <c i="21" r="J153"/>
  <c r="J135"/>
  <c r="BK158"/>
  <c r="BK135"/>
  <c i="22" r="J272"/>
  <c r="BK255"/>
  <c r="BK262"/>
  <c r="BK234"/>
  <c r="BK208"/>
  <c r="J278"/>
  <c r="J232"/>
  <c r="BK250"/>
  <c r="BK194"/>
  <c r="BK252"/>
  <c r="BK211"/>
  <c r="BK200"/>
  <c r="J177"/>
  <c r="J134"/>
  <c r="BK139"/>
  <c i="23" r="J227"/>
  <c r="BK190"/>
  <c r="BK174"/>
  <c r="BK146"/>
  <c r="J197"/>
  <c r="J217"/>
  <c r="J193"/>
  <c i="24" r="J303"/>
  <c r="J280"/>
  <c r="BK262"/>
  <c r="BK232"/>
  <c r="J211"/>
  <c r="BK194"/>
  <c r="BK179"/>
  <c r="BK154"/>
  <c r="BK321"/>
  <c r="J353"/>
  <c r="J365"/>
  <c r="J347"/>
  <c r="BK328"/>
  <c r="BK207"/>
  <c r="J326"/>
  <c r="BK224"/>
  <c r="BK260"/>
  <c r="BK284"/>
  <c r="BK264"/>
  <c r="BK248"/>
  <c r="J224"/>
  <c r="J203"/>
  <c r="J172"/>
  <c r="BK183"/>
  <c r="J156"/>
  <c i="25" r="J210"/>
  <c r="J185"/>
  <c r="J206"/>
  <c r="J153"/>
  <c r="J149"/>
  <c r="J190"/>
  <c r="J194"/>
  <c r="BK153"/>
  <c i="2" r="BK193"/>
  <c r="F38"/>
  <c r="J193"/>
  <c r="BK171"/>
  <c r="J149"/>
  <c r="J142"/>
  <c i="1" r="AS154"/>
  <c i="2" r="BK178"/>
  <c r="J168"/>
  <c r="BK155"/>
  <c r="BK142"/>
  <c i="1" r="AS124"/>
  <c i="2" r="J188"/>
  <c i="3" r="BK180"/>
  <c r="BK203"/>
  <c r="J198"/>
  <c r="J190"/>
  <c r="J182"/>
  <c r="BK169"/>
  <c r="J149"/>
  <c r="J200"/>
  <c r="BK198"/>
  <c r="J169"/>
  <c r="BK137"/>
  <c r="BK159"/>
  <c r="J133"/>
  <c r="J175"/>
  <c r="J153"/>
  <c r="J141"/>
  <c i="4" r="J130"/>
  <c r="BK154"/>
  <c r="BK151"/>
  <c r="BK133"/>
  <c i="5" r="J143"/>
  <c i="6" r="BK286"/>
  <c r="J156"/>
  <c r="J286"/>
  <c r="BK281"/>
  <c r="J223"/>
  <c r="BK265"/>
  <c r="BK180"/>
  <c r="J150"/>
  <c i="7" r="BK262"/>
  <c r="J238"/>
  <c r="BK221"/>
  <c r="BK198"/>
  <c r="BK165"/>
  <c r="BK153"/>
  <c r="BK255"/>
  <c r="J236"/>
  <c r="J221"/>
  <c r="BK186"/>
  <c r="BK150"/>
  <c r="BK138"/>
  <c r="BK179"/>
  <c r="J138"/>
  <c i="8" r="BK148"/>
  <c r="BK176"/>
  <c r="J158"/>
  <c r="J142"/>
  <c r="J164"/>
  <c i="9" r="J278"/>
  <c r="BK252"/>
  <c r="J208"/>
  <c r="J199"/>
  <c r="J281"/>
  <c r="BK246"/>
  <c r="BK174"/>
  <c r="BK165"/>
  <c r="J153"/>
  <c r="BK291"/>
  <c r="J275"/>
  <c r="BK261"/>
  <c r="J187"/>
  <c r="J288"/>
  <c r="J249"/>
  <c r="BK211"/>
  <c r="J183"/>
  <c r="BK153"/>
  <c r="BK135"/>
  <c i="10" r="BK253"/>
  <c r="J179"/>
  <c r="J154"/>
  <c r="BK169"/>
  <c r="BK232"/>
  <c r="BK211"/>
  <c r="BK166"/>
  <c r="BK142"/>
  <c r="J235"/>
  <c r="J145"/>
  <c r="J163"/>
  <c i="11" r="J188"/>
  <c r="BK135"/>
  <c r="BK172"/>
  <c r="J150"/>
  <c r="BK202"/>
  <c r="J160"/>
  <c r="BK150"/>
  <c r="BK185"/>
  <c r="J166"/>
  <c i="12" r="BK159"/>
  <c r="J175"/>
  <c r="BK181"/>
  <c r="J208"/>
  <c r="J171"/>
  <c r="BK153"/>
  <c r="BK208"/>
  <c r="BK165"/>
  <c i="13" r="J201"/>
  <c r="J165"/>
  <c r="BK201"/>
  <c r="J135"/>
  <c r="BK132"/>
  <c r="BK141"/>
  <c i="14" r="BK248"/>
  <c r="J203"/>
  <c r="J171"/>
  <c r="BK147"/>
  <c r="J228"/>
  <c r="BK184"/>
  <c r="BK138"/>
  <c r="BK244"/>
  <c r="BK219"/>
  <c r="J181"/>
  <c r="BK135"/>
  <c r="BK153"/>
  <c r="J135"/>
  <c i="15" r="BK213"/>
  <c r="J200"/>
  <c r="J171"/>
  <c r="BK145"/>
  <c r="J203"/>
  <c r="J209"/>
  <c r="J174"/>
  <c r="J145"/>
  <c r="BK230"/>
  <c r="BK166"/>
  <c i="16" r="J264"/>
  <c r="J248"/>
  <c r="BK206"/>
  <c r="J193"/>
  <c r="BK159"/>
  <c r="J187"/>
  <c r="BK251"/>
  <c r="BK225"/>
  <c r="J212"/>
  <c r="BK196"/>
  <c r="J159"/>
  <c r="BK147"/>
  <c i="17" r="BK271"/>
  <c r="J219"/>
  <c r="BK241"/>
  <c r="BK181"/>
  <c r="J162"/>
  <c r="BK234"/>
  <c r="J251"/>
  <c r="J222"/>
  <c r="BK209"/>
  <c r="BK153"/>
  <c r="J261"/>
  <c r="J190"/>
  <c r="J212"/>
  <c r="J159"/>
  <c r="J184"/>
  <c i="18" r="BK237"/>
  <c r="BK214"/>
  <c r="J194"/>
  <c r="J179"/>
  <c r="J224"/>
  <c r="BK172"/>
  <c r="BK218"/>
  <c r="BK210"/>
  <c i="19" r="J174"/>
  <c r="J235"/>
  <c r="BK199"/>
  <c r="BK174"/>
  <c i="20" r="BK173"/>
  <c r="J191"/>
  <c r="J150"/>
  <c r="J195"/>
  <c r="BK150"/>
  <c i="21" r="BK175"/>
  <c r="J156"/>
  <c r="BK172"/>
  <c r="J142"/>
  <c i="22" r="BK267"/>
  <c r="BK258"/>
  <c r="BK272"/>
  <c r="BK247"/>
  <c r="BK197"/>
  <c r="BK180"/>
  <c r="BK230"/>
  <c r="J206"/>
  <c r="BK232"/>
  <c r="J165"/>
  <c r="BK177"/>
  <c r="BK214"/>
  <c r="J203"/>
  <c r="BK160"/>
  <c r="J132"/>
  <c r="J128"/>
  <c i="23" r="J209"/>
  <c r="BK182"/>
  <c r="J157"/>
  <c r="J134"/>
  <c r="BK160"/>
  <c r="BK209"/>
  <c r="J165"/>
  <c r="J180"/>
  <c r="J146"/>
  <c i="24" r="BK371"/>
  <c r="J349"/>
  <c r="BK315"/>
  <c r="J301"/>
  <c r="BK163"/>
  <c r="BK148"/>
  <c r="J288"/>
  <c r="BK343"/>
  <c r="J351"/>
  <c r="J330"/>
  <c r="BK241"/>
  <c r="BK192"/>
  <c r="J278"/>
  <c r="J213"/>
  <c r="J308"/>
  <c r="BK295"/>
  <c r="BK280"/>
  <c r="J258"/>
  <c r="J245"/>
  <c r="BK220"/>
  <c r="J199"/>
  <c r="BK181"/>
  <c r="J179"/>
  <c r="J154"/>
  <c i="25" r="BK227"/>
  <c r="J192"/>
  <c r="BK231"/>
  <c r="J188"/>
  <c r="BK149"/>
  <c r="J216"/>
  <c r="J231"/>
  <c r="J218"/>
  <c r="BK198"/>
  <c r="BK167"/>
  <c r="BK141"/>
  <c r="BK181"/>
  <c r="BK147"/>
  <c r="J165"/>
  <c i="26" r="J139"/>
  <c r="BK146"/>
  <c r="BK171"/>
  <c r="BK149"/>
  <c r="BK142"/>
  <c i="27" r="BK146"/>
  <c r="J171"/>
  <c r="J150"/>
  <c r="BK167"/>
  <c r="J148"/>
  <c r="BK134"/>
  <c r="BK158"/>
  <c r="BK152"/>
  <c i="28" r="J156"/>
  <c r="BK174"/>
  <c r="J158"/>
  <c r="J132"/>
  <c r="J174"/>
  <c r="BK158"/>
  <c r="BK141"/>
  <c r="BK132"/>
  <c i="29" r="BK136"/>
  <c r="J133"/>
  <c r="J188"/>
  <c i="30" r="BK162"/>
  <c r="BK158"/>
  <c r="BK139"/>
  <c r="BK137"/>
  <c i="31" r="J297"/>
  <c r="BK274"/>
  <c r="J239"/>
  <c r="J190"/>
  <c r="J171"/>
  <c r="BK297"/>
  <c r="J225"/>
  <c r="BK157"/>
  <c r="BK144"/>
  <c i="32" r="J164"/>
  <c r="BK185"/>
  <c r="BK156"/>
  <c r="J133"/>
  <c r="J172"/>
  <c i="33" r="J198"/>
  <c r="BK178"/>
  <c r="BK170"/>
  <c r="BK278"/>
  <c r="J270"/>
  <c r="J281"/>
  <c r="J266"/>
  <c r="BK254"/>
  <c r="BK224"/>
  <c r="J256"/>
  <c r="BK204"/>
  <c r="BK226"/>
  <c r="J214"/>
  <c i="34" r="J139"/>
  <c r="BK175"/>
  <c r="BK145"/>
  <c r="J183"/>
  <c r="J167"/>
  <c r="J159"/>
  <c r="BK147"/>
  <c r="BK131"/>
  <c r="J153"/>
  <c r="BK139"/>
  <c i="35" r="J174"/>
  <c r="BK142"/>
  <c r="J132"/>
  <c r="J181"/>
  <c r="J189"/>
  <c r="BK170"/>
  <c r="BK145"/>
  <c r="BK167"/>
  <c r="J148"/>
  <c i="36" r="BK220"/>
  <c r="J206"/>
  <c r="BK196"/>
  <c r="BK186"/>
  <c r="BK177"/>
  <c r="BK216"/>
  <c r="BK218"/>
  <c i="37" r="BK137"/>
  <c r="BK192"/>
  <c r="J160"/>
  <c r="BK188"/>
  <c r="J170"/>
  <c r="J151"/>
  <c r="J135"/>
  <c r="J176"/>
  <c r="BK133"/>
  <c r="BK145"/>
  <c r="J133"/>
  <c i="38" r="J158"/>
  <c r="BK144"/>
  <c r="J174"/>
  <c r="BK167"/>
  <c r="BK142"/>
  <c r="BK138"/>
  <c r="J134"/>
  <c r="J130"/>
  <c r="J156"/>
  <c r="BK152"/>
  <c r="J146"/>
  <c i="39" r="J186"/>
  <c r="J178"/>
  <c r="BK170"/>
  <c r="BK154"/>
  <c r="BK146"/>
  <c r="BK138"/>
  <c r="BK186"/>
  <c r="J162"/>
  <c r="J148"/>
  <c r="BK136"/>
  <c r="J159"/>
  <c r="J164"/>
  <c i="40" r="BK178"/>
  <c r="J165"/>
  <c r="BK143"/>
  <c r="BK133"/>
  <c r="BK180"/>
  <c r="J153"/>
  <c r="J145"/>
  <c r="BK153"/>
  <c r="J141"/>
  <c r="J139"/>
  <c i="41" r="J174"/>
  <c r="BK172"/>
  <c r="J170"/>
  <c r="J160"/>
  <c r="J143"/>
  <c r="J133"/>
  <c r="BK155"/>
  <c r="BK153"/>
  <c i="42" r="BK174"/>
  <c r="BK152"/>
  <c r="J138"/>
  <c r="J160"/>
  <c r="BK136"/>
  <c r="BK156"/>
  <c r="J132"/>
  <c r="BK132"/>
  <c i="43" r="J181"/>
  <c r="J161"/>
  <c r="BK129"/>
  <c r="BK167"/>
  <c r="BK192"/>
  <c r="BK161"/>
  <c r="BK142"/>
  <c r="BK132"/>
  <c i="44" r="J129"/>
  <c r="J141"/>
  <c r="J132"/>
  <c r="BK147"/>
  <c r="BK129"/>
  <c i="1" r="AS106"/>
  <c r="AS132"/>
  <c i="2" r="J196"/>
  <c r="F40"/>
  <c r="BK174"/>
  <c r="BK152"/>
  <c r="BK133"/>
  <c r="BK196"/>
  <c r="J174"/>
  <c r="J161"/>
  <c r="J155"/>
  <c i="1" r="AS110"/>
  <c i="3" r="BK157"/>
  <c r="J143"/>
  <c r="BK194"/>
  <c r="BK167"/>
  <c r="BK184"/>
  <c r="BK149"/>
  <c r="J131"/>
  <c r="J167"/>
  <c r="J147"/>
  <c i="4" r="J139"/>
  <c r="BK157"/>
  <c r="BK142"/>
  <c i="5" r="J158"/>
  <c r="BK132"/>
  <c r="J141"/>
  <c r="BK156"/>
  <c r="J134"/>
  <c i="6" r="J303"/>
  <c r="J259"/>
  <c r="J202"/>
  <c r="J171"/>
  <c r="J306"/>
  <c r="BK289"/>
  <c i="7" r="BK272"/>
  <c r="BK258"/>
  <c r="J245"/>
  <c r="J214"/>
  <c r="J179"/>
  <c r="J189"/>
  <c r="J156"/>
  <c r="J208"/>
  <c r="BK238"/>
  <c i="8" r="J151"/>
  <c r="BK183"/>
  <c r="BK167"/>
  <c r="J148"/>
  <c r="J154"/>
  <c i="9" r="BK281"/>
  <c r="J243"/>
  <c r="J211"/>
  <c r="J246"/>
  <c r="J261"/>
  <c r="BK180"/>
  <c r="J171"/>
  <c r="J162"/>
  <c r="BK295"/>
  <c r="J272"/>
  <c r="BK224"/>
  <c r="BK202"/>
  <c r="BK255"/>
  <c r="BK214"/>
  <c r="BK199"/>
  <c r="J150"/>
  <c r="J135"/>
  <c i="10" r="BK188"/>
  <c r="J166"/>
  <c r="BK136"/>
  <c r="J242"/>
  <c r="J208"/>
  <c r="BK195"/>
  <c r="J157"/>
  <c r="J253"/>
  <c r="BK223"/>
  <c r="BK148"/>
  <c r="J226"/>
  <c i="11" r="J169"/>
  <c r="BK188"/>
  <c r="J144"/>
  <c r="BK191"/>
  <c r="BK156"/>
  <c r="J135"/>
  <c i="12" r="J135"/>
  <c r="BK171"/>
  <c i="13" r="J193"/>
  <c r="J162"/>
  <c r="BK205"/>
  <c r="J153"/>
  <c r="J159"/>
  <c r="BK159"/>
  <c r="BK153"/>
  <c i="14" r="J264"/>
  <c r="J222"/>
  <c r="J193"/>
  <c r="J159"/>
  <c r="BK261"/>
  <c r="BK241"/>
  <c r="BK181"/>
  <c r="BK264"/>
  <c r="BK228"/>
  <c r="J206"/>
  <c r="BK159"/>
  <c r="J209"/>
  <c r="BK177"/>
  <c i="15" r="BK236"/>
  <c r="BK184"/>
  <c r="J157"/>
  <c r="BK226"/>
  <c r="J230"/>
  <c r="J193"/>
  <c r="J163"/>
  <c r="BK171"/>
  <c r="BK220"/>
  <c r="J154"/>
  <c i="16" r="BK234"/>
  <c r="BK203"/>
  <c r="BK184"/>
  <c r="BK241"/>
  <c r="J261"/>
  <c r="J228"/>
  <c r="J174"/>
  <c r="J190"/>
  <c r="BK174"/>
  <c r="J156"/>
  <c r="BK138"/>
  <c i="17" r="BK203"/>
  <c r="BK199"/>
  <c r="J171"/>
  <c r="J244"/>
  <c r="J216"/>
  <c r="BK159"/>
  <c r="J138"/>
  <c r="BK141"/>
  <c r="BK231"/>
  <c r="BK165"/>
  <c r="J144"/>
  <c r="BK147"/>
  <c i="18" r="BK221"/>
  <c r="BK207"/>
  <c r="BK175"/>
  <c r="J201"/>
  <c r="J142"/>
  <c r="BK231"/>
  <c i="19" r="BK159"/>
  <c r="J183"/>
  <c r="J254"/>
  <c i="20" r="BK142"/>
  <c r="BK195"/>
  <c r="J154"/>
  <c r="BK191"/>
  <c r="BK154"/>
  <c r="BK133"/>
  <c i="21" r="J162"/>
  <c r="BK160"/>
  <c r="BK132"/>
  <c r="BK150"/>
  <c i="22" r="J234"/>
  <c r="J247"/>
  <c r="J267"/>
  <c r="BK244"/>
  <c r="BK226"/>
  <c r="BK168"/>
  <c r="J237"/>
  <c r="J244"/>
  <c r="J217"/>
  <c r="BK134"/>
  <c r="J223"/>
  <c r="J151"/>
  <c r="J180"/>
  <c r="J139"/>
  <c r="BK128"/>
  <c i="23" r="BK225"/>
  <c r="BK197"/>
  <c r="BK171"/>
  <c r="J213"/>
  <c r="BK134"/>
  <c i="24" r="BK250"/>
  <c r="J357"/>
  <c r="BK334"/>
  <c r="BK313"/>
  <c r="BK282"/>
  <c r="J264"/>
  <c r="J241"/>
  <c r="BK226"/>
  <c r="BK209"/>
  <c r="J192"/>
  <c r="BK174"/>
  <c r="BK156"/>
  <c r="BK337"/>
  <c r="J295"/>
  <c r="J362"/>
  <c r="BK339"/>
  <c r="BK201"/>
  <c r="BK308"/>
  <c r="J190"/>
  <c r="BK306"/>
  <c r="BK288"/>
  <c r="BK266"/>
  <c r="J250"/>
  <c r="J234"/>
  <c r="J207"/>
  <c r="J205"/>
  <c r="J150"/>
  <c r="J148"/>
  <c i="25" r="BK206"/>
  <c r="J181"/>
  <c r="J212"/>
  <c r="BK183"/>
  <c r="J131"/>
  <c r="J237"/>
  <c r="J229"/>
  <c r="BK214"/>
  <c r="BK192"/>
  <c r="BK177"/>
  <c r="J147"/>
  <c r="J139"/>
  <c r="J171"/>
  <c r="BK155"/>
  <c r="BK129"/>
  <c i="26" r="J190"/>
  <c r="BK161"/>
  <c r="BK188"/>
  <c r="J161"/>
  <c r="BK139"/>
  <c r="J165"/>
  <c i="27" r="J167"/>
  <c r="J136"/>
  <c r="J163"/>
  <c r="BK171"/>
  <c r="BK154"/>
  <c r="BK140"/>
  <c r="BK129"/>
  <c i="28" r="J147"/>
  <c r="J141"/>
  <c r="J152"/>
  <c r="J134"/>
  <c r="BK134"/>
  <c i="29" r="BK161"/>
  <c r="BK185"/>
  <c r="J149"/>
  <c r="J171"/>
  <c r="BK149"/>
  <c r="J185"/>
  <c r="BK139"/>
  <c i="30" r="J149"/>
  <c r="J173"/>
  <c r="J154"/>
  <c r="BK145"/>
  <c r="J139"/>
  <c r="J137"/>
  <c i="31" r="J312"/>
  <c r="BK281"/>
  <c r="BK264"/>
  <c r="J235"/>
  <c r="J221"/>
  <c r="BK201"/>
  <c r="BK181"/>
  <c r="J167"/>
  <c r="J299"/>
  <c r="J259"/>
  <c r="BK214"/>
  <c r="J161"/>
  <c r="J152"/>
  <c r="J303"/>
  <c r="BK266"/>
  <c r="BK299"/>
  <c r="BK276"/>
  <c r="J261"/>
  <c r="BK231"/>
  <c r="J216"/>
  <c r="J181"/>
  <c r="J223"/>
  <c i="32" r="BK193"/>
  <c r="J176"/>
  <c r="J147"/>
  <c r="J191"/>
  <c r="J178"/>
  <c r="J154"/>
  <c r="J139"/>
  <c r="BK131"/>
  <c r="J135"/>
  <c r="BK164"/>
  <c r="J145"/>
  <c r="J141"/>
  <c i="33" r="BK250"/>
  <c r="J238"/>
  <c r="J278"/>
  <c r="BK252"/>
  <c r="BK236"/>
  <c r="J220"/>
  <c r="J194"/>
  <c r="BK172"/>
  <c r="J154"/>
  <c r="J260"/>
  <c r="BK276"/>
  <c r="J250"/>
  <c r="BK198"/>
  <c r="J196"/>
  <c r="BK218"/>
  <c r="J222"/>
  <c r="BK200"/>
  <c r="BK186"/>
  <c r="J180"/>
  <c r="BK148"/>
  <c r="BK168"/>
  <c r="BK134"/>
  <c r="J164"/>
  <c i="34" r="BK177"/>
  <c r="J165"/>
  <c r="J145"/>
  <c r="BK163"/>
  <c r="J181"/>
  <c r="BK159"/>
  <c r="BK133"/>
  <c r="J151"/>
  <c r="BK135"/>
  <c i="35" r="J151"/>
  <c r="J164"/>
  <c r="BK186"/>
  <c r="BK154"/>
  <c r="J142"/>
  <c r="J157"/>
  <c i="36" r="J218"/>
  <c r="J202"/>
  <c r="BK188"/>
  <c r="J164"/>
  <c r="J177"/>
  <c r="J210"/>
  <c r="J190"/>
  <c r="BK172"/>
  <c r="BK154"/>
  <c r="BK142"/>
  <c r="J220"/>
  <c r="BK148"/>
  <c r="BK146"/>
  <c i="37" r="BK186"/>
  <c r="BK149"/>
  <c r="BK195"/>
  <c r="J141"/>
  <c r="J174"/>
  <c r="J158"/>
  <c r="J143"/>
  <c r="BK178"/>
  <c r="J166"/>
  <c r="BK160"/>
  <c r="J147"/>
  <c i="38" r="BK170"/>
  <c r="BK178"/>
  <c r="J178"/>
  <c r="BK148"/>
  <c r="J140"/>
  <c r="BK134"/>
  <c r="BK128"/>
  <c r="J150"/>
  <c i="39" r="J189"/>
  <c r="J176"/>
  <c r="BK164"/>
  <c r="BK150"/>
  <c r="BK132"/>
  <c r="J150"/>
  <c r="J134"/>
  <c r="BK182"/>
  <c i="40" r="BK184"/>
  <c r="BK169"/>
  <c r="BK139"/>
  <c r="J182"/>
  <c r="J161"/>
  <c r="BK174"/>
  <c r="BK149"/>
  <c r="J131"/>
  <c i="41" r="BK141"/>
  <c r="BK149"/>
  <c r="J164"/>
  <c r="BK147"/>
  <c r="BK135"/>
  <c r="BK162"/>
  <c i="42" r="BK164"/>
  <c r="BK144"/>
  <c r="J164"/>
  <c r="BK168"/>
  <c r="BK150"/>
  <c r="J148"/>
  <c i="43" r="J151"/>
  <c r="BK181"/>
  <c r="J129"/>
  <c r="J154"/>
  <c i="34" l="1" r="P130"/>
  <c i="41" r="P130"/>
  <c r="P157"/>
  <c i="7" r="T220"/>
  <c i="8" r="T147"/>
  <c i="17" r="BK180"/>
  <c r="J180"/>
  <c r="J102"/>
  <c r="BK202"/>
  <c r="J202"/>
  <c r="J103"/>
  <c r="R202"/>
  <c r="BK240"/>
  <c r="J240"/>
  <c r="J105"/>
  <c r="BK247"/>
  <c r="J247"/>
  <c r="J106"/>
  <c r="P260"/>
  <c r="T270"/>
  <c i="18" r="T132"/>
  <c r="BK200"/>
  <c r="J200"/>
  <c r="J103"/>
  <c r="R230"/>
  <c i="19" r="R192"/>
  <c r="P231"/>
  <c r="P247"/>
  <c r="BK257"/>
  <c r="J257"/>
  <c r="J106"/>
  <c r="R277"/>
  <c r="P299"/>
  <c r="P306"/>
  <c r="P316"/>
  <c i="20" r="P132"/>
  <c r="R153"/>
  <c r="R169"/>
  <c r="BK194"/>
  <c r="J194"/>
  <c r="J107"/>
  <c i="21" r="BK131"/>
  <c r="J131"/>
  <c r="J101"/>
  <c r="P131"/>
  <c r="R149"/>
  <c r="P168"/>
  <c i="22" r="T127"/>
  <c r="T126"/>
  <c i="23" r="R159"/>
  <c r="R212"/>
  <c i="24" r="R145"/>
  <c r="T176"/>
  <c r="T185"/>
  <c r="R247"/>
  <c r="P292"/>
  <c r="BK312"/>
  <c r="J312"/>
  <c r="J115"/>
  <c r="P336"/>
  <c r="T359"/>
  <c i="25" r="R128"/>
  <c r="R226"/>
  <c i="26" r="BK145"/>
  <c r="J145"/>
  <c r="J103"/>
  <c r="BK164"/>
  <c r="J164"/>
  <c r="J104"/>
  <c r="P181"/>
  <c i="27" r="T133"/>
  <c i="28" r="R129"/>
  <c r="P168"/>
  <c i="29" r="R132"/>
  <c r="P164"/>
  <c r="P181"/>
  <c i="30" r="R132"/>
  <c i="31" r="BK154"/>
  <c r="J154"/>
  <c r="J103"/>
  <c r="R189"/>
  <c r="R220"/>
  <c r="T245"/>
  <c r="P280"/>
  <c r="R307"/>
  <c i="32" r="P130"/>
  <c r="R149"/>
  <c i="33" r="P280"/>
  <c i="34" r="T174"/>
  <c r="T173"/>
  <c i="40" r="P171"/>
  <c i="41" r="BK157"/>
  <c r="J157"/>
  <c r="J103"/>
  <c i="9" r="BK134"/>
  <c r="J134"/>
  <c r="J101"/>
  <c i="35" r="BK128"/>
  <c r="J128"/>
  <c r="J100"/>
  <c r="P128"/>
  <c r="T128"/>
  <c r="BK141"/>
  <c r="J141"/>
  <c r="J101"/>
  <c r="P141"/>
  <c r="R141"/>
  <c r="T141"/>
  <c r="BK160"/>
  <c r="J160"/>
  <c r="J102"/>
  <c r="P160"/>
  <c r="R160"/>
  <c r="T160"/>
  <c r="BK177"/>
  <c r="J177"/>
  <c r="J104"/>
  <c i="36" r="P127"/>
  <c r="T176"/>
  <c i="37" r="R155"/>
  <c i="2" r="BK145"/>
  <c r="J145"/>
  <c r="J103"/>
  <c r="R164"/>
  <c r="BK181"/>
  <c r="J181"/>
  <c r="J106"/>
  <c i="3" r="R179"/>
  <c i="4" r="P126"/>
  <c r="P125"/>
  <c i="1" r="AU101"/>
  <c i="5" r="P149"/>
  <c i="6" r="R219"/>
  <c r="P251"/>
  <c r="T275"/>
  <c i="7" r="R185"/>
  <c r="P248"/>
  <c i="34" r="BK174"/>
  <c r="BK173"/>
  <c r="J173"/>
  <c r="J103"/>
  <c i="37" r="P155"/>
  <c i="38" r="P127"/>
  <c r="T169"/>
  <c i="40" r="R171"/>
  <c i="41" r="R130"/>
  <c r="R129"/>
  <c r="R128"/>
  <c r="R157"/>
  <c i="6" r="T186"/>
  <c i="7" r="BK185"/>
  <c r="J185"/>
  <c r="J102"/>
  <c r="BK248"/>
  <c r="J248"/>
  <c r="J106"/>
  <c i="8" r="R147"/>
  <c i="9" r="T134"/>
  <c i="33" r="BK129"/>
  <c r="J129"/>
  <c r="J102"/>
  <c i="38" r="T127"/>
  <c r="T126"/>
  <c r="T125"/>
  <c r="R169"/>
  <c i="41" r="BK130"/>
  <c r="J130"/>
  <c r="J102"/>
  <c i="6" r="T137"/>
  <c r="R292"/>
  <c i="7" r="R207"/>
  <c i="8" r="P147"/>
  <c i="9" r="P186"/>
  <c i="10" r="T132"/>
  <c r="BK194"/>
  <c r="J194"/>
  <c r="J103"/>
  <c r="P194"/>
  <c r="R194"/>
  <c r="T194"/>
  <c r="BK241"/>
  <c r="J241"/>
  <c r="J105"/>
  <c r="T252"/>
  <c i="11" r="BK131"/>
  <c r="J131"/>
  <c r="J101"/>
  <c r="P159"/>
  <c r="R175"/>
  <c r="P205"/>
  <c i="12" r="T131"/>
  <c r="T174"/>
  <c r="T207"/>
  <c i="13" r="T131"/>
  <c r="BK174"/>
  <c r="J174"/>
  <c r="J103"/>
  <c r="T204"/>
  <c i="14" r="R134"/>
  <c r="T180"/>
  <c r="T215"/>
  <c r="P247"/>
  <c r="BK260"/>
  <c r="J260"/>
  <c r="J108"/>
  <c r="T270"/>
  <c i="15" r="P132"/>
  <c r="R177"/>
  <c r="R199"/>
  <c r="T216"/>
  <c r="R229"/>
  <c i="16" r="T180"/>
  <c r="BK215"/>
  <c r="J215"/>
  <c r="J104"/>
  <c r="P237"/>
  <c r="P244"/>
  <c r="R257"/>
  <c r="P267"/>
  <c i="17" r="BK134"/>
  <c r="P180"/>
  <c r="P202"/>
  <c r="P215"/>
  <c r="P240"/>
  <c r="P247"/>
  <c r="T260"/>
  <c i="18" r="BK132"/>
  <c r="J132"/>
  <c r="J101"/>
  <c r="BK178"/>
  <c r="J178"/>
  <c r="J102"/>
  <c r="P200"/>
  <c r="T217"/>
  <c r="P230"/>
  <c i="19" r="P192"/>
  <c r="BK231"/>
  <c r="J231"/>
  <c r="J103"/>
  <c r="R240"/>
  <c r="R247"/>
  <c r="P257"/>
  <c i="20" r="R132"/>
  <c r="T169"/>
  <c r="T194"/>
  <c i="21" r="R131"/>
  <c r="P149"/>
  <c r="R168"/>
  <c i="22" r="P127"/>
  <c r="P126"/>
  <c i="1" r="AU125"/>
  <c i="23" r="P133"/>
  <c r="BK154"/>
  <c r="J154"/>
  <c r="J102"/>
  <c r="R192"/>
  <c i="24" r="BK145"/>
  <c r="P176"/>
  <c r="BK217"/>
  <c r="J217"/>
  <c r="J108"/>
  <c r="BK238"/>
  <c r="J238"/>
  <c r="J109"/>
  <c r="T275"/>
  <c r="R305"/>
  <c r="BK323"/>
  <c r="J323"/>
  <c r="J116"/>
  <c r="T323"/>
  <c r="BK364"/>
  <c r="J364"/>
  <c r="J119"/>
  <c i="25" r="P128"/>
  <c r="BK226"/>
  <c r="J226"/>
  <c r="J103"/>
  <c i="26" r="R145"/>
  <c r="T181"/>
  <c i="27" r="BK133"/>
  <c r="J133"/>
  <c r="J102"/>
  <c i="28" r="BK149"/>
  <c r="J149"/>
  <c r="J102"/>
  <c i="29" r="T145"/>
  <c i="30" r="R153"/>
  <c i="31" r="BK189"/>
  <c r="J189"/>
  <c r="J104"/>
  <c r="BK211"/>
  <c r="J211"/>
  <c r="J108"/>
  <c r="P263"/>
  <c r="P316"/>
  <c i="32" r="R182"/>
  <c i="36" r="P181"/>
  <c i="39" r="BK129"/>
  <c r="T161"/>
  <c i="34" r="P174"/>
  <c r="P173"/>
  <c i="35" r="R128"/>
  <c i="37" r="R126"/>
  <c r="R125"/>
  <c r="R124"/>
  <c i="2" r="R132"/>
  <c r="P164"/>
  <c i="3" r="P179"/>
  <c i="4" r="T126"/>
  <c r="T125"/>
  <c i="5" r="R129"/>
  <c r="R160"/>
  <c i="6" r="P219"/>
  <c r="BK251"/>
  <c r="J251"/>
  <c r="J106"/>
  <c r="T302"/>
  <c i="7" r="P134"/>
  <c i="10" r="P132"/>
  <c r="T178"/>
  <c r="BK207"/>
  <c r="J207"/>
  <c r="J104"/>
  <c r="P241"/>
  <c r="P252"/>
  <c i="11" r="P131"/>
  <c r="R159"/>
  <c r="T159"/>
  <c r="BK205"/>
  <c r="J205"/>
  <c r="J106"/>
  <c i="12" r="R131"/>
  <c r="P158"/>
  <c r="P174"/>
  <c r="R207"/>
  <c i="13" r="BK158"/>
  <c r="J158"/>
  <c r="J102"/>
  <c r="T174"/>
  <c r="BK204"/>
  <c r="J204"/>
  <c r="J106"/>
  <c i="14" r="BK180"/>
  <c r="J180"/>
  <c r="J102"/>
  <c r="BK202"/>
  <c r="J202"/>
  <c r="J103"/>
  <c r="R215"/>
  <c r="T240"/>
  <c r="T247"/>
  <c r="P260"/>
  <c r="BK270"/>
  <c r="J270"/>
  <c r="J109"/>
  <c i="15" r="R132"/>
  <c r="R131"/>
  <c r="BK177"/>
  <c r="J177"/>
  <c r="J102"/>
  <c r="T199"/>
  <c r="R216"/>
  <c r="P229"/>
  <c i="16" r="P134"/>
  <c r="P180"/>
  <c r="P215"/>
  <c r="BK237"/>
  <c r="J237"/>
  <c r="J105"/>
  <c r="T244"/>
  <c r="T257"/>
  <c r="T267"/>
  <c i="17" r="BK215"/>
  <c r="J215"/>
  <c r="J104"/>
  <c r="T247"/>
  <c r="R270"/>
  <c i="18" r="P178"/>
  <c i="19" r="R137"/>
  <c r="T231"/>
  <c r="BK277"/>
  <c r="J277"/>
  <c r="J109"/>
  <c r="R299"/>
  <c r="BK316"/>
  <c r="J316"/>
  <c r="J112"/>
  <c i="20" r="BK169"/>
  <c r="J169"/>
  <c r="J103"/>
  <c i="23" r="P159"/>
  <c r="P199"/>
  <c r="BK222"/>
  <c r="J222"/>
  <c r="J108"/>
  <c i="24" r="BK160"/>
  <c r="J160"/>
  <c r="J103"/>
  <c r="T171"/>
  <c r="R196"/>
  <c r="T247"/>
  <c i="25" r="R187"/>
  <c i="27" r="P128"/>
  <c r="BK162"/>
  <c r="J162"/>
  <c r="J103"/>
  <c i="29" r="T132"/>
  <c r="BK164"/>
  <c r="J164"/>
  <c r="J104"/>
  <c i="30" r="P132"/>
  <c r="P165"/>
  <c r="P164"/>
  <c i="31" r="R154"/>
  <c r="T198"/>
  <c r="R211"/>
  <c r="P245"/>
  <c r="BK254"/>
  <c r="J254"/>
  <c r="J111"/>
  <c r="R280"/>
  <c r="BK316"/>
  <c r="J316"/>
  <c r="J115"/>
  <c i="32" r="BK149"/>
  <c r="J149"/>
  <c r="J103"/>
  <c i="36" r="P176"/>
  <c i="37" r="BK126"/>
  <c r="J126"/>
  <c r="J100"/>
  <c i="39" r="R192"/>
  <c r="R191"/>
  <c i="6" r="P186"/>
  <c r="P258"/>
  <c r="BK302"/>
  <c r="J302"/>
  <c r="J111"/>
  <c i="7" r="P207"/>
  <c r="T241"/>
  <c r="P271"/>
  <c i="33" r="R129"/>
  <c i="35" r="R177"/>
  <c r="R127"/>
  <c r="R126"/>
  <c i="38" r="BK169"/>
  <c r="J169"/>
  <c r="J102"/>
  <c i="40" r="R130"/>
  <c r="R129"/>
  <c r="R128"/>
  <c i="2" r="P145"/>
  <c i="3" r="T128"/>
  <c r="R202"/>
  <c i="4" r="R126"/>
  <c r="R125"/>
  <c i="5" r="T129"/>
  <c r="T160"/>
  <c i="6" r="BK219"/>
  <c r="J219"/>
  <c r="J103"/>
  <c r="R245"/>
  <c r="BK275"/>
  <c r="J275"/>
  <c r="J109"/>
  <c r="P292"/>
  <c i="7" r="T185"/>
  <c r="BK241"/>
  <c r="J241"/>
  <c r="J105"/>
  <c r="BK261"/>
  <c r="J261"/>
  <c r="J108"/>
  <c i="8" r="BK147"/>
  <c r="J147"/>
  <c r="J102"/>
  <c i="9" r="BK186"/>
  <c r="J186"/>
  <c r="J102"/>
  <c r="BK220"/>
  <c r="J220"/>
  <c r="J103"/>
  <c r="R220"/>
  <c r="T220"/>
  <c r="P233"/>
  <c r="T233"/>
  <c r="P264"/>
  <c r="T264"/>
  <c r="P271"/>
  <c r="R271"/>
  <c r="P284"/>
  <c r="T284"/>
  <c r="P294"/>
  <c i="39" r="P192"/>
  <c r="P191"/>
  <c i="40" r="T171"/>
  <c i="7" r="T134"/>
  <c r="T248"/>
  <c i="8" r="T157"/>
  <c i="36" r="BK127"/>
  <c r="R176"/>
  <c i="39" r="BK192"/>
  <c r="J192"/>
  <c r="J105"/>
  <c i="41" r="T130"/>
  <c i="5" r="R149"/>
  <c i="6" r="T219"/>
  <c r="T251"/>
  <c r="R275"/>
  <c i="7" r="BK207"/>
  <c r="J207"/>
  <c r="J103"/>
  <c r="R241"/>
  <c r="BK271"/>
  <c r="J271"/>
  <c r="J109"/>
  <c i="8" r="BK129"/>
  <c r="J129"/>
  <c r="J101"/>
  <c i="9" r="R186"/>
  <c i="36" r="R127"/>
  <c i="42" r="R159"/>
  <c i="6" r="BK186"/>
  <c r="J186"/>
  <c r="J102"/>
  <c r="T258"/>
  <c r="BK292"/>
  <c r="J292"/>
  <c r="J110"/>
  <c i="7" r="P220"/>
  <c r="R271"/>
  <c i="9" r="R134"/>
  <c i="10" r="BK132"/>
  <c r="J132"/>
  <c r="J101"/>
  <c r="BK178"/>
  <c r="J178"/>
  <c r="J102"/>
  <c r="T207"/>
  <c r="T241"/>
  <c r="BK252"/>
  <c r="J252"/>
  <c r="J107"/>
  <c i="11" r="T131"/>
  <c r="P175"/>
  <c r="T205"/>
  <c i="12" r="P131"/>
  <c r="BK158"/>
  <c r="J158"/>
  <c r="J102"/>
  <c r="BK174"/>
  <c r="J174"/>
  <c r="J103"/>
  <c r="BK207"/>
  <c r="J207"/>
  <c r="J106"/>
  <c i="13" r="BK131"/>
  <c r="J131"/>
  <c r="J101"/>
  <c r="P158"/>
  <c r="R174"/>
  <c i="14" r="BK134"/>
  <c r="P180"/>
  <c r="P202"/>
  <c r="BK215"/>
  <c r="J215"/>
  <c r="J104"/>
  <c r="BK240"/>
  <c r="J240"/>
  <c r="J105"/>
  <c r="BK247"/>
  <c r="J247"/>
  <c r="J106"/>
  <c r="T260"/>
  <c r="R270"/>
  <c i="15" r="T132"/>
  <c r="BK199"/>
  <c r="J199"/>
  <c r="J103"/>
  <c r="BK216"/>
  <c r="J216"/>
  <c r="J105"/>
  <c r="BK229"/>
  <c r="J229"/>
  <c r="J107"/>
  <c i="16" r="T134"/>
  <c r="T215"/>
  <c r="BK267"/>
  <c r="J267"/>
  <c r="J109"/>
  <c i="17" r="T134"/>
  <c r="T202"/>
  <c r="T240"/>
  <c r="P270"/>
  <c i="18" r="T200"/>
  <c i="19" r="BK192"/>
  <c r="J192"/>
  <c r="J102"/>
  <c r="T240"/>
  <c r="P277"/>
  <c r="R306"/>
  <c i="20" r="T153"/>
  <c i="23" r="BK159"/>
  <c r="J159"/>
  <c r="J103"/>
  <c r="BK199"/>
  <c r="J199"/>
  <c r="J105"/>
  <c r="T212"/>
  <c i="24" r="P145"/>
  <c r="BK171"/>
  <c r="J171"/>
  <c r="J104"/>
  <c r="P185"/>
  <c r="P217"/>
  <c r="P238"/>
  <c r="R275"/>
  <c r="T305"/>
  <c r="T336"/>
  <c r="R364"/>
  <c i="25" r="P187"/>
  <c i="26" r="T164"/>
  <c i="28" r="T129"/>
  <c i="29" r="R145"/>
  <c i="30" r="P153"/>
  <c i="31" r="P141"/>
  <c r="T211"/>
  <c i="37" r="P126"/>
  <c r="P125"/>
  <c r="P124"/>
  <c i="1" r="AU147"/>
  <c i="41" r="T157"/>
  <c i="2" r="P132"/>
  <c r="R145"/>
  <c r="T164"/>
  <c r="R181"/>
  <c i="3" r="T179"/>
  <c i="6" r="R186"/>
  <c r="T245"/>
  <c r="T292"/>
  <c i="7" r="BK134"/>
  <c r="J134"/>
  <c r="J101"/>
  <c i="8" r="R157"/>
  <c i="23" r="R133"/>
  <c r="P154"/>
  <c r="T192"/>
  <c r="P222"/>
  <c i="24" r="P160"/>
  <c r="R171"/>
  <c r="T196"/>
  <c r="BK247"/>
  <c r="J247"/>
  <c r="J110"/>
  <c r="BK292"/>
  <c r="J292"/>
  <c r="J113"/>
  <c r="P305"/>
  <c r="T312"/>
  <c r="P323"/>
  <c r="BK359"/>
  <c r="J359"/>
  <c r="J118"/>
  <c r="T364"/>
  <c i="25" r="T187"/>
  <c i="26" r="BK132"/>
  <c r="J132"/>
  <c r="J102"/>
  <c r="T145"/>
  <c i="27" r="R128"/>
  <c r="P162"/>
  <c i="28" r="R149"/>
  <c r="T168"/>
  <c i="29" r="P132"/>
  <c r="T164"/>
  <c r="BK181"/>
  <c r="J181"/>
  <c r="J106"/>
  <c i="30" r="T132"/>
  <c r="R165"/>
  <c r="R164"/>
  <c i="31" r="BK141"/>
  <c r="J141"/>
  <c r="J102"/>
  <c r="R141"/>
  <c r="R140"/>
  <c r="T189"/>
  <c r="T220"/>
  <c r="R254"/>
  <c r="T280"/>
  <c r="T316"/>
  <c i="32" r="T130"/>
  <c r="T182"/>
  <c i="33" r="T129"/>
  <c r="T128"/>
  <c r="T127"/>
  <c i="40" r="T130"/>
  <c r="T129"/>
  <c r="T128"/>
  <c i="42" r="P131"/>
  <c i="43" r="R160"/>
  <c i="3" r="BK128"/>
  <c r="J128"/>
  <c r="J101"/>
  <c r="BK179"/>
  <c r="J179"/>
  <c r="J102"/>
  <c r="P202"/>
  <c i="4" r="BK126"/>
  <c r="J126"/>
  <c r="J101"/>
  <c i="5" r="BK149"/>
  <c r="J149"/>
  <c r="J102"/>
  <c r="BK160"/>
  <c r="J160"/>
  <c r="J103"/>
  <c i="6" r="R137"/>
  <c r="BK258"/>
  <c r="J258"/>
  <c r="J107"/>
  <c i="7" r="P185"/>
  <c r="P241"/>
  <c r="P261"/>
  <c i="8" r="P157"/>
  <c i="9" r="T186"/>
  <c r="P220"/>
  <c r="BK233"/>
  <c r="J233"/>
  <c r="J104"/>
  <c r="R233"/>
  <c r="BK264"/>
  <c r="J264"/>
  <c r="J105"/>
  <c r="R264"/>
  <c r="BK271"/>
  <c r="J271"/>
  <c r="J106"/>
  <c r="T271"/>
  <c r="BK284"/>
  <c r="J284"/>
  <c r="J108"/>
  <c r="R284"/>
  <c r="BK294"/>
  <c r="J294"/>
  <c r="J109"/>
  <c r="R294"/>
  <c i="32" r="R130"/>
  <c r="R129"/>
  <c r="R128"/>
  <c r="P182"/>
  <c i="33" r="T280"/>
  <c i="34" r="T130"/>
  <c i="36" r="BK181"/>
  <c r="J181"/>
  <c r="J102"/>
  <c i="38" r="P169"/>
  <c i="7" r="BK220"/>
  <c r="J220"/>
  <c r="J104"/>
  <c i="8" r="T129"/>
  <c i="33" r="BK280"/>
  <c r="J280"/>
  <c r="J103"/>
  <c i="36" r="T181"/>
  <c i="37" r="BK155"/>
  <c r="J155"/>
  <c r="J101"/>
  <c i="38" r="BK127"/>
  <c r="J127"/>
  <c r="J100"/>
  <c i="39" r="P161"/>
  <c i="42" r="BK131"/>
  <c i="43" r="R177"/>
  <c i="2" r="BK132"/>
  <c r="T145"/>
  <c r="T181"/>
  <c i="3" r="P128"/>
  <c r="P127"/>
  <c i="1" r="AU99"/>
  <c i="3" r="BK202"/>
  <c r="J202"/>
  <c r="J103"/>
  <c i="5" r="P129"/>
  <c r="T149"/>
  <c i="6" r="P245"/>
  <c r="P275"/>
  <c i="7" r="T207"/>
  <c r="T261"/>
  <c i="8" r="R129"/>
  <c i="16" r="R180"/>
  <c r="R215"/>
  <c r="R237"/>
  <c r="R244"/>
  <c r="P257"/>
  <c r="R267"/>
  <c i="17" r="P134"/>
  <c r="P133"/>
  <c i="1" r="AU119"/>
  <c i="17" r="R180"/>
  <c r="R215"/>
  <c r="R247"/>
  <c r="R260"/>
  <c i="18" r="P132"/>
  <c r="T178"/>
  <c r="BK217"/>
  <c r="J217"/>
  <c r="J105"/>
  <c i="19" r="T137"/>
  <c r="P240"/>
  <c r="R257"/>
  <c r="BK299"/>
  <c r="J299"/>
  <c r="J110"/>
  <c r="R316"/>
  <c i="20" r="BK153"/>
  <c r="J153"/>
  <c r="J102"/>
  <c i="21" r="BK149"/>
  <c r="J149"/>
  <c r="J104"/>
  <c i="22" r="R127"/>
  <c r="R126"/>
  <c i="23" r="BK133"/>
  <c r="T154"/>
  <c r="BK192"/>
  <c r="J192"/>
  <c r="J104"/>
  <c r="T199"/>
  <c r="P212"/>
  <c r="R222"/>
  <c i="24" r="T160"/>
  <c r="R176"/>
  <c r="P196"/>
  <c r="T217"/>
  <c r="T238"/>
  <c r="P275"/>
  <c r="BK305"/>
  <c r="J305"/>
  <c r="J114"/>
  <c r="BK336"/>
  <c r="J336"/>
  <c r="J117"/>
  <c r="P364"/>
  <c i="25" r="BK187"/>
  <c r="J187"/>
  <c r="J102"/>
  <c r="T226"/>
  <c i="26" r="P132"/>
  <c r="P145"/>
  <c r="R164"/>
  <c r="R181"/>
  <c i="27" r="BK128"/>
  <c r="J128"/>
  <c r="J101"/>
  <c r="T128"/>
  <c r="T127"/>
  <c r="T162"/>
  <c i="28" r="P129"/>
  <c r="BK168"/>
  <c r="J168"/>
  <c r="J103"/>
  <c i="29" r="BK145"/>
  <c r="J145"/>
  <c r="J103"/>
  <c r="R164"/>
  <c r="R181"/>
  <c i="30" r="BK153"/>
  <c r="J153"/>
  <c r="J103"/>
  <c i="31" r="T141"/>
  <c r="P189"/>
  <c r="P198"/>
  <c r="BK220"/>
  <c r="J220"/>
  <c r="J109"/>
  <c r="R245"/>
  <c r="BK263"/>
  <c r="J263"/>
  <c r="J112"/>
  <c r="BK280"/>
  <c r="J280"/>
  <c r="J113"/>
  <c r="T307"/>
  <c i="32" r="BK182"/>
  <c r="J182"/>
  <c r="J104"/>
  <c i="34" r="R130"/>
  <c i="36" r="BK176"/>
  <c r="J176"/>
  <c r="J101"/>
  <c i="39" r="T129"/>
  <c r="T128"/>
  <c r="T127"/>
  <c r="BK161"/>
  <c r="J161"/>
  <c r="J102"/>
  <c r="T192"/>
  <c r="T191"/>
  <c i="40" r="P130"/>
  <c r="P129"/>
  <c r="P128"/>
  <c i="1" r="AU151"/>
  <c i="40" r="BK171"/>
  <c r="J171"/>
  <c r="J103"/>
  <c i="42" r="T131"/>
  <c r="BK159"/>
  <c r="J159"/>
  <c r="J104"/>
  <c r="T159"/>
  <c i="43" r="BK128"/>
  <c r="T128"/>
  <c r="R141"/>
  <c r="P160"/>
  <c r="T177"/>
  <c i="6" r="P137"/>
  <c r="R251"/>
  <c r="R302"/>
  <c i="9" r="P134"/>
  <c r="P133"/>
  <c i="1" r="AU111"/>
  <c i="9" r="T294"/>
  <c i="10" r="P178"/>
  <c r="R207"/>
  <c r="R252"/>
  <c i="11" r="R131"/>
  <c r="R130"/>
  <c r="BK175"/>
  <c r="J175"/>
  <c r="J103"/>
  <c r="R205"/>
  <c i="12" r="BK131"/>
  <c r="J131"/>
  <c r="J101"/>
  <c r="T158"/>
  <c i="13" r="R131"/>
  <c r="P174"/>
  <c r="R204"/>
  <c i="14" r="T134"/>
  <c r="T133"/>
  <c r="T202"/>
  <c r="P240"/>
  <c i="15" r="T177"/>
  <c i="16" r="R134"/>
  <c r="R133"/>
  <c r="BK202"/>
  <c r="J202"/>
  <c r="J103"/>
  <c r="R202"/>
  <c r="BK244"/>
  <c r="J244"/>
  <c r="J106"/>
  <c r="BK257"/>
  <c r="J257"/>
  <c r="J108"/>
  <c i="17" r="R134"/>
  <c i="18" r="R178"/>
  <c r="P217"/>
  <c i="19" r="P137"/>
  <c r="P136"/>
  <c i="1" r="AU121"/>
  <c i="19" r="BK240"/>
  <c r="J240"/>
  <c r="J104"/>
  <c r="T257"/>
  <c r="T299"/>
  <c r="T316"/>
  <c i="20" r="T132"/>
  <c r="T131"/>
  <c r="R194"/>
  <c i="21" r="T168"/>
  <c i="23" r="T159"/>
  <c r="R199"/>
  <c r="BK212"/>
  <c r="J212"/>
  <c r="J107"/>
  <c r="T222"/>
  <c i="24" r="R160"/>
  <c r="P171"/>
  <c r="BK185"/>
  <c r="J185"/>
  <c r="J106"/>
  <c r="R185"/>
  <c r="P247"/>
  <c r="T292"/>
  <c r="R312"/>
  <c r="R323"/>
  <c r="P359"/>
  <c i="25" r="T128"/>
  <c r="T127"/>
  <c r="P226"/>
  <c i="26" r="R132"/>
  <c r="R131"/>
  <c r="R130"/>
  <c r="P164"/>
  <c r="BK181"/>
  <c r="J181"/>
  <c r="J106"/>
  <c i="27" r="R133"/>
  <c i="28" r="T149"/>
  <c i="30" r="BK132"/>
  <c r="J132"/>
  <c r="J102"/>
  <c r="BK165"/>
  <c r="J165"/>
  <c r="J105"/>
  <c i="31" r="T154"/>
  <c r="T140"/>
  <c r="R198"/>
  <c r="P211"/>
  <c r="BK245"/>
  <c r="J245"/>
  <c r="J110"/>
  <c r="T254"/>
  <c r="T263"/>
  <c r="BK307"/>
  <c r="J307"/>
  <c r="J114"/>
  <c r="R316"/>
  <c i="32" r="T149"/>
  <c r="T129"/>
  <c r="T128"/>
  <c i="38" r="R127"/>
  <c r="R126"/>
  <c r="R125"/>
  <c i="39" r="P129"/>
  <c r="P128"/>
  <c r="P127"/>
  <c i="1" r="AU149"/>
  <c i="43" r="T141"/>
  <c i="7" r="R220"/>
  <c r="R261"/>
  <c i="8" r="P129"/>
  <c r="P128"/>
  <c i="1" r="AU109"/>
  <c i="10" r="R132"/>
  <c r="R131"/>
  <c r="R178"/>
  <c r="P207"/>
  <c r="R241"/>
  <c i="11" r="BK159"/>
  <c r="J159"/>
  <c r="J102"/>
  <c r="T175"/>
  <c i="12" r="R158"/>
  <c r="R174"/>
  <c r="P207"/>
  <c i="13" r="P131"/>
  <c r="P130"/>
  <c i="1" r="AU115"/>
  <c i="13" r="R158"/>
  <c r="R130"/>
  <c r="T158"/>
  <c r="T130"/>
  <c r="P204"/>
  <c i="14" r="P134"/>
  <c r="P133"/>
  <c i="1" r="AU116"/>
  <c i="14" r="R180"/>
  <c r="R202"/>
  <c r="P215"/>
  <c r="R240"/>
  <c r="R247"/>
  <c r="R260"/>
  <c r="P270"/>
  <c i="15" r="BK132"/>
  <c r="P177"/>
  <c r="P199"/>
  <c r="P216"/>
  <c r="T229"/>
  <c i="16" r="BK134"/>
  <c r="J134"/>
  <c r="J101"/>
  <c r="BK180"/>
  <c r="J180"/>
  <c r="J102"/>
  <c r="P202"/>
  <c r="T202"/>
  <c r="T237"/>
  <c i="17" r="T180"/>
  <c r="T215"/>
  <c r="R240"/>
  <c r="BK260"/>
  <c r="J260"/>
  <c r="J108"/>
  <c r="BK270"/>
  <c r="J270"/>
  <c r="J109"/>
  <c i="18" r="R132"/>
  <c r="R131"/>
  <c r="R200"/>
  <c r="R217"/>
  <c r="BK230"/>
  <c r="J230"/>
  <c r="J107"/>
  <c r="T230"/>
  <c i="19" r="BK137"/>
  <c r="J137"/>
  <c r="J101"/>
  <c r="T192"/>
  <c r="R231"/>
  <c r="BK247"/>
  <c r="J247"/>
  <c r="J105"/>
  <c r="T247"/>
  <c r="T277"/>
  <c r="BK306"/>
  <c r="J306"/>
  <c r="J111"/>
  <c r="T306"/>
  <c i="20" r="BK132"/>
  <c r="J132"/>
  <c r="J101"/>
  <c r="P153"/>
  <c r="P169"/>
  <c r="P194"/>
  <c i="21" r="T131"/>
  <c r="T149"/>
  <c r="BK168"/>
  <c r="J168"/>
  <c r="J106"/>
  <c i="22" r="BK127"/>
  <c r="J127"/>
  <c r="J101"/>
  <c i="23" r="T133"/>
  <c r="T132"/>
  <c r="R154"/>
  <c r="P192"/>
  <c i="24" r="T145"/>
  <c r="T144"/>
  <c r="BK176"/>
  <c r="J176"/>
  <c r="J105"/>
  <c r="BK196"/>
  <c r="J196"/>
  <c r="J107"/>
  <c r="R217"/>
  <c r="R238"/>
  <c r="BK275"/>
  <c r="J275"/>
  <c r="J112"/>
  <c r="R292"/>
  <c r="P312"/>
  <c r="R336"/>
  <c r="R359"/>
  <c i="25" r="BK128"/>
  <c r="J128"/>
  <c r="J101"/>
  <c i="26" r="T132"/>
  <c r="T131"/>
  <c r="T130"/>
  <c i="27" r="P133"/>
  <c r="P127"/>
  <c i="1" r="AU133"/>
  <c i="27" r="R162"/>
  <c i="28" r="BK129"/>
  <c r="J129"/>
  <c r="J101"/>
  <c r="P149"/>
  <c r="R168"/>
  <c i="29" r="BK132"/>
  <c r="J132"/>
  <c r="J102"/>
  <c r="P145"/>
  <c r="T181"/>
  <c i="30" r="T153"/>
  <c r="T165"/>
  <c r="T164"/>
  <c i="31" r="P154"/>
  <c r="BK198"/>
  <c r="J198"/>
  <c r="J107"/>
  <c r="P220"/>
  <c r="P254"/>
  <c r="R263"/>
  <c r="P307"/>
  <c i="33" r="R280"/>
  <c i="34" r="BK130"/>
  <c r="BK129"/>
  <c r="BK128"/>
  <c r="J128"/>
  <c r="J100"/>
  <c i="36" r="T127"/>
  <c r="T126"/>
  <c r="T125"/>
  <c i="39" r="R129"/>
  <c i="2" r="T132"/>
  <c r="T131"/>
  <c r="T130"/>
  <c r="BK164"/>
  <c r="J164"/>
  <c r="J104"/>
  <c r="P181"/>
  <c i="3" r="R128"/>
  <c r="R127"/>
  <c r="T202"/>
  <c i="5" r="BK129"/>
  <c r="J129"/>
  <c r="J101"/>
  <c r="P160"/>
  <c i="6" r="BK137"/>
  <c r="J137"/>
  <c r="J101"/>
  <c r="BK245"/>
  <c r="J245"/>
  <c r="J105"/>
  <c r="R258"/>
  <c r="P302"/>
  <c i="7" r="R134"/>
  <c r="R133"/>
  <c r="R248"/>
  <c r="T271"/>
  <c i="8" r="BK157"/>
  <c r="J157"/>
  <c r="J103"/>
  <c i="33" r="P129"/>
  <c r="P128"/>
  <c r="P127"/>
  <c i="1" r="AU142"/>
  <c i="36" r="R181"/>
  <c i="37" r="T155"/>
  <c i="39" r="R161"/>
  <c i="40" r="BK130"/>
  <c i="43" r="R128"/>
  <c r="R127"/>
  <c r="R126"/>
  <c r="BK141"/>
  <c r="J141"/>
  <c r="J101"/>
  <c r="BK160"/>
  <c r="J160"/>
  <c r="J102"/>
  <c r="BK177"/>
  <c r="J177"/>
  <c r="J104"/>
  <c i="44" r="BK122"/>
  <c r="J122"/>
  <c r="J99"/>
  <c i="32" r="BK130"/>
  <c r="J130"/>
  <c r="J102"/>
  <c r="P149"/>
  <c i="34" r="R174"/>
  <c r="R173"/>
  <c i="35" r="T177"/>
  <c i="37" r="T126"/>
  <c r="T125"/>
  <c r="T124"/>
  <c i="42" r="R131"/>
  <c r="R130"/>
  <c r="R129"/>
  <c r="P159"/>
  <c i="43" r="P128"/>
  <c r="P127"/>
  <c r="P126"/>
  <c i="1" r="AU155"/>
  <c i="43" r="P141"/>
  <c r="T160"/>
  <c r="P177"/>
  <c i="44" r="P122"/>
  <c r="P121"/>
  <c i="1" r="AU156"/>
  <c i="44" r="R122"/>
  <c r="R121"/>
  <c r="T122"/>
  <c r="T121"/>
  <c i="18" r="BK213"/>
  <c r="J213"/>
  <c r="J104"/>
  <c r="BK226"/>
  <c r="J226"/>
  <c r="J106"/>
  <c i="21" r="BK164"/>
  <c r="J164"/>
  <c r="J105"/>
  <c i="35" r="BK173"/>
  <c r="J173"/>
  <c r="J103"/>
  <c i="38" r="BK166"/>
  <c r="J166"/>
  <c r="J101"/>
  <c i="41" r="BK176"/>
  <c r="J176"/>
  <c r="J104"/>
  <c i="12" r="BK203"/>
  <c r="J203"/>
  <c r="J105"/>
  <c i="20" r="BK190"/>
  <c r="J190"/>
  <c r="J106"/>
  <c i="23" r="BK208"/>
  <c r="J208"/>
  <c r="J106"/>
  <c i="37" r="BK194"/>
  <c r="J194"/>
  <c r="J102"/>
  <c i="11" r="BK197"/>
  <c r="J197"/>
  <c r="J104"/>
  <c r="BK201"/>
  <c r="J201"/>
  <c r="J105"/>
  <c i="12" r="BK199"/>
  <c r="J199"/>
  <c r="J104"/>
  <c i="13" r="BK200"/>
  <c r="J200"/>
  <c r="J105"/>
  <c i="21" r="BK141"/>
  <c r="J141"/>
  <c r="J102"/>
  <c i="39" r="BK158"/>
  <c r="J158"/>
  <c r="J101"/>
  <c i="8" r="BK182"/>
  <c r="J182"/>
  <c r="J104"/>
  <c i="5" r="BK165"/>
  <c r="J165"/>
  <c r="J104"/>
  <c i="7" r="BK257"/>
  <c r="J257"/>
  <c r="J107"/>
  <c i="42" r="BK176"/>
  <c r="J176"/>
  <c r="J105"/>
  <c i="36" r="BK224"/>
  <c r="J224"/>
  <c r="J103"/>
  <c i="14" r="BK256"/>
  <c r="J256"/>
  <c r="J107"/>
  <c i="15" r="BK212"/>
  <c r="J212"/>
  <c r="J104"/>
  <c i="16" r="BK253"/>
  <c r="J253"/>
  <c r="J107"/>
  <c i="22" r="BK277"/>
  <c r="J277"/>
  <c r="J102"/>
  <c i="26" r="BK177"/>
  <c r="J177"/>
  <c r="J105"/>
  <c i="9" r="BK280"/>
  <c r="J280"/>
  <c r="J107"/>
  <c i="2" r="BK177"/>
  <c r="J177"/>
  <c r="J105"/>
  <c i="28" r="BK173"/>
  <c r="J173"/>
  <c r="J104"/>
  <c i="39" r="BK188"/>
  <c r="J188"/>
  <c r="J103"/>
  <c i="40" r="BK186"/>
  <c r="J186"/>
  <c r="J104"/>
  <c i="43" r="BK173"/>
  <c r="J173"/>
  <c r="J103"/>
  <c i="6" r="BK241"/>
  <c r="J241"/>
  <c r="J104"/>
  <c r="BK271"/>
  <c r="J271"/>
  <c r="J108"/>
  <c i="10" r="BK248"/>
  <c r="J248"/>
  <c r="J106"/>
  <c i="21" r="BK145"/>
  <c r="J145"/>
  <c r="J103"/>
  <c i="30" r="BK172"/>
  <c r="J172"/>
  <c r="J106"/>
  <c i="31" r="BK194"/>
  <c r="J194"/>
  <c r="J105"/>
  <c i="38" r="BK180"/>
  <c r="J180"/>
  <c r="J103"/>
  <c i="13" r="BK196"/>
  <c r="J196"/>
  <c r="J104"/>
  <c i="15" r="BK225"/>
  <c r="J225"/>
  <c r="J106"/>
  <c i="17" r="BK256"/>
  <c r="J256"/>
  <c r="J107"/>
  <c i="19" r="BK269"/>
  <c r="J269"/>
  <c r="J107"/>
  <c r="BK273"/>
  <c r="J273"/>
  <c r="J108"/>
  <c i="20" r="BK182"/>
  <c r="J182"/>
  <c r="J104"/>
  <c r="BK186"/>
  <c r="J186"/>
  <c r="J105"/>
  <c i="29" r="BK177"/>
  <c r="J177"/>
  <c r="J105"/>
  <c i="44" r="J115"/>
  <c r="BE132"/>
  <c r="BE129"/>
  <c r="BE147"/>
  <c r="E85"/>
  <c r="F94"/>
  <c r="BE138"/>
  <c r="BE141"/>
  <c r="BE150"/>
  <c r="BE123"/>
  <c r="BE126"/>
  <c r="BE135"/>
  <c r="BE144"/>
  <c r="BE153"/>
  <c i="42" r="J131"/>
  <c r="J102"/>
  <c i="43" r="E114"/>
  <c r="BE170"/>
  <c r="J91"/>
  <c r="F123"/>
  <c r="BE129"/>
  <c r="BE132"/>
  <c r="BE148"/>
  <c r="BE178"/>
  <c r="BE184"/>
  <c r="BE164"/>
  <c r="BE167"/>
  <c r="BE186"/>
  <c r="BE138"/>
  <c r="BE142"/>
  <c r="BE145"/>
  <c r="BE154"/>
  <c r="BE157"/>
  <c r="BE181"/>
  <c r="BE189"/>
  <c r="BE192"/>
  <c r="BE135"/>
  <c r="BE151"/>
  <c r="BE161"/>
  <c r="BE174"/>
  <c i="42" r="BE134"/>
  <c r="BE174"/>
  <c r="BE162"/>
  <c r="BE166"/>
  <c i="41" r="BK129"/>
  <c r="J129"/>
  <c r="J101"/>
  <c i="42" r="E115"/>
  <c r="BE132"/>
  <c r="BE140"/>
  <c r="BE154"/>
  <c r="BE177"/>
  <c r="J123"/>
  <c r="BE136"/>
  <c r="BE142"/>
  <c r="BE146"/>
  <c r="BE148"/>
  <c r="BE150"/>
  <c r="BE152"/>
  <c r="BE156"/>
  <c r="BE160"/>
  <c r="BE170"/>
  <c r="F96"/>
  <c r="BE138"/>
  <c r="BE144"/>
  <c r="BE164"/>
  <c r="BE168"/>
  <c r="BE172"/>
  <c i="41" r="E114"/>
  <c r="J122"/>
  <c r="F125"/>
  <c r="BE135"/>
  <c r="BE143"/>
  <c r="BE149"/>
  <c r="BE133"/>
  <c r="BE166"/>
  <c r="BE137"/>
  <c i="40" r="J130"/>
  <c r="J102"/>
  <c i="41" r="BE131"/>
  <c r="BE147"/>
  <c r="BE151"/>
  <c r="BE155"/>
  <c r="BE158"/>
  <c r="BE160"/>
  <c r="BE164"/>
  <c r="BE170"/>
  <c r="BE174"/>
  <c r="BE177"/>
  <c r="BE172"/>
  <c r="BE139"/>
  <c r="BE141"/>
  <c r="BE168"/>
  <c r="BE145"/>
  <c r="BE153"/>
  <c r="BE162"/>
  <c i="39" r="J129"/>
  <c r="J100"/>
  <c i="40" r="BE145"/>
  <c r="BE131"/>
  <c r="BE149"/>
  <c r="BE135"/>
  <c r="F96"/>
  <c r="E114"/>
  <c r="BE133"/>
  <c r="BE151"/>
  <c r="BE155"/>
  <c r="BE159"/>
  <c r="BE165"/>
  <c r="BE167"/>
  <c r="BE180"/>
  <c r="BE161"/>
  <c r="BE169"/>
  <c r="BE178"/>
  <c r="J93"/>
  <c r="BE137"/>
  <c r="BE139"/>
  <c r="BE141"/>
  <c r="BE143"/>
  <c r="BE147"/>
  <c r="BE153"/>
  <c r="BE157"/>
  <c r="BE163"/>
  <c r="BE172"/>
  <c r="BE174"/>
  <c r="BE176"/>
  <c r="BE182"/>
  <c r="BE184"/>
  <c r="BE187"/>
  <c i="38" r="BK126"/>
  <c r="J126"/>
  <c r="J99"/>
  <c i="39" r="J91"/>
  <c r="F124"/>
  <c r="BE193"/>
  <c r="BE164"/>
  <c r="BE140"/>
  <c r="BE148"/>
  <c r="BE166"/>
  <c r="BE170"/>
  <c r="BE136"/>
  <c r="BE174"/>
  <c r="BE178"/>
  <c r="E85"/>
  <c r="BE130"/>
  <c r="BE132"/>
  <c r="BE134"/>
  <c r="BE138"/>
  <c r="BE142"/>
  <c r="BE144"/>
  <c r="BE146"/>
  <c r="BE150"/>
  <c r="BE152"/>
  <c r="BE154"/>
  <c r="BE156"/>
  <c r="BE159"/>
  <c r="BE162"/>
  <c r="BE168"/>
  <c r="BE172"/>
  <c r="BE176"/>
  <c r="BE180"/>
  <c r="BE182"/>
  <c r="BE184"/>
  <c r="BE186"/>
  <c r="BE189"/>
  <c r="BE195"/>
  <c i="38" r="F122"/>
  <c r="BE130"/>
  <c r="J119"/>
  <c r="BE148"/>
  <c r="BE152"/>
  <c r="BE154"/>
  <c r="BE156"/>
  <c r="E85"/>
  <c r="BE128"/>
  <c r="BE132"/>
  <c r="BE134"/>
  <c r="BE136"/>
  <c r="BE138"/>
  <c r="BE140"/>
  <c r="BE142"/>
  <c r="BE146"/>
  <c r="BE158"/>
  <c r="BE170"/>
  <c r="BE144"/>
  <c r="BE150"/>
  <c r="BE160"/>
  <c r="BE172"/>
  <c r="BE174"/>
  <c r="BE176"/>
  <c r="BE178"/>
  <c r="BE181"/>
  <c r="BE162"/>
  <c r="BE167"/>
  <c r="BE164"/>
  <c i="37" r="BE137"/>
  <c i="36" r="J127"/>
  <c r="J100"/>
  <c i="37" r="E85"/>
  <c r="J118"/>
  <c r="BE127"/>
  <c r="BE129"/>
  <c r="BE131"/>
  <c r="BE135"/>
  <c r="BE149"/>
  <c r="BE151"/>
  <c r="BE164"/>
  <c r="BE166"/>
  <c r="BE182"/>
  <c r="BE190"/>
  <c r="BE141"/>
  <c r="BE147"/>
  <c r="BE195"/>
  <c r="BE139"/>
  <c r="BE145"/>
  <c r="BE160"/>
  <c r="BE170"/>
  <c r="BE174"/>
  <c r="BE178"/>
  <c r="BE186"/>
  <c r="BE143"/>
  <c r="BE162"/>
  <c r="BE172"/>
  <c r="BE180"/>
  <c r="BE184"/>
  <c r="BE188"/>
  <c r="BE133"/>
  <c r="BE153"/>
  <c r="BE158"/>
  <c r="BE168"/>
  <c r="BE176"/>
  <c r="F94"/>
  <c r="BE192"/>
  <c r="BE156"/>
  <c i="36" r="J91"/>
  <c r="F94"/>
  <c r="E113"/>
  <c r="BE128"/>
  <c r="BE134"/>
  <c r="BE144"/>
  <c r="BE148"/>
  <c r="BE150"/>
  <c r="BE166"/>
  <c r="BE136"/>
  <c r="BE146"/>
  <c r="BE186"/>
  <c r="BE138"/>
  <c r="BE158"/>
  <c r="BE170"/>
  <c r="BE210"/>
  <c r="BE216"/>
  <c r="BE130"/>
  <c r="BE132"/>
  <c r="BE140"/>
  <c r="BE142"/>
  <c r="BE168"/>
  <c r="BE174"/>
  <c r="BE179"/>
  <c r="BE182"/>
  <c r="BE184"/>
  <c r="BE188"/>
  <c r="BE194"/>
  <c r="BE202"/>
  <c r="BE204"/>
  <c r="BE206"/>
  <c r="BE212"/>
  <c r="BE218"/>
  <c r="BE222"/>
  <c r="BE225"/>
  <c r="BE152"/>
  <c r="BE154"/>
  <c r="BE156"/>
  <c r="BE160"/>
  <c r="BE172"/>
  <c r="BE192"/>
  <c r="BE200"/>
  <c r="BE162"/>
  <c r="BE164"/>
  <c r="BE177"/>
  <c r="BE190"/>
  <c r="BE196"/>
  <c r="BE198"/>
  <c r="BE208"/>
  <c r="BE214"/>
  <c r="BE220"/>
  <c i="34" r="T129"/>
  <c r="T128"/>
  <c r="J130"/>
  <c r="J102"/>
  <c i="35" r="J120"/>
  <c i="34" r="J129"/>
  <c r="J101"/>
  <c r="J174"/>
  <c r="J104"/>
  <c i="35" r="BE138"/>
  <c r="BE142"/>
  <c r="BE151"/>
  <c r="F94"/>
  <c r="E114"/>
  <c r="BE129"/>
  <c r="BE132"/>
  <c r="BE135"/>
  <c r="BE145"/>
  <c r="BE148"/>
  <c r="BE164"/>
  <c r="BE167"/>
  <c r="BE170"/>
  <c r="BE181"/>
  <c r="BE184"/>
  <c r="BE189"/>
  <c r="BE174"/>
  <c r="BE192"/>
  <c r="BE178"/>
  <c r="BE154"/>
  <c r="BE157"/>
  <c r="BE161"/>
  <c r="BE186"/>
  <c i="33" r="BK128"/>
  <c r="BK127"/>
  <c r="J127"/>
  <c i="34" r="F125"/>
  <c r="BE143"/>
  <c r="BE157"/>
  <c r="J93"/>
  <c r="E114"/>
  <c r="BE133"/>
  <c r="BE137"/>
  <c r="BE145"/>
  <c r="BE149"/>
  <c r="BE151"/>
  <c r="BE155"/>
  <c r="BE171"/>
  <c r="BE177"/>
  <c r="BE179"/>
  <c r="BE181"/>
  <c r="BE183"/>
  <c r="BE131"/>
  <c r="BE135"/>
  <c r="BE139"/>
  <c r="BE153"/>
  <c r="BE159"/>
  <c r="BE161"/>
  <c r="BE169"/>
  <c r="BE141"/>
  <c r="BE147"/>
  <c r="BE163"/>
  <c r="BE165"/>
  <c r="BE185"/>
  <c r="BE167"/>
  <c r="BE175"/>
  <c i="33" r="E85"/>
  <c r="BE156"/>
  <c i="32" r="BK129"/>
  <c r="BK128"/>
  <c r="J128"/>
  <c i="33" r="F96"/>
  <c r="BE130"/>
  <c r="BE134"/>
  <c r="BE138"/>
  <c r="BE140"/>
  <c r="BE148"/>
  <c r="BE150"/>
  <c r="BE152"/>
  <c r="BE162"/>
  <c r="BE132"/>
  <c r="BE136"/>
  <c r="BE154"/>
  <c r="BE160"/>
  <c r="J93"/>
  <c r="BE142"/>
  <c r="BE158"/>
  <c r="BE166"/>
  <c r="BE172"/>
  <c r="BE186"/>
  <c r="BE176"/>
  <c r="BE164"/>
  <c r="BE192"/>
  <c r="BE204"/>
  <c r="BE170"/>
  <c r="BE178"/>
  <c r="BE200"/>
  <c r="BE188"/>
  <c r="BE190"/>
  <c r="BE198"/>
  <c r="BE206"/>
  <c r="BE212"/>
  <c r="BE218"/>
  <c r="BE222"/>
  <c r="BE226"/>
  <c r="BE232"/>
  <c r="BE248"/>
  <c r="BE174"/>
  <c r="BE182"/>
  <c r="BE180"/>
  <c r="BE228"/>
  <c r="BE240"/>
  <c r="BE244"/>
  <c r="BE252"/>
  <c r="BE254"/>
  <c r="BE256"/>
  <c r="BE260"/>
  <c r="BE278"/>
  <c r="BE283"/>
  <c r="BE285"/>
  <c r="BE272"/>
  <c r="BE274"/>
  <c r="BE144"/>
  <c r="BE146"/>
  <c r="BE168"/>
  <c r="BE184"/>
  <c r="BE194"/>
  <c r="BE196"/>
  <c r="BE202"/>
  <c r="BE208"/>
  <c r="BE210"/>
  <c r="BE214"/>
  <c r="BE216"/>
  <c r="BE220"/>
  <c r="BE224"/>
  <c r="BE230"/>
  <c r="BE234"/>
  <c r="BE236"/>
  <c r="BE242"/>
  <c r="BE246"/>
  <c r="BE250"/>
  <c r="BE258"/>
  <c r="BE266"/>
  <c r="BE268"/>
  <c r="BE270"/>
  <c r="BE276"/>
  <c r="BE238"/>
  <c r="BE262"/>
  <c r="BE264"/>
  <c r="BE281"/>
  <c i="31" r="BK197"/>
  <c i="32" r="E85"/>
  <c r="F96"/>
  <c r="BE141"/>
  <c r="BE154"/>
  <c r="BE145"/>
  <c r="BE158"/>
  <c r="BE170"/>
  <c r="BE178"/>
  <c r="BE133"/>
  <c r="BE166"/>
  <c r="BE183"/>
  <c r="BE131"/>
  <c r="BE137"/>
  <c r="BE143"/>
  <c r="BE147"/>
  <c r="BE150"/>
  <c r="BE152"/>
  <c r="BE156"/>
  <c r="BE162"/>
  <c r="BE164"/>
  <c r="BE168"/>
  <c r="BE174"/>
  <c r="BE176"/>
  <c r="BE180"/>
  <c r="BE189"/>
  <c r="BE191"/>
  <c r="J93"/>
  <c r="BE135"/>
  <c r="BE139"/>
  <c r="BE160"/>
  <c r="BE172"/>
  <c r="BE185"/>
  <c r="BE187"/>
  <c r="BE195"/>
  <c r="BE193"/>
  <c r="BE197"/>
  <c i="31" r="E85"/>
  <c i="30" r="BK164"/>
  <c r="J164"/>
  <c r="J104"/>
  <c i="31" r="F96"/>
  <c r="BE171"/>
  <c r="BE205"/>
  <c r="BE218"/>
  <c r="BE225"/>
  <c r="BE227"/>
  <c r="BE165"/>
  <c r="BE167"/>
  <c r="BE177"/>
  <c r="BE179"/>
  <c r="BE183"/>
  <c r="BE187"/>
  <c r="BE192"/>
  <c r="BE201"/>
  <c r="BE214"/>
  <c r="BE235"/>
  <c r="BE239"/>
  <c r="BE241"/>
  <c r="BE252"/>
  <c r="BE257"/>
  <c r="BE175"/>
  <c r="BE274"/>
  <c r="BE163"/>
  <c r="BE169"/>
  <c r="BE231"/>
  <c r="BE248"/>
  <c r="BE261"/>
  <c r="BE291"/>
  <c r="BE295"/>
  <c r="BE299"/>
  <c r="BE301"/>
  <c r="BE303"/>
  <c r="BE308"/>
  <c r="BE317"/>
  <c r="BE319"/>
  <c r="BE276"/>
  <c r="BE293"/>
  <c r="BE305"/>
  <c r="J93"/>
  <c r="BE142"/>
  <c r="BE144"/>
  <c r="BE146"/>
  <c r="BE148"/>
  <c r="BE150"/>
  <c r="BE152"/>
  <c r="BE155"/>
  <c r="BE157"/>
  <c r="BE159"/>
  <c r="BE161"/>
  <c r="BE199"/>
  <c r="BE207"/>
  <c r="BE212"/>
  <c r="BE221"/>
  <c r="BE223"/>
  <c r="BE233"/>
  <c r="BE246"/>
  <c r="BE250"/>
  <c r="BE264"/>
  <c r="BE266"/>
  <c r="BE270"/>
  <c r="BE278"/>
  <c r="BE283"/>
  <c r="BE285"/>
  <c i="30" r="BK131"/>
  <c r="J131"/>
  <c r="J101"/>
  <c i="31" r="BE173"/>
  <c r="BE181"/>
  <c r="BE185"/>
  <c r="BE190"/>
  <c r="BE195"/>
  <c r="BE203"/>
  <c r="BE209"/>
  <c r="BE216"/>
  <c r="BE229"/>
  <c r="BE237"/>
  <c r="BE243"/>
  <c r="BE255"/>
  <c r="BE259"/>
  <c r="BE268"/>
  <c r="BE272"/>
  <c r="BE281"/>
  <c r="BE287"/>
  <c r="BE289"/>
  <c r="BE297"/>
  <c r="BE310"/>
  <c r="BE312"/>
  <c r="BE314"/>
  <c i="30" r="E85"/>
  <c r="J93"/>
  <c r="BE149"/>
  <c r="BE147"/>
  <c r="BE154"/>
  <c r="BE156"/>
  <c r="BE158"/>
  <c r="BE162"/>
  <c r="BE133"/>
  <c r="BE135"/>
  <c r="BE137"/>
  <c r="BE145"/>
  <c r="BE141"/>
  <c r="BE160"/>
  <c r="BE166"/>
  <c r="BE168"/>
  <c r="BE170"/>
  <c r="F96"/>
  <c r="BE139"/>
  <c r="BE143"/>
  <c r="BE151"/>
  <c r="BE173"/>
  <c i="29" r="J124"/>
  <c r="BE171"/>
  <c r="BE190"/>
  <c i="28" r="BK128"/>
  <c r="J128"/>
  <c i="29" r="E85"/>
  <c r="F127"/>
  <c r="BE133"/>
  <c r="BE146"/>
  <c r="BE152"/>
  <c r="BE155"/>
  <c r="BE158"/>
  <c r="BE165"/>
  <c r="BE168"/>
  <c r="BE178"/>
  <c r="BE185"/>
  <c r="BE193"/>
  <c r="BE196"/>
  <c r="BE136"/>
  <c r="BE139"/>
  <c r="BE161"/>
  <c r="BE182"/>
  <c r="BE188"/>
  <c r="BE142"/>
  <c r="BE149"/>
  <c r="BE174"/>
  <c i="28" r="BE136"/>
  <c r="BE141"/>
  <c r="F96"/>
  <c r="BE147"/>
  <c r="BE145"/>
  <c r="E85"/>
  <c r="BE130"/>
  <c r="BE138"/>
  <c r="BE143"/>
  <c r="BE150"/>
  <c r="BE162"/>
  <c r="BE164"/>
  <c r="BE166"/>
  <c r="BE169"/>
  <c r="BE171"/>
  <c r="J122"/>
  <c r="BE132"/>
  <c r="BE134"/>
  <c r="BE174"/>
  <c r="BE152"/>
  <c r="BE154"/>
  <c r="BE156"/>
  <c r="BE158"/>
  <c r="BE160"/>
  <c i="27" r="E113"/>
  <c r="BE129"/>
  <c r="F124"/>
  <c r="BE136"/>
  <c r="BE131"/>
  <c r="BE150"/>
  <c r="J121"/>
  <c r="BE146"/>
  <c r="BE134"/>
  <c r="BE142"/>
  <c r="BE138"/>
  <c r="BE140"/>
  <c r="BE144"/>
  <c r="BE148"/>
  <c r="BE154"/>
  <c r="BE158"/>
  <c r="BE171"/>
  <c r="BE152"/>
  <c r="BE156"/>
  <c r="BE160"/>
  <c r="BE167"/>
  <c r="BE169"/>
  <c r="BE163"/>
  <c r="BE165"/>
  <c i="26" r="E85"/>
  <c r="J93"/>
  <c i="25" r="BK127"/>
  <c r="J127"/>
  <c r="J100"/>
  <c i="26" r="BE139"/>
  <c r="BE146"/>
  <c r="F127"/>
  <c r="BE133"/>
  <c r="BE155"/>
  <c r="BE149"/>
  <c r="BE152"/>
  <c r="BE161"/>
  <c r="BE165"/>
  <c r="BE168"/>
  <c r="BE174"/>
  <c r="BE185"/>
  <c r="BE190"/>
  <c r="BE193"/>
  <c r="BE136"/>
  <c r="BE142"/>
  <c r="BE196"/>
  <c r="BE178"/>
  <c r="BE158"/>
  <c r="BE171"/>
  <c r="BE182"/>
  <c r="BE188"/>
  <c i="24" r="J145"/>
  <c r="J102"/>
  <c i="25" r="BE139"/>
  <c r="BE155"/>
  <c i="24" r="BK274"/>
  <c r="J274"/>
  <c r="J111"/>
  <c i="25" r="J93"/>
  <c r="E113"/>
  <c r="BE159"/>
  <c r="BE165"/>
  <c r="BE210"/>
  <c r="BE143"/>
  <c r="BE161"/>
  <c r="BE192"/>
  <c r="BE196"/>
  <c r="BE208"/>
  <c r="BE129"/>
  <c r="BE131"/>
  <c r="BE133"/>
  <c r="BE137"/>
  <c r="BE141"/>
  <c r="BE145"/>
  <c r="BE149"/>
  <c r="BE151"/>
  <c r="BE163"/>
  <c r="BE167"/>
  <c r="BE169"/>
  <c r="BE175"/>
  <c r="BE177"/>
  <c r="BE183"/>
  <c r="BE185"/>
  <c r="BE188"/>
  <c r="BE194"/>
  <c r="BE198"/>
  <c r="BE202"/>
  <c r="BE206"/>
  <c r="BE216"/>
  <c r="BE224"/>
  <c r="BE227"/>
  <c r="BE231"/>
  <c r="BE233"/>
  <c r="BE235"/>
  <c r="BE237"/>
  <c r="BE218"/>
  <c r="BE220"/>
  <c r="BE222"/>
  <c r="F96"/>
  <c r="BE135"/>
  <c r="BE147"/>
  <c r="BE153"/>
  <c r="BE157"/>
  <c r="BE171"/>
  <c r="BE179"/>
  <c r="BE181"/>
  <c r="BE190"/>
  <c r="BE229"/>
  <c r="BE173"/>
  <c r="BE200"/>
  <c r="BE204"/>
  <c r="BE212"/>
  <c r="BE214"/>
  <c i="23" r="J133"/>
  <c r="J101"/>
  <c i="24" r="E85"/>
  <c r="BE156"/>
  <c r="BE165"/>
  <c r="BE177"/>
  <c r="BE163"/>
  <c r="BE154"/>
  <c r="BE179"/>
  <c r="BE207"/>
  <c r="BE213"/>
  <c r="BE226"/>
  <c r="BE152"/>
  <c r="BE161"/>
  <c r="BE167"/>
  <c r="BE209"/>
  <c r="BE218"/>
  <c r="BE230"/>
  <c r="BE232"/>
  <c r="BE172"/>
  <c r="BE174"/>
  <c r="BE181"/>
  <c r="BE188"/>
  <c r="BE190"/>
  <c r="BE192"/>
  <c r="BE203"/>
  <c r="BE211"/>
  <c r="BE215"/>
  <c r="BE220"/>
  <c r="BE228"/>
  <c r="BE234"/>
  <c r="BE236"/>
  <c r="BE243"/>
  <c r="BE245"/>
  <c r="BE252"/>
  <c r="BE270"/>
  <c r="BE278"/>
  <c r="BE288"/>
  <c r="BE258"/>
  <c r="BE264"/>
  <c r="BE280"/>
  <c r="BE295"/>
  <c r="BE299"/>
  <c r="BE310"/>
  <c r="F140"/>
  <c r="BE183"/>
  <c r="BE197"/>
  <c r="BE266"/>
  <c r="BE284"/>
  <c r="BE306"/>
  <c r="BE349"/>
  <c r="BE169"/>
  <c r="BE256"/>
  <c r="BE241"/>
  <c r="BE313"/>
  <c r="BE317"/>
  <c r="BE290"/>
  <c r="BE308"/>
  <c r="BE343"/>
  <c r="BE328"/>
  <c r="BE339"/>
  <c r="BE341"/>
  <c r="BE345"/>
  <c r="BE347"/>
  <c r="BE367"/>
  <c r="BE355"/>
  <c r="BE357"/>
  <c r="BE365"/>
  <c r="BE301"/>
  <c r="BE332"/>
  <c r="J93"/>
  <c r="BE146"/>
  <c r="BE148"/>
  <c r="BE150"/>
  <c r="BE158"/>
  <c r="BE186"/>
  <c r="BE194"/>
  <c r="BE199"/>
  <c r="BE201"/>
  <c r="BE205"/>
  <c r="BE222"/>
  <c r="BE224"/>
  <c r="BE239"/>
  <c r="BE248"/>
  <c r="BE250"/>
  <c r="BE254"/>
  <c r="BE260"/>
  <c r="BE262"/>
  <c r="BE268"/>
  <c r="BE272"/>
  <c r="BE286"/>
  <c r="BE293"/>
  <c r="BE297"/>
  <c r="BE303"/>
  <c r="BE315"/>
  <c r="BE319"/>
  <c r="BE321"/>
  <c r="BE324"/>
  <c r="BE326"/>
  <c r="BE330"/>
  <c r="BE334"/>
  <c r="BE337"/>
  <c r="BE351"/>
  <c r="BE353"/>
  <c r="BE360"/>
  <c r="BE362"/>
  <c r="BE369"/>
  <c r="BE371"/>
  <c r="BE276"/>
  <c r="BE282"/>
  <c i="23" r="BE151"/>
  <c r="BE140"/>
  <c r="F96"/>
  <c i="22" r="BK126"/>
  <c r="J126"/>
  <c i="23" r="E118"/>
  <c r="J93"/>
  <c r="BE134"/>
  <c r="BE157"/>
  <c r="BE168"/>
  <c r="BE143"/>
  <c r="BE149"/>
  <c r="BE155"/>
  <c r="BE160"/>
  <c r="BE165"/>
  <c r="BE174"/>
  <c r="BE177"/>
  <c r="BE180"/>
  <c r="BE182"/>
  <c r="BE184"/>
  <c r="BE186"/>
  <c r="BE190"/>
  <c r="BE193"/>
  <c r="BE195"/>
  <c r="BE197"/>
  <c r="BE203"/>
  <c r="BE209"/>
  <c r="BE225"/>
  <c r="BE215"/>
  <c r="BE137"/>
  <c r="BE146"/>
  <c r="BE162"/>
  <c r="BE171"/>
  <c r="BE188"/>
  <c r="BE200"/>
  <c r="BE205"/>
  <c r="BE213"/>
  <c r="BE217"/>
  <c r="BE219"/>
  <c r="BE223"/>
  <c r="BE227"/>
  <c i="22" r="E85"/>
  <c r="BE132"/>
  <c r="BE136"/>
  <c r="J93"/>
  <c r="F96"/>
  <c r="BE130"/>
  <c r="BE142"/>
  <c r="BE128"/>
  <c r="BE154"/>
  <c r="BE165"/>
  <c r="BE157"/>
  <c r="BE162"/>
  <c r="BE180"/>
  <c r="BE134"/>
  <c r="BE139"/>
  <c r="BE148"/>
  <c r="BE151"/>
  <c r="BE160"/>
  <c r="BE168"/>
  <c r="BE197"/>
  <c r="BE203"/>
  <c r="BE211"/>
  <c r="BE214"/>
  <c r="BE200"/>
  <c r="BE226"/>
  <c r="BE228"/>
  <c r="BE217"/>
  <c r="BE240"/>
  <c r="BE247"/>
  <c r="BE145"/>
  <c r="BE191"/>
  <c r="BE206"/>
  <c r="BE234"/>
  <c r="BE244"/>
  <c r="BE258"/>
  <c r="BE171"/>
  <c r="BE174"/>
  <c r="BE177"/>
  <c r="BE182"/>
  <c r="BE185"/>
  <c r="BE188"/>
  <c r="BE194"/>
  <c r="BE208"/>
  <c r="BE220"/>
  <c r="BE223"/>
  <c r="BE230"/>
  <c r="BE232"/>
  <c r="BE260"/>
  <c r="BE274"/>
  <c r="BE278"/>
  <c r="BE237"/>
  <c r="BE242"/>
  <c r="BE250"/>
  <c r="BE252"/>
  <c r="BE255"/>
  <c r="BE262"/>
  <c r="BE265"/>
  <c r="BE272"/>
  <c r="BE267"/>
  <c r="BE270"/>
  <c i="21" r="J124"/>
  <c r="F127"/>
  <c r="BE132"/>
  <c r="BE135"/>
  <c r="BE158"/>
  <c r="BE169"/>
  <c r="E85"/>
  <c r="BE150"/>
  <c r="BE153"/>
  <c r="BE165"/>
  <c r="BE138"/>
  <c r="BE142"/>
  <c r="BE146"/>
  <c r="BE156"/>
  <c r="BE160"/>
  <c r="BE162"/>
  <c r="BE172"/>
  <c r="BE175"/>
  <c i="19" r="BK136"/>
  <c r="J136"/>
  <c r="J100"/>
  <c i="20" r="E117"/>
  <c r="BE133"/>
  <c r="BE148"/>
  <c r="BE154"/>
  <c r="F96"/>
  <c r="BE176"/>
  <c r="BE150"/>
  <c r="J93"/>
  <c r="BE139"/>
  <c r="BE173"/>
  <c r="BE160"/>
  <c r="BE197"/>
  <c r="BE136"/>
  <c r="BE157"/>
  <c r="BE163"/>
  <c r="BE166"/>
  <c r="BE170"/>
  <c r="BE183"/>
  <c r="BE187"/>
  <c r="BE191"/>
  <c r="BE142"/>
  <c r="BE145"/>
  <c r="BE179"/>
  <c r="BE195"/>
  <c i="18" r="BK131"/>
  <c r="J131"/>
  <c r="J100"/>
  <c i="19" r="BE159"/>
  <c r="BE220"/>
  <c r="BE228"/>
  <c r="BE232"/>
  <c r="J130"/>
  <c r="BE141"/>
  <c r="BE144"/>
  <c r="BE147"/>
  <c r="BE168"/>
  <c r="BE186"/>
  <c r="BE189"/>
  <c r="BE199"/>
  <c r="BE211"/>
  <c r="BE223"/>
  <c r="BE241"/>
  <c r="BE165"/>
  <c r="BE217"/>
  <c r="BE174"/>
  <c r="BE183"/>
  <c r="BE202"/>
  <c r="BE235"/>
  <c r="E85"/>
  <c r="F96"/>
  <c r="BE138"/>
  <c r="BE150"/>
  <c r="BE153"/>
  <c r="BE156"/>
  <c r="BE162"/>
  <c r="BE171"/>
  <c r="BE177"/>
  <c r="BE180"/>
  <c r="BE193"/>
  <c r="BE196"/>
  <c r="BE205"/>
  <c r="BE208"/>
  <c r="BE214"/>
  <c r="BE226"/>
  <c r="BE238"/>
  <c r="BE244"/>
  <c r="BE248"/>
  <c r="BE251"/>
  <c r="BE254"/>
  <c r="BE258"/>
  <c r="BE261"/>
  <c r="BE264"/>
  <c r="BE267"/>
  <c r="BE270"/>
  <c r="BE274"/>
  <c r="BE278"/>
  <c r="BE281"/>
  <c r="BE284"/>
  <c r="BE287"/>
  <c r="BE290"/>
  <c r="BE293"/>
  <c r="BE313"/>
  <c r="BE300"/>
  <c r="BE317"/>
  <c r="BE296"/>
  <c r="BE303"/>
  <c r="BE307"/>
  <c r="BE310"/>
  <c r="BE319"/>
  <c i="18" r="J125"/>
  <c r="BE133"/>
  <c r="F96"/>
  <c r="BE142"/>
  <c r="BE172"/>
  <c r="BE188"/>
  <c r="BE151"/>
  <c r="BE163"/>
  <c r="BE175"/>
  <c r="BE185"/>
  <c r="BE194"/>
  <c i="17" r="J134"/>
  <c r="J101"/>
  <c i="18" r="BE136"/>
  <c r="BE139"/>
  <c r="BE148"/>
  <c r="BE157"/>
  <c r="BE204"/>
  <c r="BE207"/>
  <c r="BE218"/>
  <c r="BE227"/>
  <c r="E85"/>
  <c r="BE154"/>
  <c r="BE160"/>
  <c r="BE166"/>
  <c r="BE191"/>
  <c r="BE210"/>
  <c r="BE221"/>
  <c r="BE231"/>
  <c r="BE145"/>
  <c r="BE169"/>
  <c r="BE197"/>
  <c r="BE179"/>
  <c r="BE182"/>
  <c r="BE201"/>
  <c r="BE214"/>
  <c r="BE224"/>
  <c r="BE234"/>
  <c r="BE237"/>
  <c i="17" r="F130"/>
  <c r="BE135"/>
  <c r="BE159"/>
  <c r="BE190"/>
  <c r="J93"/>
  <c r="BE153"/>
  <c r="BE162"/>
  <c r="BE177"/>
  <c r="BE193"/>
  <c r="BE225"/>
  <c i="16" r="BK133"/>
  <c r="J133"/>
  <c r="J100"/>
  <c i="17" r="BE141"/>
  <c r="BE181"/>
  <c r="BE248"/>
  <c r="BE257"/>
  <c r="BE274"/>
  <c r="BE165"/>
  <c r="BE196"/>
  <c r="BE219"/>
  <c r="BE254"/>
  <c r="E85"/>
  <c r="BE144"/>
  <c r="BE147"/>
  <c r="BE150"/>
  <c r="BE168"/>
  <c r="BE174"/>
  <c r="BE184"/>
  <c r="BE187"/>
  <c r="BE212"/>
  <c r="BE216"/>
  <c r="BE241"/>
  <c r="BE264"/>
  <c r="BE271"/>
  <c r="BE138"/>
  <c r="BE156"/>
  <c r="BE203"/>
  <c r="BE206"/>
  <c r="BE209"/>
  <c r="BE222"/>
  <c r="BE231"/>
  <c r="BE234"/>
  <c r="BE237"/>
  <c r="BE244"/>
  <c r="BE251"/>
  <c r="BE171"/>
  <c r="BE199"/>
  <c r="BE228"/>
  <c r="BE261"/>
  <c r="BE267"/>
  <c i="15" r="J132"/>
  <c r="J101"/>
  <c i="16" r="J93"/>
  <c r="BE141"/>
  <c r="BE168"/>
  <c r="BE174"/>
  <c r="BE190"/>
  <c r="F96"/>
  <c r="BE150"/>
  <c r="E85"/>
  <c r="BE153"/>
  <c r="BE156"/>
  <c r="BE159"/>
  <c r="BE193"/>
  <c r="BE162"/>
  <c r="BE196"/>
  <c r="BE222"/>
  <c r="BE135"/>
  <c r="BE138"/>
  <c r="BE144"/>
  <c r="BE147"/>
  <c r="BE181"/>
  <c r="BE219"/>
  <c r="BE241"/>
  <c r="BE258"/>
  <c r="BE216"/>
  <c r="BE225"/>
  <c r="BE228"/>
  <c r="BE231"/>
  <c r="BE234"/>
  <c r="BE238"/>
  <c r="BE245"/>
  <c r="BE248"/>
  <c r="BE254"/>
  <c r="BE261"/>
  <c r="BE268"/>
  <c r="BE165"/>
  <c r="BE203"/>
  <c r="BE251"/>
  <c r="BE264"/>
  <c r="BE171"/>
  <c r="BE177"/>
  <c r="BE184"/>
  <c r="BE187"/>
  <c r="BE199"/>
  <c r="BE206"/>
  <c r="BE209"/>
  <c r="BE212"/>
  <c r="BE271"/>
  <c i="15" r="F96"/>
  <c r="J125"/>
  <c r="BE133"/>
  <c r="BE139"/>
  <c r="BE151"/>
  <c r="BE163"/>
  <c r="BE142"/>
  <c r="BE154"/>
  <c r="BE187"/>
  <c i="14" r="J134"/>
  <c r="J101"/>
  <c i="15" r="BE166"/>
  <c r="BE178"/>
  <c r="BE190"/>
  <c r="BE200"/>
  <c r="BE213"/>
  <c r="BE160"/>
  <c r="BE181"/>
  <c r="BE233"/>
  <c r="E117"/>
  <c r="BE157"/>
  <c r="BE169"/>
  <c r="BE193"/>
  <c r="BE145"/>
  <c r="BE171"/>
  <c r="BE174"/>
  <c r="BE184"/>
  <c r="BE196"/>
  <c r="BE203"/>
  <c r="BE209"/>
  <c r="BE223"/>
  <c r="BE226"/>
  <c r="BE206"/>
  <c r="BE217"/>
  <c r="BE230"/>
  <c r="BE136"/>
  <c r="BE148"/>
  <c r="BE220"/>
  <c r="BE236"/>
  <c i="13" r="BK130"/>
  <c r="J130"/>
  <c i="14" r="J93"/>
  <c r="BE162"/>
  <c r="BE168"/>
  <c r="BE165"/>
  <c r="BE181"/>
  <c r="E119"/>
  <c r="BE138"/>
  <c r="BE199"/>
  <c r="BE216"/>
  <c r="BE153"/>
  <c r="BE159"/>
  <c r="BE174"/>
  <c r="BE184"/>
  <c r="BE187"/>
  <c r="BE193"/>
  <c r="BE225"/>
  <c r="BE248"/>
  <c r="BE257"/>
  <c r="BE261"/>
  <c r="BE271"/>
  <c r="F96"/>
  <c r="BE135"/>
  <c r="BE141"/>
  <c r="BE147"/>
  <c r="BE150"/>
  <c r="BE177"/>
  <c r="BE190"/>
  <c r="BE203"/>
  <c r="BE206"/>
  <c r="BE209"/>
  <c r="BE212"/>
  <c r="BE222"/>
  <c r="BE228"/>
  <c r="BE231"/>
  <c r="BE234"/>
  <c r="BE244"/>
  <c r="BE144"/>
  <c r="BE156"/>
  <c r="BE171"/>
  <c r="BE196"/>
  <c r="BE219"/>
  <c r="BE237"/>
  <c r="BE241"/>
  <c r="BE251"/>
  <c r="BE254"/>
  <c r="BE264"/>
  <c r="BE267"/>
  <c r="BE274"/>
  <c i="12" r="BK130"/>
  <c r="J130"/>
  <c r="J100"/>
  <c i="13" r="E85"/>
  <c r="BE162"/>
  <c r="BE190"/>
  <c r="BE153"/>
  <c r="BE175"/>
  <c r="BE193"/>
  <c r="BE138"/>
  <c r="J93"/>
  <c r="F96"/>
  <c r="BE150"/>
  <c r="BE181"/>
  <c r="BE197"/>
  <c r="BE205"/>
  <c r="BE208"/>
  <c r="BE132"/>
  <c r="BE171"/>
  <c r="BE184"/>
  <c r="BE155"/>
  <c r="BE159"/>
  <c r="BE165"/>
  <c r="BE187"/>
  <c r="BE135"/>
  <c r="BE141"/>
  <c r="BE144"/>
  <c r="BE147"/>
  <c r="BE168"/>
  <c r="BE178"/>
  <c r="BE201"/>
  <c i="12" r="J93"/>
  <c r="E116"/>
  <c r="BE155"/>
  <c r="BE159"/>
  <c r="BE181"/>
  <c r="BE153"/>
  <c r="BE132"/>
  <c r="BE150"/>
  <c r="BE162"/>
  <c r="BE175"/>
  <c r="BE193"/>
  <c r="BE196"/>
  <c r="BE204"/>
  <c i="11" r="BK130"/>
  <c r="J130"/>
  <c r="J100"/>
  <c i="12" r="F96"/>
  <c r="BE141"/>
  <c r="BE144"/>
  <c r="BE165"/>
  <c r="BE187"/>
  <c r="BE168"/>
  <c r="BE190"/>
  <c r="BE147"/>
  <c r="BE178"/>
  <c r="BE200"/>
  <c r="BE211"/>
  <c r="BE135"/>
  <c r="BE138"/>
  <c r="BE171"/>
  <c r="BE184"/>
  <c r="BE208"/>
  <c i="10" r="BK131"/>
  <c r="J131"/>
  <c i="11" r="J124"/>
  <c r="BE132"/>
  <c r="E116"/>
  <c r="BE135"/>
  <c r="BE141"/>
  <c r="BE147"/>
  <c r="BE153"/>
  <c r="BE188"/>
  <c r="BE144"/>
  <c r="F96"/>
  <c r="BE138"/>
  <c r="BE150"/>
  <c r="BE156"/>
  <c r="BE160"/>
  <c r="BE163"/>
  <c r="BE166"/>
  <c r="BE169"/>
  <c r="BE172"/>
  <c r="BE176"/>
  <c r="BE179"/>
  <c r="BE182"/>
  <c r="BE185"/>
  <c r="BE194"/>
  <c r="BE198"/>
  <c r="BE202"/>
  <c r="BE206"/>
  <c r="BE191"/>
  <c r="BE209"/>
  <c i="10" r="BE151"/>
  <c r="BE188"/>
  <c r="E117"/>
  <c r="BE139"/>
  <c r="BE201"/>
  <c r="BE204"/>
  <c r="BE211"/>
  <c i="9" r="BK133"/>
  <c r="J133"/>
  <c r="J100"/>
  <c i="10" r="BE145"/>
  <c r="BE175"/>
  <c r="BE179"/>
  <c r="BE195"/>
  <c r="BE214"/>
  <c r="BE232"/>
  <c r="BE238"/>
  <c r="F128"/>
  <c r="J93"/>
  <c r="BE133"/>
  <c r="BE157"/>
  <c r="BE160"/>
  <c r="BE163"/>
  <c r="BE169"/>
  <c r="BE185"/>
  <c r="BE191"/>
  <c r="BE208"/>
  <c r="BE217"/>
  <c r="BE223"/>
  <c r="BE245"/>
  <c r="BE253"/>
  <c r="BE256"/>
  <c r="BE136"/>
  <c r="BE142"/>
  <c r="BE172"/>
  <c r="BE226"/>
  <c r="BE148"/>
  <c r="BE154"/>
  <c r="BE166"/>
  <c r="BE182"/>
  <c r="BE198"/>
  <c r="BE220"/>
  <c r="BE229"/>
  <c r="BE235"/>
  <c r="BE242"/>
  <c r="BE249"/>
  <c i="9" r="BE141"/>
  <c r="E85"/>
  <c r="BE150"/>
  <c r="J93"/>
  <c r="BE138"/>
  <c r="BE147"/>
  <c r="BE165"/>
  <c r="BE202"/>
  <c r="BE243"/>
  <c r="BE183"/>
  <c r="BE199"/>
  <c r="BE211"/>
  <c r="BE221"/>
  <c r="BE227"/>
  <c r="BE187"/>
  <c r="BE190"/>
  <c r="BE196"/>
  <c r="BE224"/>
  <c r="BE240"/>
  <c r="BE281"/>
  <c r="BE285"/>
  <c r="BE288"/>
  <c r="BE291"/>
  <c r="BE295"/>
  <c r="F96"/>
  <c r="BE135"/>
  <c r="BE144"/>
  <c r="BE153"/>
  <c r="BE156"/>
  <c r="BE159"/>
  <c r="BE162"/>
  <c r="BE168"/>
  <c r="BE171"/>
  <c r="BE174"/>
  <c r="BE177"/>
  <c r="BE180"/>
  <c r="BE217"/>
  <c r="BE193"/>
  <c r="BE234"/>
  <c r="BE237"/>
  <c r="BE268"/>
  <c r="BE205"/>
  <c r="BE208"/>
  <c r="BE230"/>
  <c r="BE246"/>
  <c r="BE252"/>
  <c r="BE278"/>
  <c r="BE214"/>
  <c r="BE249"/>
  <c r="BE255"/>
  <c r="BE258"/>
  <c r="BE261"/>
  <c r="BE265"/>
  <c r="BE272"/>
  <c r="BE275"/>
  <c r="BE298"/>
  <c i="8" r="BE133"/>
  <c r="BE142"/>
  <c r="BE158"/>
  <c r="BE173"/>
  <c i="7" r="BK133"/>
  <c r="J133"/>
  <c r="J100"/>
  <c i="8" r="E85"/>
  <c r="J93"/>
  <c r="F125"/>
  <c r="BE136"/>
  <c r="BE139"/>
  <c r="BE145"/>
  <c r="BE148"/>
  <c r="BE151"/>
  <c r="BE154"/>
  <c r="BE161"/>
  <c r="BE164"/>
  <c r="BE167"/>
  <c r="BE170"/>
  <c r="BE176"/>
  <c r="BE183"/>
  <c r="BE130"/>
  <c r="BE179"/>
  <c i="1" r="BB109"/>
  <c i="7" r="J93"/>
  <c r="F96"/>
  <c r="E119"/>
  <c r="BE141"/>
  <c r="BE227"/>
  <c r="BE230"/>
  <c r="BE236"/>
  <c r="BE255"/>
  <c r="BE135"/>
  <c r="BE138"/>
  <c r="BE144"/>
  <c r="BE186"/>
  <c r="BE168"/>
  <c r="BE211"/>
  <c r="BE252"/>
  <c r="BE156"/>
  <c r="BE159"/>
  <c r="BE165"/>
  <c r="BE171"/>
  <c r="BE177"/>
  <c r="BE198"/>
  <c r="BE201"/>
  <c r="BE208"/>
  <c r="BE214"/>
  <c r="BE221"/>
  <c r="BE238"/>
  <c r="BE242"/>
  <c r="BE249"/>
  <c r="BE258"/>
  <c r="BE268"/>
  <c r="BE150"/>
  <c r="BE182"/>
  <c r="BE195"/>
  <c r="BE204"/>
  <c r="BE147"/>
  <c r="BE153"/>
  <c r="BE162"/>
  <c r="BE174"/>
  <c r="BE179"/>
  <c r="BE189"/>
  <c r="BE192"/>
  <c r="BE217"/>
  <c r="BE224"/>
  <c r="BE233"/>
  <c r="BE245"/>
  <c r="BE262"/>
  <c r="BE265"/>
  <c r="BE272"/>
  <c r="BE275"/>
  <c i="6" r="F133"/>
  <c r="BE144"/>
  <c r="J93"/>
  <c r="BE153"/>
  <c r="BE141"/>
  <c r="BE193"/>
  <c r="E122"/>
  <c r="BE168"/>
  <c r="BE229"/>
  <c r="BE147"/>
  <c r="BE156"/>
  <c r="BE205"/>
  <c r="BE238"/>
  <c r="BE249"/>
  <c r="BE252"/>
  <c r="BE259"/>
  <c r="BE265"/>
  <c r="BE289"/>
  <c r="BE138"/>
  <c r="BE159"/>
  <c r="BE165"/>
  <c r="BE187"/>
  <c r="BE196"/>
  <c r="BE199"/>
  <c r="BE202"/>
  <c r="BE211"/>
  <c r="BE214"/>
  <c r="BE216"/>
  <c r="BE223"/>
  <c r="BE232"/>
  <c r="BE235"/>
  <c r="BE246"/>
  <c r="BE262"/>
  <c r="BE268"/>
  <c r="BE279"/>
  <c r="BE284"/>
  <c r="BE293"/>
  <c r="BE299"/>
  <c r="BE303"/>
  <c r="BE306"/>
  <c r="BE309"/>
  <c r="BE312"/>
  <c r="BE315"/>
  <c r="BE150"/>
  <c r="BE162"/>
  <c r="BE171"/>
  <c r="BE174"/>
  <c r="BE177"/>
  <c r="BE180"/>
  <c r="BE183"/>
  <c r="BE190"/>
  <c r="BE208"/>
  <c r="BE220"/>
  <c r="BE226"/>
  <c r="BE242"/>
  <c r="BE255"/>
  <c r="BE272"/>
  <c r="BE276"/>
  <c r="BE281"/>
  <c r="BE286"/>
  <c r="BE296"/>
  <c i="5" r="E114"/>
  <c r="BE141"/>
  <c r="BE147"/>
  <c r="F125"/>
  <c r="BE134"/>
  <c r="BE138"/>
  <c r="BE143"/>
  <c r="BE145"/>
  <c r="BE158"/>
  <c r="BE161"/>
  <c r="BE163"/>
  <c i="4" r="BK125"/>
  <c r="J125"/>
  <c r="J100"/>
  <c i="5" r="J93"/>
  <c r="BE150"/>
  <c r="BE152"/>
  <c r="BE132"/>
  <c r="BE136"/>
  <c r="BE154"/>
  <c r="BE156"/>
  <c r="BE166"/>
  <c r="BE130"/>
  <c i="3" r="BK127"/>
  <c r="J127"/>
  <c i="4" r="E85"/>
  <c r="J93"/>
  <c r="F96"/>
  <c r="BE133"/>
  <c r="BE139"/>
  <c r="BE151"/>
  <c r="BE157"/>
  <c r="BE160"/>
  <c r="BE142"/>
  <c r="BE130"/>
  <c r="BE145"/>
  <c r="BE154"/>
  <c r="BE127"/>
  <c r="BE136"/>
  <c r="BE148"/>
  <c i="3" r="BE137"/>
  <c r="BE141"/>
  <c r="BE133"/>
  <c r="BE149"/>
  <c r="BE161"/>
  <c r="BE143"/>
  <c r="BE153"/>
  <c r="BE165"/>
  <c r="E85"/>
  <c r="J93"/>
  <c r="F96"/>
  <c r="BE129"/>
  <c r="BE131"/>
  <c r="BE145"/>
  <c r="BE151"/>
  <c r="BE155"/>
  <c r="BE159"/>
  <c r="BE182"/>
  <c r="BE139"/>
  <c r="BE167"/>
  <c r="BE177"/>
  <c r="BE180"/>
  <c r="BE184"/>
  <c r="BE198"/>
  <c r="BE135"/>
  <c r="BE147"/>
  <c r="BE157"/>
  <c r="BE163"/>
  <c r="BE169"/>
  <c r="BE171"/>
  <c r="BE173"/>
  <c r="BE175"/>
  <c r="BE186"/>
  <c r="BE188"/>
  <c r="BE190"/>
  <c r="BE192"/>
  <c r="BE194"/>
  <c r="BE196"/>
  <c r="BE200"/>
  <c r="BE203"/>
  <c r="BE205"/>
  <c r="BE209"/>
  <c r="BE207"/>
  <c i="2" r="E85"/>
  <c r="F127"/>
  <c r="BE136"/>
  <c r="BE139"/>
  <c r="BE142"/>
  <c r="BE149"/>
  <c r="BE152"/>
  <c r="BE155"/>
  <c r="BE158"/>
  <c r="BE161"/>
  <c r="BE165"/>
  <c r="BE168"/>
  <c r="BE174"/>
  <c r="BE178"/>
  <c r="BE182"/>
  <c r="BE185"/>
  <c r="BE188"/>
  <c r="BE190"/>
  <c r="J93"/>
  <c r="BE133"/>
  <c r="BE146"/>
  <c r="BE171"/>
  <c r="BE196"/>
  <c i="1" r="BA97"/>
  <c r="BB97"/>
  <c r="BC97"/>
  <c r="AW97"/>
  <c i="2" r="BE193"/>
  <c i="1" r="BD97"/>
  <c i="3" r="J34"/>
  <c i="5" r="F38"/>
  <c i="1" r="BA103"/>
  <c r="BA102"/>
  <c r="AW102"/>
  <c i="7" r="F39"/>
  <c i="1" r="BB107"/>
  <c r="BB106"/>
  <c r="AX106"/>
  <c i="11" r="F39"/>
  <c i="1" r="BB113"/>
  <c i="13" r="J38"/>
  <c i="1" r="AW115"/>
  <c i="15" r="F40"/>
  <c i="1" r="BC117"/>
  <c i="17" r="F40"/>
  <c i="1" r="BC119"/>
  <c i="21" r="F38"/>
  <c i="1" r="BA123"/>
  <c i="23" r="J38"/>
  <c i="1" r="AW127"/>
  <c i="25" r="F41"/>
  <c i="1" r="BD129"/>
  <c i="28" r="F38"/>
  <c i="1" r="BA135"/>
  <c r="BA134"/>
  <c r="AW134"/>
  <c i="30" r="F41"/>
  <c i="1" r="BD139"/>
  <c i="33" r="F40"/>
  <c i="1" r="BC142"/>
  <c i="37" r="F39"/>
  <c i="1" r="BD147"/>
  <c i="40" r="F41"/>
  <c i="1" r="BD151"/>
  <c i="42" r="J38"/>
  <c i="1" r="AW153"/>
  <c r="AS96"/>
  <c i="4" r="F38"/>
  <c i="1" r="BA101"/>
  <c r="BA100"/>
  <c r="AW100"/>
  <c i="5" r="F41"/>
  <c i="1" r="BD103"/>
  <c r="BD102"/>
  <c i="7" r="F41"/>
  <c i="1" r="BD107"/>
  <c r="BD106"/>
  <c i="9" r="F41"/>
  <c i="1" r="BD111"/>
  <c i="12" r="F39"/>
  <c i="1" r="BB114"/>
  <c i="14" r="F39"/>
  <c i="1" r="BB116"/>
  <c i="17" r="F38"/>
  <c i="1" r="BA119"/>
  <c i="19" r="F41"/>
  <c i="1" r="BD121"/>
  <c i="21" r="F41"/>
  <c i="1" r="BD123"/>
  <c i="23" r="F41"/>
  <c i="1" r="BD127"/>
  <c r="BD126"/>
  <c i="25" r="F38"/>
  <c i="1" r="BA129"/>
  <c i="27" r="F38"/>
  <c i="1" r="BA133"/>
  <c r="BA132"/>
  <c r="AW132"/>
  <c i="29" r="F41"/>
  <c i="1" r="BD138"/>
  <c i="31" r="F39"/>
  <c i="1" r="BB140"/>
  <c i="35" r="F37"/>
  <c i="1" r="BB145"/>
  <c i="36" r="F39"/>
  <c i="1" r="BD146"/>
  <c i="40" r="F40"/>
  <c i="1" r="BC151"/>
  <c i="41" r="F38"/>
  <c i="1" r="BA152"/>
  <c i="42" r="F38"/>
  <c i="1" r="BA153"/>
  <c i="44" r="J36"/>
  <c i="1" r="AW156"/>
  <c r="AU98"/>
  <c r="AU124"/>
  <c i="4" r="F39"/>
  <c i="1" r="BB101"/>
  <c r="BB100"/>
  <c r="AX100"/>
  <c i="5" r="F40"/>
  <c i="1" r="BC103"/>
  <c r="BC102"/>
  <c r="AY102"/>
  <c i="6" r="F40"/>
  <c i="1" r="BC105"/>
  <c r="BC104"/>
  <c r="AY104"/>
  <c i="8" r="F40"/>
  <c i="1" r="BC109"/>
  <c r="BC108"/>
  <c r="AY108"/>
  <c i="9" r="F39"/>
  <c i="1" r="BB111"/>
  <c i="11" r="F40"/>
  <c i="1" r="BC113"/>
  <c i="12" r="F41"/>
  <c i="1" r="BD114"/>
  <c i="14" r="F40"/>
  <c i="1" r="BC116"/>
  <c i="17" r="J38"/>
  <c i="1" r="AW119"/>
  <c i="19" r="J38"/>
  <c i="1" r="AW121"/>
  <c i="22" r="J38"/>
  <c i="1" r="AW125"/>
  <c i="24" r="J38"/>
  <c i="1" r="AW128"/>
  <c i="28" r="J38"/>
  <c i="1" r="AW135"/>
  <c i="30" r="F40"/>
  <c i="1" r="BC139"/>
  <c i="32" r="J38"/>
  <c i="1" r="AW141"/>
  <c i="32" r="J34"/>
  <c i="34" r="F39"/>
  <c i="1" r="BB143"/>
  <c i="34" r="F40"/>
  <c i="1" r="BC143"/>
  <c i="35" r="F39"/>
  <c i="1" r="BD145"/>
  <c i="36" r="F38"/>
  <c i="1" r="BC146"/>
  <c i="38" r="F39"/>
  <c i="1" r="BD148"/>
  <c i="40" r="J38"/>
  <c i="1" r="AW151"/>
  <c i="41" r="F41"/>
  <c i="1" r="BD152"/>
  <c i="42" r="F40"/>
  <c i="1" r="BC153"/>
  <c i="44" r="F38"/>
  <c i="1" r="BC156"/>
  <c i="3" r="F40"/>
  <c i="1" r="BC99"/>
  <c r="BC98"/>
  <c r="AY98"/>
  <c i="9" r="F38"/>
  <c i="1" r="BA111"/>
  <c i="12" r="F40"/>
  <c i="1" r="BC114"/>
  <c i="15" r="F38"/>
  <c i="1" r="BA117"/>
  <c i="16" r="F41"/>
  <c i="1" r="BD118"/>
  <c i="20" r="J38"/>
  <c i="1" r="AW122"/>
  <c i="22" r="F38"/>
  <c i="1" r="BA125"/>
  <c r="BA124"/>
  <c r="AW124"/>
  <c i="25" r="F39"/>
  <c i="1" r="BB129"/>
  <c i="27" r="F40"/>
  <c i="1" r="BC133"/>
  <c r="BC132"/>
  <c r="AY132"/>
  <c i="30" r="F38"/>
  <c i="1" r="BA139"/>
  <c i="32" r="F38"/>
  <c i="1" r="BA141"/>
  <c i="33" r="J38"/>
  <c i="1" r="AW142"/>
  <c i="37" r="F38"/>
  <c i="1" r="BC147"/>
  <c i="41" r="F39"/>
  <c i="1" r="BB152"/>
  <c i="43" r="F37"/>
  <c i="1" r="BB155"/>
  <c i="3" r="F38"/>
  <c i="1" r="BA99"/>
  <c r="BA98"/>
  <c i="7" r="F38"/>
  <c i="1" r="BA107"/>
  <c r="BA106"/>
  <c r="AW106"/>
  <c i="10" r="F38"/>
  <c i="1" r="BA112"/>
  <c i="11" r="F38"/>
  <c i="1" r="BA113"/>
  <c i="12" r="F38"/>
  <c i="1" r="BA114"/>
  <c i="13" r="J34"/>
  <c i="15" r="J38"/>
  <c i="1" r="AW117"/>
  <c i="16" r="F40"/>
  <c i="1" r="BC118"/>
  <c i="19" r="F40"/>
  <c i="1" r="BC121"/>
  <c i="21" r="J38"/>
  <c i="1" r="AW123"/>
  <c i="22" r="F40"/>
  <c i="1" r="BC125"/>
  <c r="BC124"/>
  <c r="AY124"/>
  <c i="24" r="F38"/>
  <c i="1" r="BA128"/>
  <c i="29" r="J38"/>
  <c i="1" r="AW138"/>
  <c i="31" r="F41"/>
  <c i="1" r="BD140"/>
  <c i="34" r="F41"/>
  <c i="1" r="BD143"/>
  <c i="36" r="J36"/>
  <c i="1" r="AW146"/>
  <c i="38" r="F36"/>
  <c i="1" r="BA148"/>
  <c i="39" r="F39"/>
  <c i="1" r="BD149"/>
  <c i="44" r="F37"/>
  <c i="1" r="BB156"/>
  <c r="AU132"/>
  <c i="4" r="F41"/>
  <c i="1" r="BD101"/>
  <c r="BD100"/>
  <c i="6" r="F41"/>
  <c i="1" r="BD105"/>
  <c r="BD104"/>
  <c i="10" r="F41"/>
  <c i="1" r="BD112"/>
  <c i="14" r="F38"/>
  <c i="1" r="BA116"/>
  <c i="18" r="F39"/>
  <c i="1" r="BB120"/>
  <c i="20" r="F38"/>
  <c i="1" r="BA122"/>
  <c i="22" r="F39"/>
  <c i="1" r="BB125"/>
  <c r="BB124"/>
  <c r="AX124"/>
  <c i="26" r="F39"/>
  <c i="1" r="BB131"/>
  <c i="26" r="F41"/>
  <c i="1" r="BD131"/>
  <c i="28" r="F39"/>
  <c i="1" r="BB135"/>
  <c r="BB134"/>
  <c r="AX134"/>
  <c i="30" r="F39"/>
  <c i="1" r="BB139"/>
  <c i="33" r="F39"/>
  <c i="1" r="BB142"/>
  <c i="38" r="J36"/>
  <c i="1" r="AW148"/>
  <c i="39" r="F38"/>
  <c i="1" r="BC149"/>
  <c i="43" r="F36"/>
  <c i="1" r="BA155"/>
  <c r="AS144"/>
  <c i="5" r="J38"/>
  <c i="1" r="AW103"/>
  <c i="6" r="F38"/>
  <c i="1" r="BA105"/>
  <c r="BA104"/>
  <c r="AW104"/>
  <c i="8" r="J38"/>
  <c i="1" r="AW109"/>
  <c i="9" r="J38"/>
  <c i="1" r="AW111"/>
  <c i="11" r="F41"/>
  <c i="1" r="BD113"/>
  <c i="13" r="F41"/>
  <c i="1" r="BD115"/>
  <c i="15" r="F39"/>
  <c i="1" r="BB117"/>
  <c i="16" r="F39"/>
  <c i="1" r="BB118"/>
  <c i="18" r="F38"/>
  <c i="1" r="BA120"/>
  <c i="19" r="F39"/>
  <c i="1" r="BB121"/>
  <c i="21" r="F39"/>
  <c i="1" r="BB123"/>
  <c i="23" r="F40"/>
  <c i="1" r="BC127"/>
  <c r="BC126"/>
  <c r="AY126"/>
  <c i="25" r="F40"/>
  <c i="1" r="BC129"/>
  <c i="26" r="F40"/>
  <c i="1" r="BC131"/>
  <c i="27" r="F39"/>
  <c i="1" r="BB133"/>
  <c r="BB132"/>
  <c r="AX132"/>
  <c i="28" r="F40"/>
  <c i="1" r="BC135"/>
  <c r="BC134"/>
  <c r="AY134"/>
  <c i="30" r="J38"/>
  <c i="1" r="AW139"/>
  <c i="32" r="F41"/>
  <c i="1" r="BD141"/>
  <c i="34" r="J38"/>
  <c i="1" r="AW143"/>
  <c i="34" r="F38"/>
  <c i="1" r="BA143"/>
  <c i="35" r="J36"/>
  <c i="1" r="AW145"/>
  <c i="37" r="F37"/>
  <c i="1" r="BB147"/>
  <c i="39" r="F36"/>
  <c i="1" r="BA149"/>
  <c i="43" r="F39"/>
  <c i="1" r="BD155"/>
  <c i="3" r="F39"/>
  <c i="1" r="BB99"/>
  <c r="BB98"/>
  <c r="AX98"/>
  <c i="7" r="J38"/>
  <c i="1" r="AW107"/>
  <c i="10" r="F40"/>
  <c i="1" r="BC112"/>
  <c i="14" r="J38"/>
  <c i="1" r="AW116"/>
  <c i="17" r="F41"/>
  <c i="1" r="BD119"/>
  <c i="20" r="F39"/>
  <c i="1" r="BB122"/>
  <c i="23" r="F39"/>
  <c i="1" r="BB127"/>
  <c r="BB126"/>
  <c r="AX126"/>
  <c i="26" r="J38"/>
  <c i="1" r="AW131"/>
  <c i="26" r="F38"/>
  <c i="1" r="BA131"/>
  <c i="27" r="J38"/>
  <c i="1" r="AW133"/>
  <c i="29" r="F38"/>
  <c i="1" r="BA138"/>
  <c i="32" r="F39"/>
  <c i="1" r="BB141"/>
  <c i="33" r="F41"/>
  <c i="1" r="BD142"/>
  <c i="37" r="J36"/>
  <c i="1" r="AW147"/>
  <c i="40" r="F39"/>
  <c i="1" r="BB151"/>
  <c i="42" r="F41"/>
  <c i="1" r="BD153"/>
  <c r="AU100"/>
  <c r="AU108"/>
  <c i="3" r="J38"/>
  <c i="1" r="AW99"/>
  <c i="7" r="F40"/>
  <c i="1" r="BC107"/>
  <c r="BC106"/>
  <c r="AY106"/>
  <c i="11" r="J38"/>
  <c i="1" r="AW113"/>
  <c i="13" r="F38"/>
  <c i="1" r="BA115"/>
  <c i="15" r="F41"/>
  <c i="1" r="BD117"/>
  <c i="18" r="J38"/>
  <c i="1" r="AW120"/>
  <c i="20" r="F41"/>
  <c i="1" r="BD122"/>
  <c i="22" r="J34"/>
  <c i="24" r="F40"/>
  <c i="1" r="BC128"/>
  <c i="31" r="J38"/>
  <c i="1" r="AW140"/>
  <c i="34" r="J34"/>
  <c i="36" r="F37"/>
  <c i="1" r="BB146"/>
  <c i="41" r="J38"/>
  <c i="1" r="AW152"/>
  <c i="43" r="F38"/>
  <c i="1" r="BC155"/>
  <c r="AS136"/>
  <c i="4" r="J38"/>
  <c i="1" r="AW101"/>
  <c i="6" r="F39"/>
  <c i="1" r="BB105"/>
  <c r="BB104"/>
  <c r="AX104"/>
  <c i="10" r="J38"/>
  <c i="1" r="AW112"/>
  <c i="13" r="F39"/>
  <c i="1" r="BB115"/>
  <c i="16" r="F38"/>
  <c i="1" r="BA118"/>
  <c i="18" r="F41"/>
  <c i="1" r="BD120"/>
  <c i="20" r="F40"/>
  <c i="1" r="BC122"/>
  <c i="24" r="F39"/>
  <c i="1" r="BB128"/>
  <c i="31" r="F38"/>
  <c i="1" r="BA140"/>
  <c i="35" r="F38"/>
  <c i="1" r="BC145"/>
  <c i="38" r="F37"/>
  <c i="1" r="BB148"/>
  <c i="39" r="F37"/>
  <c i="1" r="BB149"/>
  <c i="42" r="F39"/>
  <c i="1" r="BB153"/>
  <c i="44" r="F39"/>
  <c i="1" r="BD156"/>
  <c i="3" r="F41"/>
  <c i="1" r="BD99"/>
  <c r="BD98"/>
  <c i="8" r="F38"/>
  <c i="1" r="BA109"/>
  <c r="BA108"/>
  <c r="AW108"/>
  <c i="9" r="F40"/>
  <c i="1" r="BC111"/>
  <c i="13" r="F40"/>
  <c i="1" r="BC115"/>
  <c i="16" r="J38"/>
  <c i="1" r="AW118"/>
  <c i="18" r="F40"/>
  <c i="1" r="BC120"/>
  <c i="21" r="F40"/>
  <c i="1" r="BC123"/>
  <c i="23" r="F38"/>
  <c i="1" r="BA127"/>
  <c r="BA126"/>
  <c r="AW126"/>
  <c i="25" r="J38"/>
  <c i="1" r="AW129"/>
  <c i="27" r="F41"/>
  <c i="1" r="BD133"/>
  <c r="BD132"/>
  <c i="28" r="J34"/>
  <c i="29" r="F40"/>
  <c i="1" r="BC138"/>
  <c i="32" r="F40"/>
  <c i="1" r="BC141"/>
  <c i="33" r="F38"/>
  <c i="1" r="BA142"/>
  <c i="37" r="F36"/>
  <c i="1" r="BA147"/>
  <c i="40" r="F38"/>
  <c i="1" r="BA151"/>
  <c i="41" r="F40"/>
  <c i="1" r="BC152"/>
  <c i="44" r="F36"/>
  <c i="1" r="BA156"/>
  <c r="AS130"/>
  <c i="4" r="F40"/>
  <c i="1" r="BC101"/>
  <c r="BC100"/>
  <c r="AY100"/>
  <c i="5" r="F39"/>
  <c i="1" r="BB103"/>
  <c r="BB102"/>
  <c r="AX102"/>
  <c i="6" r="J38"/>
  <c i="1" r="AW105"/>
  <c r="BB108"/>
  <c i="8" r="F41"/>
  <c i="1" r="BD109"/>
  <c r="BD108"/>
  <c i="10" r="F39"/>
  <c i="1" r="BB112"/>
  <c i="10" r="J34"/>
  <c i="12" r="J38"/>
  <c i="1" r="AW114"/>
  <c i="14" r="F41"/>
  <c i="1" r="BD116"/>
  <c i="17" r="F39"/>
  <c i="1" r="BB119"/>
  <c i="19" r="F38"/>
  <c i="1" r="BA121"/>
  <c i="22" r="F41"/>
  <c i="1" r="BD125"/>
  <c r="BD124"/>
  <c i="24" r="F41"/>
  <c i="1" r="BD128"/>
  <c i="28" r="F41"/>
  <c i="1" r="BD135"/>
  <c r="BD134"/>
  <c i="29" r="F39"/>
  <c i="1" r="BB138"/>
  <c i="31" r="F40"/>
  <c i="1" r="BC140"/>
  <c i="33" r="J34"/>
  <c i="35" r="F36"/>
  <c i="1" r="BA145"/>
  <c i="36" r="F36"/>
  <c i="1" r="BA146"/>
  <c i="38" r="F38"/>
  <c i="1" r="BC148"/>
  <c i="39" r="J36"/>
  <c i="1" r="AW149"/>
  <c i="43" r="J36"/>
  <c i="1" r="AW155"/>
  <c i="43" l="1" r="BK127"/>
  <c r="J127"/>
  <c r="J99"/>
  <c i="24" r="P274"/>
  <c i="42" r="P130"/>
  <c r="P129"/>
  <c i="1" r="AU153"/>
  <c i="6" r="P136"/>
  <c i="1" r="AU105"/>
  <c i="36" r="BK126"/>
  <c r="J126"/>
  <c r="J99"/>
  <c i="5" r="P128"/>
  <c i="1" r="AU103"/>
  <c i="12" r="P130"/>
  <c i="1" r="AU114"/>
  <c i="30" r="P131"/>
  <c r="P130"/>
  <c i="1" r="AU139"/>
  <c i="42" r="T130"/>
  <c r="T129"/>
  <c i="31" r="P197"/>
  <c i="18" r="P131"/>
  <c i="1" r="AU120"/>
  <c i="17" r="T133"/>
  <c i="19" r="R136"/>
  <c i="33" r="R128"/>
  <c r="R127"/>
  <c i="8" r="R128"/>
  <c i="24" r="R274"/>
  <c i="9" r="R133"/>
  <c i="41" r="T129"/>
  <c r="T128"/>
  <c i="40" r="BK129"/>
  <c r="BK128"/>
  <c r="J128"/>
  <c r="J100"/>
  <c i="39" r="R128"/>
  <c r="R127"/>
  <c i="2" r="P131"/>
  <c r="P130"/>
  <c i="1" r="AU97"/>
  <c i="3" r="T127"/>
  <c i="31" r="T197"/>
  <c r="T139"/>
  <c i="24" r="T274"/>
  <c r="T143"/>
  <c i="14" r="R133"/>
  <c i="36" r="P126"/>
  <c r="P125"/>
  <c i="1" r="AU146"/>
  <c i="26" r="P131"/>
  <c r="P130"/>
  <c i="1" r="AU131"/>
  <c i="28" r="T128"/>
  <c i="24" r="R144"/>
  <c r="R143"/>
  <c i="11" r="P130"/>
  <c i="1" r="AU113"/>
  <c i="35" r="T127"/>
  <c r="T126"/>
  <c i="2" r="BK131"/>
  <c r="BK130"/>
  <c r="J130"/>
  <c r="J100"/>
  <c i="6" r="R136"/>
  <c i="16" r="T133"/>
  <c i="36" r="R126"/>
  <c r="R125"/>
  <c i="5" r="T128"/>
  <c i="2" r="R131"/>
  <c r="R130"/>
  <c i="24" r="BK144"/>
  <c r="J144"/>
  <c r="J101"/>
  <c i="10" r="T131"/>
  <c i="32" r="P129"/>
  <c r="P128"/>
  <c i="1" r="AU141"/>
  <c i="15" r="BK131"/>
  <c r="J131"/>
  <c r="J100"/>
  <c i="27" r="R127"/>
  <c i="34" r="R129"/>
  <c r="R128"/>
  <c i="19" r="T136"/>
  <c i="42" r="BK130"/>
  <c r="BK129"/>
  <c r="J129"/>
  <c r="J100"/>
  <c i="8" r="T128"/>
  <c i="23" r="BK132"/>
  <c r="J132"/>
  <c i="30" r="T131"/>
  <c r="T130"/>
  <c i="23" r="R132"/>
  <c i="11" r="T130"/>
  <c i="39" r="BK128"/>
  <c i="21" r="T130"/>
  <c i="17" r="R133"/>
  <c i="28" r="P128"/>
  <c i="1" r="AU135"/>
  <c i="15" r="T131"/>
  <c i="29" r="T131"/>
  <c r="T130"/>
  <c i="16" r="P133"/>
  <c i="1" r="AU118"/>
  <c i="5" r="R128"/>
  <c i="23" r="P132"/>
  <c i="1" r="AU127"/>
  <c i="12" r="T130"/>
  <c i="38" r="P126"/>
  <c r="P125"/>
  <c i="1" r="AU148"/>
  <c i="25" r="R127"/>
  <c i="17" r="BK133"/>
  <c r="J133"/>
  <c r="J100"/>
  <c i="9" r="T133"/>
  <c i="14" r="BK133"/>
  <c r="J133"/>
  <c r="J100"/>
  <c i="12" r="R130"/>
  <c i="20" r="R131"/>
  <c i="29" r="P131"/>
  <c r="P130"/>
  <c i="1" r="AU138"/>
  <c i="31" r="R197"/>
  <c r="R139"/>
  <c i="10" r="P131"/>
  <c i="1" r="AU112"/>
  <c i="28" r="R128"/>
  <c i="21" r="R130"/>
  <c i="7" r="P133"/>
  <c i="1" r="AU107"/>
  <c i="15" r="P131"/>
  <c i="1" r="AU117"/>
  <c i="35" r="P127"/>
  <c r="P126"/>
  <c i="1" r="AU145"/>
  <c i="43" r="T127"/>
  <c r="T126"/>
  <c i="31" r="P140"/>
  <c r="P139"/>
  <c i="1" r="AU140"/>
  <c i="24" r="P144"/>
  <c r="P143"/>
  <c i="1" r="AU128"/>
  <c i="7" r="T133"/>
  <c i="25" r="P127"/>
  <c i="1" r="AU129"/>
  <c i="6" r="T136"/>
  <c i="30" r="R131"/>
  <c r="R130"/>
  <c i="20" r="P131"/>
  <c i="1" r="AU122"/>
  <c i="18" r="T131"/>
  <c i="34" r="P129"/>
  <c r="P128"/>
  <c i="1" r="AU143"/>
  <c i="29" r="R131"/>
  <c r="R130"/>
  <c i="21" r="P130"/>
  <c i="1" r="AU123"/>
  <c i="41" r="P129"/>
  <c r="P128"/>
  <c i="1" r="AU152"/>
  <c i="20" r="BK131"/>
  <c r="J131"/>
  <c r="J100"/>
  <c i="35" r="BK127"/>
  <c r="J127"/>
  <c r="J99"/>
  <c i="21" r="BK130"/>
  <c r="J130"/>
  <c i="8" r="BK128"/>
  <c r="J128"/>
  <c r="J100"/>
  <c i="37" r="BK125"/>
  <c r="J125"/>
  <c r="J99"/>
  <c i="5" r="BK128"/>
  <c r="J128"/>
  <c r="J100"/>
  <c i="26" r="BK131"/>
  <c r="J131"/>
  <c r="J101"/>
  <c i="27" r="BK127"/>
  <c r="J127"/>
  <c r="J100"/>
  <c i="2" r="J132"/>
  <c r="J102"/>
  <c i="6" r="BK136"/>
  <c r="J136"/>
  <c i="31" r="BK140"/>
  <c r="J140"/>
  <c r="J101"/>
  <c i="43" r="J128"/>
  <c r="J100"/>
  <c i="29" r="BK131"/>
  <c r="J131"/>
  <c r="J101"/>
  <c i="39" r="BK191"/>
  <c r="J191"/>
  <c r="J104"/>
  <c i="44" r="BK121"/>
  <c r="J121"/>
  <c r="J98"/>
  <c i="41" r="BK128"/>
  <c r="J128"/>
  <c r="J100"/>
  <c i="38" r="BK125"/>
  <c r="J125"/>
  <c r="J98"/>
  <c i="1" r="AG143"/>
  <c r="AG142"/>
  <c i="33" r="J128"/>
  <c r="J101"/>
  <c r="J100"/>
  <c i="1" r="AG141"/>
  <c i="32" r="J100"/>
  <c r="J129"/>
  <c r="J101"/>
  <c i="31" r="J197"/>
  <c r="J106"/>
  <c i="30" r="BK130"/>
  <c r="J130"/>
  <c i="1" r="AG135"/>
  <c i="28" r="J100"/>
  <c i="1" r="AG125"/>
  <c i="22" r="J100"/>
  <c i="1" r="AG115"/>
  <c i="13" r="J100"/>
  <c i="1" r="AG112"/>
  <c i="10" r="J100"/>
  <c i="1" r="AG99"/>
  <c i="3" r="J100"/>
  <c i="1" r="AS95"/>
  <c r="AU126"/>
  <c r="AU106"/>
  <c i="11" r="J34"/>
  <c i="1" r="AG113"/>
  <c i="12" r="F37"/>
  <c i="1" r="AZ114"/>
  <c i="18" r="J37"/>
  <c i="1" r="AV120"/>
  <c r="AT120"/>
  <c r="BD110"/>
  <c r="AG124"/>
  <c i="23" r="J37"/>
  <c i="1" r="AV127"/>
  <c r="AT127"/>
  <c i="29" r="J37"/>
  <c i="1" r="AV138"/>
  <c r="AT138"/>
  <c r="BC137"/>
  <c r="AY137"/>
  <c i="36" r="J35"/>
  <c i="1" r="AV146"/>
  <c r="AT146"/>
  <c r="BC150"/>
  <c r="AY150"/>
  <c r="BB150"/>
  <c r="AX150"/>
  <c i="43" r="F35"/>
  <c i="1" r="AZ155"/>
  <c r="AU102"/>
  <c i="6" r="F37"/>
  <c i="1" r="AZ105"/>
  <c r="AZ104"/>
  <c r="AV104"/>
  <c r="AT104"/>
  <c i="13" r="J37"/>
  <c i="1" r="AV115"/>
  <c r="AT115"/>
  <c r="AN115"/>
  <c i="18" r="F37"/>
  <c i="1" r="AZ120"/>
  <c i="21" r="J37"/>
  <c i="1" r="AV123"/>
  <c r="AT123"/>
  <c i="25" r="F37"/>
  <c i="1" r="AZ129"/>
  <c i="32" r="F37"/>
  <c i="1" r="AZ141"/>
  <c i="37" r="F35"/>
  <c i="1" r="AZ147"/>
  <c r="AU104"/>
  <c i="11" r="J37"/>
  <c i="1" r="AV113"/>
  <c r="AT113"/>
  <c i="16" r="J34"/>
  <c i="1" r="AG118"/>
  <c i="17" r="F37"/>
  <c i="1" r="AZ119"/>
  <c i="23" r="F37"/>
  <c i="1" r="AZ127"/>
  <c r="AZ126"/>
  <c r="AV126"/>
  <c r="AT126"/>
  <c i="30" r="J37"/>
  <c i="1" r="AV139"/>
  <c r="AT139"/>
  <c i="33" r="J37"/>
  <c i="1" r="AV142"/>
  <c r="AT142"/>
  <c r="AN142"/>
  <c r="BB154"/>
  <c r="AX154"/>
  <c r="BA154"/>
  <c r="AW154"/>
  <c i="6" r="J34"/>
  <c i="1" r="AG105"/>
  <c r="AG104"/>
  <c i="12" r="J37"/>
  <c i="1" r="AV114"/>
  <c r="AT114"/>
  <c i="18" r="J34"/>
  <c i="1" r="AG120"/>
  <c i="19" r="J37"/>
  <c i="1" r="AV121"/>
  <c r="AT121"/>
  <c r="BB130"/>
  <c r="AX130"/>
  <c r="BD130"/>
  <c r="BA130"/>
  <c r="AW130"/>
  <c i="29" r="F37"/>
  <c i="1" r="AZ138"/>
  <c r="BB137"/>
  <c r="BB136"/>
  <c r="AX136"/>
  <c i="35" r="F35"/>
  <c i="1" r="AZ145"/>
  <c i="40" r="F37"/>
  <c i="1" r="AZ151"/>
  <c i="44" r="F35"/>
  <c i="1" r="AZ156"/>
  <c i="23" r="J34"/>
  <c i="1" r="AG127"/>
  <c r="AG126"/>
  <c r="AU134"/>
  <c i="2" r="J37"/>
  <c i="1" r="AV97"/>
  <c r="AT97"/>
  <c i="9" r="J37"/>
  <c i="1" r="AV111"/>
  <c r="AT111"/>
  <c i="19" r="F37"/>
  <c i="1" r="AZ121"/>
  <c i="28" r="J37"/>
  <c i="1" r="AV135"/>
  <c r="AT135"/>
  <c r="AN135"/>
  <c i="30" r="J34"/>
  <c i="1" r="AG139"/>
  <c i="31" r="J37"/>
  <c i="1" r="AV140"/>
  <c r="AT140"/>
  <c i="42" r="J37"/>
  <c i="1" r="AV153"/>
  <c r="AT153"/>
  <c r="AU154"/>
  <c r="AW98"/>
  <c i="5" r="J37"/>
  <c i="1" r="AV103"/>
  <c r="AT103"/>
  <c i="7" r="J37"/>
  <c i="1" r="AV107"/>
  <c r="AT107"/>
  <c i="15" r="F37"/>
  <c i="1" r="AZ117"/>
  <c r="BA110"/>
  <c r="AW110"/>
  <c i="25" r="J34"/>
  <c i="1" r="AG129"/>
  <c i="26" r="F37"/>
  <c i="1" r="AZ131"/>
  <c r="BA137"/>
  <c r="AW137"/>
  <c i="35" r="J35"/>
  <c i="1" r="AV145"/>
  <c r="AT145"/>
  <c i="40" r="J37"/>
  <c i="1" r="AV151"/>
  <c r="AT151"/>
  <c i="21" r="J34"/>
  <c i="1" r="AG123"/>
  <c i="4" r="F37"/>
  <c i="1" r="AZ101"/>
  <c r="AZ100"/>
  <c r="AV100"/>
  <c r="AT100"/>
  <c r="AX108"/>
  <c i="8" r="F37"/>
  <c i="1" r="AZ109"/>
  <c r="AZ108"/>
  <c r="AV108"/>
  <c r="AT108"/>
  <c i="15" r="J37"/>
  <c i="1" r="AV117"/>
  <c r="AT117"/>
  <c i="22" r="F37"/>
  <c i="1" r="AZ125"/>
  <c r="AZ124"/>
  <c r="AV124"/>
  <c r="AT124"/>
  <c i="37" r="J35"/>
  <c i="1" r="AV147"/>
  <c r="AT147"/>
  <c i="27" r="J37"/>
  <c i="1" r="AV133"/>
  <c r="AT133"/>
  <c i="34" r="J37"/>
  <c i="1" r="AV143"/>
  <c r="AT143"/>
  <c r="AN143"/>
  <c i="41" r="J37"/>
  <c i="1" r="AV152"/>
  <c r="AT152"/>
  <c i="8" r="J37"/>
  <c i="1" r="AV109"/>
  <c r="AT109"/>
  <c i="16" r="F37"/>
  <c i="1" r="AZ118"/>
  <c r="BC130"/>
  <c r="AY130"/>
  <c i="30" r="F37"/>
  <c i="1" r="AZ139"/>
  <c i="34" r="F37"/>
  <c i="1" r="AZ143"/>
  <c i="41" r="F37"/>
  <c i="1" r="AZ152"/>
  <c i="4" r="J34"/>
  <c i="1" r="AG101"/>
  <c r="AG100"/>
  <c i="6" r="J37"/>
  <c i="1" r="AV105"/>
  <c r="AT105"/>
  <c r="AN105"/>
  <c i="12" r="J34"/>
  <c i="1" r="AG114"/>
  <c i="13" r="F37"/>
  <c i="1" r="AZ115"/>
  <c i="17" r="J37"/>
  <c i="1" r="AV119"/>
  <c r="AT119"/>
  <c i="24" r="F37"/>
  <c i="1" r="AZ128"/>
  <c i="38" r="J35"/>
  <c i="1" r="AV148"/>
  <c r="AT148"/>
  <c r="BD154"/>
  <c r="BC154"/>
  <c r="AY154"/>
  <c i="44" r="J35"/>
  <c i="1" r="AV156"/>
  <c r="AT156"/>
  <c i="3" r="F37"/>
  <c i="1" r="AZ99"/>
  <c r="AZ98"/>
  <c r="AV98"/>
  <c i="10" r="F37"/>
  <c i="1" r="AZ112"/>
  <c i="20" r="F37"/>
  <c i="1" r="AZ122"/>
  <c i="26" r="J37"/>
  <c i="1" r="AV131"/>
  <c r="AT131"/>
  <c r="BD137"/>
  <c r="BD136"/>
  <c i="36" r="F35"/>
  <c i="1" r="AZ146"/>
  <c r="BA150"/>
  <c r="AW150"/>
  <c i="2" r="F37"/>
  <c i="1" r="AZ97"/>
  <c i="9" r="J34"/>
  <c i="1" r="AG111"/>
  <c i="10" r="J37"/>
  <c i="1" r="AV112"/>
  <c r="AT112"/>
  <c r="AN112"/>
  <c i="20" r="J37"/>
  <c i="1" r="AV122"/>
  <c r="AT122"/>
  <c i="27" r="F37"/>
  <c i="1" r="AZ133"/>
  <c r="AZ132"/>
  <c r="AV132"/>
  <c r="AT132"/>
  <c i="33" r="F37"/>
  <c i="1" r="AZ142"/>
  <c i="3" r="J37"/>
  <c i="1" r="AV99"/>
  <c r="AT99"/>
  <c r="AN99"/>
  <c i="11" r="F37"/>
  <c i="1" r="AZ113"/>
  <c i="16" r="J37"/>
  <c i="1" r="AV118"/>
  <c r="AT118"/>
  <c i="28" r="F37"/>
  <c i="1" r="AZ135"/>
  <c r="AZ134"/>
  <c r="AV134"/>
  <c r="AT134"/>
  <c i="32" r="J37"/>
  <c i="1" r="AV141"/>
  <c r="AT141"/>
  <c r="AN141"/>
  <c i="39" r="J35"/>
  <c i="1" r="AV149"/>
  <c r="AT149"/>
  <c i="4" r="J37"/>
  <c i="1" r="AV101"/>
  <c r="AT101"/>
  <c i="7" r="J34"/>
  <c i="1" r="AG107"/>
  <c r="AG106"/>
  <c i="9" r="F37"/>
  <c i="1" r="AZ111"/>
  <c i="19" r="J34"/>
  <c i="1" r="AG121"/>
  <c r="BC110"/>
  <c r="AY110"/>
  <c i="22" r="J37"/>
  <c i="1" r="AV125"/>
  <c r="AT125"/>
  <c r="AN125"/>
  <c i="39" r="F35"/>
  <c i="1" r="AZ149"/>
  <c i="5" r="F37"/>
  <c i="1" r="AZ103"/>
  <c r="AZ102"/>
  <c r="AV102"/>
  <c r="AT102"/>
  <c i="7" r="F37"/>
  <c i="1" r="AZ107"/>
  <c r="AZ106"/>
  <c r="AV106"/>
  <c r="AT106"/>
  <c i="14" r="F37"/>
  <c i="1" r="AZ116"/>
  <c i="21" r="F37"/>
  <c i="1" r="AZ123"/>
  <c i="25" r="J37"/>
  <c i="1" r="AV129"/>
  <c r="AT129"/>
  <c i="31" r="F37"/>
  <c i="1" r="AZ140"/>
  <c i="42" r="F37"/>
  <c i="1" r="AZ153"/>
  <c i="14" r="J37"/>
  <c i="1" r="AV116"/>
  <c r="AT116"/>
  <c r="BB110"/>
  <c r="AX110"/>
  <c i="24" r="J37"/>
  <c i="1" r="AV128"/>
  <c r="AT128"/>
  <c i="38" r="F35"/>
  <c i="1" r="AZ148"/>
  <c r="BD150"/>
  <c i="43" r="J35"/>
  <c i="1" r="AV155"/>
  <c r="AT155"/>
  <c r="AG134"/>
  <c r="AG98"/>
  <c i="39" l="1" r="BK127"/>
  <c r="J127"/>
  <c i="24" r="BK143"/>
  <c r="J143"/>
  <c r="J100"/>
  <c i="26" r="BK130"/>
  <c r="J130"/>
  <c r="J100"/>
  <c i="40" r="J129"/>
  <c r="J101"/>
  <c i="35" r="BK126"/>
  <c r="J126"/>
  <c r="J98"/>
  <c i="2" r="J131"/>
  <c r="J101"/>
  <c i="42" r="J130"/>
  <c r="J101"/>
  <c i="29" r="BK130"/>
  <c r="J130"/>
  <c r="J100"/>
  <c i="39" r="J128"/>
  <c r="J99"/>
  <c i="36" r="BK125"/>
  <c r="J125"/>
  <c r="J98"/>
  <c i="43" r="BK126"/>
  <c r="J126"/>
  <c r="J98"/>
  <c i="6" r="J100"/>
  <c i="37" r="BK124"/>
  <c r="J124"/>
  <c r="J98"/>
  <c i="23" r="J100"/>
  <c i="31" r="BK139"/>
  <c r="J139"/>
  <c r="J100"/>
  <c i="21" r="J100"/>
  <c i="34" r="J43"/>
  <c i="33" r="J43"/>
  <c i="32" r="J43"/>
  <c i="1" r="AN139"/>
  <c i="30" r="J100"/>
  <c r="J43"/>
  <c i="1" r="AN134"/>
  <c i="28" r="J43"/>
  <c i="1" r="AN129"/>
  <c i="25" r="J43"/>
  <c i="1" r="AN124"/>
  <c i="23" r="J43"/>
  <c i="22" r="J43"/>
  <c i="21" r="J43"/>
  <c i="1" r="AN121"/>
  <c r="AN120"/>
  <c i="19" r="J43"/>
  <c i="18" r="J43"/>
  <c i="1" r="AN118"/>
  <c i="16" r="J43"/>
  <c i="1" r="AN114"/>
  <c i="13" r="J43"/>
  <c i="1" r="AN113"/>
  <c i="12" r="J43"/>
  <c i="11" r="J43"/>
  <c i="1" r="AN111"/>
  <c i="10" r="J43"/>
  <c i="9" r="J43"/>
  <c i="1" r="AN107"/>
  <c r="AN106"/>
  <c i="7" r="J43"/>
  <c i="6" r="J43"/>
  <c i="1" r="AN100"/>
  <c r="AN101"/>
  <c i="4" r="J43"/>
  <c i="3" r="J43"/>
  <c i="1" r="AN127"/>
  <c r="AN104"/>
  <c r="AN123"/>
  <c r="AN126"/>
  <c i="39" r="J32"/>
  <c i="1" r="AG149"/>
  <c r="AU130"/>
  <c r="AU110"/>
  <c r="AU150"/>
  <c r="AU137"/>
  <c r="AU136"/>
  <c r="AS94"/>
  <c i="20" r="J34"/>
  <c i="1" r="AG122"/>
  <c i="15" r="J34"/>
  <c i="1" r="AG117"/>
  <c i="44" r="J32"/>
  <c i="1" r="AG156"/>
  <c i="17" r="J34"/>
  <c i="1" r="AG119"/>
  <c i="2" r="J34"/>
  <c i="1" r="AG97"/>
  <c i="27" r="J34"/>
  <c i="1" r="AG133"/>
  <c r="AG132"/>
  <c r="AN132"/>
  <c i="40" r="J34"/>
  <c i="1" r="AG151"/>
  <c i="5" r="J34"/>
  <c i="1" r="AG103"/>
  <c r="AG102"/>
  <c i="42" r="J34"/>
  <c i="1" r="AG153"/>
  <c i="8" r="J34"/>
  <c i="1" r="AG109"/>
  <c r="AG108"/>
  <c r="AN108"/>
  <c i="14" r="J34"/>
  <c i="1" r="AG116"/>
  <c r="BD96"/>
  <c r="BC136"/>
  <c r="AY136"/>
  <c r="AZ137"/>
  <c r="AV137"/>
  <c r="AT137"/>
  <c r="BB144"/>
  <c r="AX144"/>
  <c r="BA96"/>
  <c r="AW96"/>
  <c i="38" r="J32"/>
  <c i="1" r="AG148"/>
  <c r="AN148"/>
  <c r="BB96"/>
  <c r="AX96"/>
  <c r="BA144"/>
  <c r="AW144"/>
  <c r="AZ130"/>
  <c r="AV130"/>
  <c r="AT130"/>
  <c i="41" r="J34"/>
  <c i="1" r="AG152"/>
  <c r="AZ154"/>
  <c r="AV154"/>
  <c r="AT154"/>
  <c r="BC144"/>
  <c r="AY144"/>
  <c r="AZ110"/>
  <c r="AV110"/>
  <c r="AT110"/>
  <c r="AZ150"/>
  <c r="AV150"/>
  <c r="AT150"/>
  <c r="AT98"/>
  <c r="AN98"/>
  <c r="BC96"/>
  <c r="AY96"/>
  <c r="BD144"/>
  <c r="BA136"/>
  <c r="AW136"/>
  <c r="AX137"/>
  <c i="27" l="1" r="J43"/>
  <c i="14" r="J43"/>
  <c i="2" r="J43"/>
  <c i="8" r="J43"/>
  <c i="44" r="J41"/>
  <c i="17" r="J43"/>
  <c i="20" r="J43"/>
  <c i="42" r="J43"/>
  <c i="5" r="J43"/>
  <c i="15" r="J43"/>
  <c i="40" r="J43"/>
  <c i="39" r="J41"/>
  <c r="J98"/>
  <c i="41" r="J43"/>
  <c i="1" r="AN152"/>
  <c i="38" r="J41"/>
  <c i="1" r="AN97"/>
  <c r="AN153"/>
  <c r="AN103"/>
  <c r="AN151"/>
  <c r="AN117"/>
  <c r="AN133"/>
  <c r="AN109"/>
  <c r="AN119"/>
  <c r="AN156"/>
  <c r="AN122"/>
  <c r="AN149"/>
  <c r="AN102"/>
  <c r="AN116"/>
  <c r="AG150"/>
  <c r="AU144"/>
  <c i="31" r="J34"/>
  <c i="1" r="AG140"/>
  <c r="AN140"/>
  <c i="36" r="J32"/>
  <c i="1" r="AG146"/>
  <c r="AN146"/>
  <c i="37" r="J32"/>
  <c i="1" r="AG147"/>
  <c r="AN147"/>
  <c i="43" r="J32"/>
  <c i="1" r="AG155"/>
  <c r="AG154"/>
  <c r="AZ96"/>
  <c r="AV96"/>
  <c r="AT96"/>
  <c r="BD95"/>
  <c r="BC95"/>
  <c r="AY95"/>
  <c r="AZ136"/>
  <c r="AV136"/>
  <c r="AT136"/>
  <c r="AZ144"/>
  <c r="AV144"/>
  <c r="AT144"/>
  <c r="AG110"/>
  <c r="AU96"/>
  <c r="AU95"/>
  <c r="AU94"/>
  <c i="26" r="J34"/>
  <c i="1" r="AG131"/>
  <c r="AG130"/>
  <c r="AN130"/>
  <c i="35" r="J32"/>
  <c i="1" r="AG145"/>
  <c r="AG144"/>
  <c i="24" r="J34"/>
  <c i="1" r="AG128"/>
  <c r="AN128"/>
  <c i="29" r="J34"/>
  <c i="1" r="AG138"/>
  <c r="AN138"/>
  <c r="BB95"/>
  <c r="BA95"/>
  <c l="1" r="AN110"/>
  <c r="AN150"/>
  <c i="29" r="J43"/>
  <c i="35" r="J41"/>
  <c i="24" r="J43"/>
  <c i="31" r="J43"/>
  <c i="37" r="J41"/>
  <c i="26" r="J43"/>
  <c i="43" r="J41"/>
  <c i="36" r="J41"/>
  <c i="1" r="AN144"/>
  <c r="AN145"/>
  <c r="AN131"/>
  <c r="AN155"/>
  <c r="AN154"/>
  <c r="BB94"/>
  <c r="AX94"/>
  <c r="AG96"/>
  <c r="BA94"/>
  <c r="W30"/>
  <c r="AG137"/>
  <c r="AG136"/>
  <c r="BD94"/>
  <c r="W33"/>
  <c r="AZ95"/>
  <c r="AV95"/>
  <c r="AX95"/>
  <c r="BC94"/>
  <c r="AY94"/>
  <c r="AW95"/>
  <c l="1" r="AN96"/>
  <c r="AN137"/>
  <c r="AN136"/>
  <c r="AG95"/>
  <c r="AG94"/>
  <c r="AK26"/>
  <c r="AW94"/>
  <c r="AK30"/>
  <c r="W31"/>
  <c r="AT95"/>
  <c r="AN95"/>
  <c r="W32"/>
  <c r="AZ94"/>
  <c r="W29"/>
  <c l="1" r="AV94"/>
  <c r="AK29"/>
  <c r="AK35"/>
  <c l="1" r="AT94"/>
  <c l="1" r="AN94"/>
</calcChain>
</file>

<file path=xl/sharedStrings.xml><?xml version="1.0" encoding="utf-8"?>
<sst xmlns="http://schemas.openxmlformats.org/spreadsheetml/2006/main">
  <si>
    <t>Export Komplet</t>
  </si>
  <si>
    <t/>
  </si>
  <si>
    <t>2.0</t>
  </si>
  <si>
    <t>False</t>
  </si>
  <si>
    <t>{51bbf505-040b-41e8-8e4e-43d736919614}</t>
  </si>
  <si>
    <t xml:space="preserve">&gt;&gt;  skryté sloupce  &lt;&lt;</t>
  </si>
  <si>
    <t>0,01</t>
  </si>
  <si>
    <t>21</t>
  </si>
  <si>
    <t>12</t>
  </si>
  <si>
    <t>REKAPITULACE STAVBY</t>
  </si>
  <si>
    <t xml:space="preserve">v ---  níže se nacházejí doplnkové a pomocné údaje k sestavám  --- v</t>
  </si>
  <si>
    <t>Návod na vyplnění</t>
  </si>
  <si>
    <t>0,001</t>
  </si>
  <si>
    <t>Kód:</t>
  </si>
  <si>
    <t>MPDZPE</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</si>
  <si>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</si>
  <si>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</si>
  <si>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Městský park -Děkanská zahrada Pelhřimov - kompletní provedení</t>
  </si>
  <si>
    <t>KSO:</t>
  </si>
  <si>
    <t>CC-CZ:</t>
  </si>
  <si>
    <t>Místo:</t>
  </si>
  <si>
    <t xml:space="preserve"> </t>
  </si>
  <si>
    <t>Datum:</t>
  </si>
  <si>
    <t>5. 12. 2024</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</si>
  <si>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</si>
  <si>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</si>
  <si>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</si>
  <si>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</si>
  <si>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</si>
  <si>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</si>
  <si>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</si>
  <si>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</si>
  <si>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</si>
  <si>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</si>
  <si>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</si>
  <si>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</si>
  <si>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</si>
  <si>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</si>
  <si>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</si>
  <si>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</si>
  <si>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</si>
  <si>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</si>
  <si>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</si>
  <si>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</si>
  <si>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</si>
  <si>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</si>
  <si>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</si>
  <si>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</si>
  <si>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</si>
  <si>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</si>
  <si>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</si>
  <si>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</si>
  <si>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</si>
  <si>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</si>
  <si>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</si>
  <si>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</si>
  <si>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</si>
  <si>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</si>
  <si>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</si>
  <si>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</si>
  <si>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</si>
  <si>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</si>
  <si>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</si>
  <si>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</si>
  <si>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</si>
  <si>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</si>
  <si>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</si>
  <si>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</si>
  <si>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</si>
  <si>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</si>
  <si>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</si>
  <si>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</si>
  <si>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</si>
  <si>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</si>
  <si>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</si>
  <si>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</si>
  <si>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</si>
  <si>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SO01</t>
  </si>
  <si>
    <t xml:space="preserve">Městský park  - Děkanská zahrada  Pelhřimov</t>
  </si>
  <si>
    <t>STA</t>
  </si>
  <si>
    <t>1</t>
  </si>
  <si>
    <t>{8deb7956-bcf7-4137-b5a9-dc2a5cd42333}</t>
  </si>
  <si>
    <t>2</t>
  </si>
  <si>
    <t>UZN</t>
  </si>
  <si>
    <t>Uznatelné náklady</t>
  </si>
  <si>
    <t>Soupis</t>
  </si>
  <si>
    <t>{9fa9c6c1-733d-4de5-8d41-1a736b11258b}</t>
  </si>
  <si>
    <t>/</t>
  </si>
  <si>
    <t>D.0.0.1</t>
  </si>
  <si>
    <t>Vedlejší rozpočtové náklady</t>
  </si>
  <si>
    <t>3</t>
  </si>
  <si>
    <t>{295a47bf-9d18-4fc9-9167-b36eb5ca0060}</t>
  </si>
  <si>
    <t>D.1.3.1.</t>
  </si>
  <si>
    <t>Sanace - uznatelné náklady</t>
  </si>
  <si>
    <t>{4b2c6c9f-d549-48ca-bb65-f029d0dee22f}</t>
  </si>
  <si>
    <t>Objekt4</t>
  </si>
  <si>
    <t>Sanace</t>
  </si>
  <si>
    <t>4</t>
  </si>
  <si>
    <t>{68b1e5ee-6047-495d-a0ed-caf39c395a66}</t>
  </si>
  <si>
    <t>D.2.3</t>
  </si>
  <si>
    <t>Terénní úpravy</t>
  </si>
  <si>
    <t>{358efd31-bb7b-42bd-9eb5-287f3b81f7df}</t>
  </si>
  <si>
    <t xml:space="preserve">HTÚ </t>
  </si>
  <si>
    <t>{ed86c5a7-bcad-4c37-bc99-e4c241193b8a}</t>
  </si>
  <si>
    <t>D.3.3.1.1</t>
  </si>
  <si>
    <t>Zpevněné plochy</t>
  </si>
  <si>
    <t>{cd3740e9-4e70-4e04-ba5d-69f4e3bfcadf}</t>
  </si>
  <si>
    <t>{52fa0e0d-54e7-4fec-a6d3-7881dcf4b57d}</t>
  </si>
  <si>
    <t>D.3.3.2</t>
  </si>
  <si>
    <t>Oválná kašna a kaskády</t>
  </si>
  <si>
    <t>{f94e6c47-645a-4dcf-8a03-8e7d6ea0f724}</t>
  </si>
  <si>
    <t>{95d5c9de-a4e8-40a5-b0df-5157b12fcc72}</t>
  </si>
  <si>
    <t>D.3.3.3</t>
  </si>
  <si>
    <t>Amfiteátr</t>
  </si>
  <si>
    <t>{a2a4c597-9edc-4a24-9a4b-bfd4561afcb1}</t>
  </si>
  <si>
    <t>{50567baa-af93-4477-a3c8-04692434c9c6}</t>
  </si>
  <si>
    <t>D.3.3.4</t>
  </si>
  <si>
    <t>Mobiliář</t>
  </si>
  <si>
    <t>{9d476bfe-9b65-40ad-bfaf-d9f0489ef36d}</t>
  </si>
  <si>
    <t>{a67d5181-e688-428f-b9c9-174d1eb21753}</t>
  </si>
  <si>
    <t>D.3.3.5</t>
  </si>
  <si>
    <t>Drobné stavby</t>
  </si>
  <si>
    <t>{636e2e1f-8f9e-482a-b09e-2e4235234556}</t>
  </si>
  <si>
    <t>Schodiště 01, OP 07 a 08</t>
  </si>
  <si>
    <t>{69dd5150-dc0e-48ac-ad40-78524d8cb1e8}</t>
  </si>
  <si>
    <t>Objekt5</t>
  </si>
  <si>
    <t>Schodiště 02, OP 09</t>
  </si>
  <si>
    <t>{01dc82bd-42f5-45f0-8d96-0710ae3b9380}</t>
  </si>
  <si>
    <t>Objekt6</t>
  </si>
  <si>
    <t>Schodiště 03, 04</t>
  </si>
  <si>
    <t>{0f7872d1-7a0a-46a3-b539-ba084343f9c5}</t>
  </si>
  <si>
    <t>Objekt7</t>
  </si>
  <si>
    <t>Schodiště 05 a 06</t>
  </si>
  <si>
    <t>{209cdb5b-8c87-4c38-ba95-c2a8a51b9fea}</t>
  </si>
  <si>
    <t>Objekt8</t>
  </si>
  <si>
    <t>Schodiště 10</t>
  </si>
  <si>
    <t>{51e7a10b-c1e5-40d3-bc88-754011dbf1ed}</t>
  </si>
  <si>
    <t>Objekt9</t>
  </si>
  <si>
    <t>Schodiště 11, OP 11</t>
  </si>
  <si>
    <t>{4237af78-5ab4-4694-aed9-64a555485fb1}</t>
  </si>
  <si>
    <t>Objekt10</t>
  </si>
  <si>
    <t>Zídka 01</t>
  </si>
  <si>
    <t>{21a04a72-099c-401a-8e77-f35441946a8a}</t>
  </si>
  <si>
    <t>Objekt11</t>
  </si>
  <si>
    <t xml:space="preserve">Zídka OP 03, schodiště  07</t>
  </si>
  <si>
    <t>{5c1f9a34-3946-477a-9012-704ea05d37d1}</t>
  </si>
  <si>
    <t>Objekt12</t>
  </si>
  <si>
    <t xml:space="preserve">Zídka OP 04, schodistě  08 a 09</t>
  </si>
  <si>
    <t>{80064911-bfbf-412e-bf4c-6803dc66b22e}</t>
  </si>
  <si>
    <t>Objekt13</t>
  </si>
  <si>
    <t>Zídka OP 05</t>
  </si>
  <si>
    <t>{e5ffef2c-a85e-4dcc-9d94-0525607a878d}</t>
  </si>
  <si>
    <t>Objekt14</t>
  </si>
  <si>
    <t>Zídka OP 06</t>
  </si>
  <si>
    <t>{acc86974-92f1-42ed-8288-358bbb34f8e0}</t>
  </si>
  <si>
    <t>Objekt15</t>
  </si>
  <si>
    <t>Zídka OP 10</t>
  </si>
  <si>
    <t>{ca729897-4f5f-4be1-8213-4af69480ab61}</t>
  </si>
  <si>
    <t>Objekt16</t>
  </si>
  <si>
    <t>Oprava stávající kamenné zídky</t>
  </si>
  <si>
    <t>{d3cb1ea7-0605-429c-a1bd-16d92f3c10c1}</t>
  </si>
  <si>
    <t>D.4.3</t>
  </si>
  <si>
    <t>Sadové úpravy</t>
  </si>
  <si>
    <t>{51873067-c8b0-4a2c-842b-fa55dc6b881c}</t>
  </si>
  <si>
    <t>Objekt3</t>
  </si>
  <si>
    <t>{ed00814c-c0f8-4e2e-9227-3dc8e8c939ad}</t>
  </si>
  <si>
    <t>D.5.3</t>
  </si>
  <si>
    <t>Oplocení</t>
  </si>
  <si>
    <t>{dc592e9c-8435-46df-813e-d4dd04f338ee}</t>
  </si>
  <si>
    <t>{430215cf-e809-4199-a755-349823253218}</t>
  </si>
  <si>
    <t>D.6.3</t>
  </si>
  <si>
    <t>Elektroinstalace</t>
  </si>
  <si>
    <t>{bf078226-2586-4ac8-8431-b9b81a9e47dc}</t>
  </si>
  <si>
    <t>D.8.3</t>
  </si>
  <si>
    <t>Závlaha</t>
  </si>
  <si>
    <t>{5548ecff-92da-421e-99d2-39f44233763e}</t>
  </si>
  <si>
    <t>NEUZN</t>
  </si>
  <si>
    <t>Neuznatelné náklady</t>
  </si>
  <si>
    <t>{66567bdd-d6cc-4268-a134-30888fa3f0e9}</t>
  </si>
  <si>
    <t>D.1.3.0</t>
  </si>
  <si>
    <t>{531d4ab2-9b7f-4895-bf18-4b3b790e89e3}</t>
  </si>
  <si>
    <t>D.1.3.2</t>
  </si>
  <si>
    <t xml:space="preserve">Sanace -  neuznatelné náklady</t>
  </si>
  <si>
    <t>{912645bb-b025-4cd5-a047-e08de4109b4c}</t>
  </si>
  <si>
    <t>{73b37954-219d-4116-81f2-d648835fe62f}</t>
  </si>
  <si>
    <t>D.3.3.1.2</t>
  </si>
  <si>
    <t>{87e6fc60-353e-4f3d-ac7d-f88e964c211a}</t>
  </si>
  <si>
    <t>{d006e404-8740-4d4f-9c07-865989147046}</t>
  </si>
  <si>
    <t>SO02</t>
  </si>
  <si>
    <t>STAVEBNÍ ÚPRAVY OBJEKTU č.p. 2259 v Děkanské zahradě v Pelhřimově</t>
  </si>
  <si>
    <t>{f9e6d566-5205-4402-81d1-c6ee6b9468f2}</t>
  </si>
  <si>
    <t>SO-01</t>
  </si>
  <si>
    <t>Objekt č.p. 2259</t>
  </si>
  <si>
    <t>{85c94d4e-fc93-4799-b1b9-615031250559}</t>
  </si>
  <si>
    <t>00-0</t>
  </si>
  <si>
    <t>{484151bc-8bec-485a-b136-d8e8b7d2c549}</t>
  </si>
  <si>
    <t>01-0</t>
  </si>
  <si>
    <t>Bourání</t>
  </si>
  <si>
    <t>{bb2d370f-b296-4889-b679-99d0f03be5a0}</t>
  </si>
  <si>
    <t>01-1</t>
  </si>
  <si>
    <t>Návrh</t>
  </si>
  <si>
    <t>{fb1e0922-3c90-48cf-8574-776eedce30b9}</t>
  </si>
  <si>
    <t>01-2</t>
  </si>
  <si>
    <t>ZTI</t>
  </si>
  <si>
    <t>{02f7a9e2-1b20-4cab-a9cd-ab1ce33e5642}</t>
  </si>
  <si>
    <t>01-3</t>
  </si>
  <si>
    <t>Elektroinstalace a vytápění</t>
  </si>
  <si>
    <t>{53fb4cf8-ad0e-4879-9075-9b580fd16c2f}</t>
  </si>
  <si>
    <t>01-4</t>
  </si>
  <si>
    <t>Vzduchotechnika</t>
  </si>
  <si>
    <t>{c87fc379-54a4-42d2-b71e-5647079e83c3}</t>
  </si>
  <si>
    <t>SO03</t>
  </si>
  <si>
    <t>Děkanská zahrada-přivaděč a areálový rozvod pitné a užitkové vody</t>
  </si>
  <si>
    <t>{19e85e3f-7637-41b1-829d-927feeb0aafc}</t>
  </si>
  <si>
    <t>SO0</t>
  </si>
  <si>
    <t>{812f2456-c69e-4775-9f0e-afe04e1d3641}</t>
  </si>
  <si>
    <t>SO1</t>
  </si>
  <si>
    <t>Přívod a rozvod vody ze Strachovského rybníka - řad V1</t>
  </si>
  <si>
    <t>{127a2041-074d-4111-8d3a-321727eefa8c}</t>
  </si>
  <si>
    <t>SO3</t>
  </si>
  <si>
    <t>Rozvod pitné vody - řad V3a a V3b</t>
  </si>
  <si>
    <t>{b2335673-5fb2-4ade-9c1f-03589122ce4e}</t>
  </si>
  <si>
    <t>SO4</t>
  </si>
  <si>
    <t>Akumulační nádrž</t>
  </si>
  <si>
    <t>{2e190dfe-2fec-449f-9a71-7c08fd5a3ef2}</t>
  </si>
  <si>
    <t>SO5</t>
  </si>
  <si>
    <t>Armaturní šachta</t>
  </si>
  <si>
    <t>{08d59d49-3e3f-4c96-bc89-bdbf310102bc}</t>
  </si>
  <si>
    <t>SO6</t>
  </si>
  <si>
    <t>Odpad užitkové vody</t>
  </si>
  <si>
    <t>{0cd2e21b-1fde-4435-ad28-49bdcc075ea7}</t>
  </si>
  <si>
    <t>SO6-1</t>
  </si>
  <si>
    <t>Odpad užitkové vody S1</t>
  </si>
  <si>
    <t>{392385cc-2cc1-459d-a2f4-1a1daf929986}</t>
  </si>
  <si>
    <t>SO6-2</t>
  </si>
  <si>
    <t>Odpad užitkové vody S2</t>
  </si>
  <si>
    <t>{99e285ed-0318-4353-911e-bd4f865ad091}</t>
  </si>
  <si>
    <t>SO6-3</t>
  </si>
  <si>
    <t>Odpad užitkové vody S3</t>
  </si>
  <si>
    <t>{f160c02a-5b24-4344-a141-0f5626782e5c}</t>
  </si>
  <si>
    <t>SO04</t>
  </si>
  <si>
    <t>Dětské hřište</t>
  </si>
  <si>
    <t>{e301d2d9-8499-44a0-9eae-830737adb565}</t>
  </si>
  <si>
    <t>D.7.3.0.</t>
  </si>
  <si>
    <t>{80467a01-6f24-4f22-b653-dad1153a7fd9}</t>
  </si>
  <si>
    <t>D.7.3.1.</t>
  </si>
  <si>
    <t>Dětské hřiště - povrchy</t>
  </si>
  <si>
    <t>{27601c9c-f6e2-4d92-b01c-324c8a129690}</t>
  </si>
  <si>
    <t>KRYCÍ LIST SOUPISU PRACÍ</t>
  </si>
  <si>
    <t>Objekt:</t>
  </si>
  <si>
    <t xml:space="preserve">SO01 - Městský park  - Děkanská zahrada  Pelhřimov</t>
  </si>
  <si>
    <t>Soupis:</t>
  </si>
  <si>
    <t>UZN - Uznatelné náklady</t>
  </si>
  <si>
    <t>Úroveň 3:</t>
  </si>
  <si>
    <t>D.0.0.1 - Vedlejší rozpočtové náklady</t>
  </si>
  <si>
    <t>REKAPITULACE ČLENĚNÍ SOUPISU PRACÍ</t>
  </si>
  <si>
    <t>Kód dílu - Popis</t>
  </si>
  <si>
    <t>Cena celkem [CZK]</t>
  </si>
  <si>
    <t>Náklady ze soupisu prací</t>
  </si>
  <si>
    <t>-1</t>
  </si>
  <si>
    <t>VRN - Vedlejší rozpočtové náklady</t>
  </si>
  <si>
    <t xml:space="preserve">    VRN1 - Průzkumné, zeměměřičské a projektové práce</t>
  </si>
  <si>
    <t xml:space="preserve">    VRN3 - Zařízení staveniště</t>
  </si>
  <si>
    <t xml:space="preserve">    VRN4 - Inženýrská činnost</t>
  </si>
  <si>
    <t xml:space="preserve">    VRN6 - Územní vlivy</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</si>
  <si>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</si>
  <si>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</si>
  <si>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</si>
  <si>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</si>
  <si>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</si>
  <si>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</si>
  <si>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</si>
  <si>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</si>
  <si>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</si>
  <si>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</si>
  <si>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</si>
  <si>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</si>
  <si>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</si>
  <si>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</si>
  <si>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VRN</t>
  </si>
  <si>
    <t>5</t>
  </si>
  <si>
    <t>ROZPOCET</t>
  </si>
  <si>
    <t>VRN1</t>
  </si>
  <si>
    <t>Průzkumné, zeměměřičské a projektové práce</t>
  </si>
  <si>
    <t>K</t>
  </si>
  <si>
    <t>012103000</t>
  </si>
  <si>
    <t>Přípravné zeměměřičské práce</t>
  </si>
  <si>
    <t>%</t>
  </si>
  <si>
    <t>1024</t>
  </si>
  <si>
    <t>-1058315623</t>
  </si>
  <si>
    <t>PP</t>
  </si>
  <si>
    <t>P</t>
  </si>
  <si>
    <t>Poznámka k položce:_x000d_
1215_x000d_
Vytyčení hranice pozemku_x000d_
_x000d_
Vytyčení hranice pozemku přímo v terénu. Součástí prací je úřední protokol o vytyčení hranice pozemku, který zeměměřič předává objednateli, tak na katastrální úřad. Vytyčení se provádí za účasti vlastníků vytyčovaných i sousedních pozemků._x000d_
_x000d_
_x000d_
01216_x000d_
Vytyčení a zaměření inženýrských sítí_x000d_
_x000d_
stanoviska všech správců inženýrských sítí v dané lokalitě,_x000d_
vyhledání podzemních inženýrských sítí detektorem (pokud je to technicky možné),_x000d_
zaměření vyhledaného vedení,_x000d_
vytvoření dokumentace vyhledaných inženýrských sítí.</t>
  </si>
  <si>
    <t>012203000</t>
  </si>
  <si>
    <t>Zeměměřičské práce před výstavbou</t>
  </si>
  <si>
    <t>-1280721435</t>
  </si>
  <si>
    <t>Poznámka k položce:_x000d_
0122_x000d_
Práce prováděné před výstavbou_x000d_
_x000d_
01221_x000d_
Zřízení bodu základní vytyčovací sítě stavby (ZVS)_x000d_
_x000d_
_x000d_
01222_x000d_
Ověření a kontrolní zaměření původního stavu terénu, jeho aktualizace a doměření v návaznosti na zřízenou ZVS_x000d_
_x000d_
01223_x000d_
Vytyčení obvodu stavby_x000d_
_x000d_
_x000d_
Poznámka: tato položka může být realizována i v dalších fázích stavby především při obnově obvodu stavby v případě jeho zničení._x000d_
_x000d_
protokol o vytyčení s odkazem na dokumentaci obvodu stavby,_x000d_
stabilizace vytyčeného bodu vhodným stabilizačním materiálem (trn, kolík, roxor, hřeb, mezník, ap.)._x000d_
_x000d_
_x000d_
Poznámka: tato položka může být realizována i v dalších fázích stavby především při obnově obvodu stavby v případě jeho zničení.</t>
  </si>
  <si>
    <t>012303000</t>
  </si>
  <si>
    <t>Zeměměřičské práce při provádění stavby</t>
  </si>
  <si>
    <t>-809438253</t>
  </si>
  <si>
    <t>Poznámka k položce:_x000d_
01231_x000d_
Funkce AZI-Z (autorizovaného zeměměřičského inženýra - zhotovitele)_x000d_
_x000d_
zřízení a správa datového úložiště,_x000d_
účast na kontrolních dnech,_x000d_
koordinace geodetických prací v návaznosti na průběh výstavby a požadavky investora a zhotovitele stavby,_x000d_
projekt bodů lokálních vytyčovacích sítí (mikrosítí) stavby,_x000d_
asistence zhotoviteli ve věci geodetických prací,_x000d_
činnosti spojené s moderním sběrem a zpracováním dat (úprava a kontrola mračen bodů ap.)._x000d_
_x000d_
01232_x000d_
Funkce AZI-O (autorizovaného zeměměřičského inženýra - objednatele)_x000d_
_x000d_
koordinace veškerých geodetických prací na stavbě za účelem dodržení kvality a podmínek výstavby,_x000d_
kontrola geodetických prací zhotovitele,_x000d_
účast na kontrolních dnech,_x000d_
asistence technického dozoru investora správci stavby ve věci geodetických prací._x000d_
_x000d_
_x000d_
01233_x000d_
Kontrola vytyčovacích sítí_x000d_
_x000d_
Pravidelná kontrola všech vytyčovacích sítí v průběhu výstavby (po zimním období, při doplnění nového bodu, při pohybu bodů, po kolizi s výstavbou apod.) včetně vytvoření dokumentace změn._x000d_
_x000d_
_x000d_
01234_x000d_
Vytyčovací práce _x000d_
_x000d_
protokol o vytyčení s odkazem na odpovídající část platné projektové dokumentace,_x000d_
stabilizace a případně i signalizace vytyčeného bodu vhodným stabilizačním materiálem (trn, kolík, roxor, hřeb, mezník, ap.)_x000d_
_x000d_
01235_x000d_
Zaměření a výpočet kubatur stavebních (zemních) prací_x000d_
_x000d_
_x000d_
01236_x000d_
Určení bodů lokálních vytyčovacích sítí a mikrosítí_x000d_
_x000d_
_x000d_
01237_x000d_
Automatizované prostorové řízení a navádění stavebních strojů_x000d_
_x000d_
_x000d_
01238_x000d_
Ověřovací geodetická měření a měření fyzikálních veličin_x000d_
_x000d_
_x000d_
01239_x000d_
Měření posunů a přetvoření_x000d_
_x000d_
0123a_x000d_
Kontrolní měření geometrických parametrů stavby</t>
  </si>
  <si>
    <t>012403000</t>
  </si>
  <si>
    <t>Zeměměřičské práce po výstavbě</t>
  </si>
  <si>
    <t>1080909107</t>
  </si>
  <si>
    <t>Poznámka k položce:_x000d_
01241_x000d_
Geometrický plán_x000d_
_x000d_
Vyhotovení geometrického plánu jako neoddělitelné součásti právních listin, podle nichž má být proveden zápis do katastru nemovitostí, je-li třeba předmět zápisu nově zobrazit do katastrální mapy._x000d_
_x000d_
01242_x000d_
Záznam podrobného měření změn (ZPMZ)_x000d_
_x000d_
Dokumentace pro potřebu zápisu změn do SPI (soupisu popisných informací) a SGI (soupisu geodetických informací), které nevyžadují geometrický plán._x000d_
_x000d_
01243_x000d_
Geodetická aktualizační dokumentace (GAD DTM)_x000d_
_x000d_
01244_x000d_
Geodetické měření skutečného provedení stavby_x000d_
_x000d_
technická zpráva,_x000d_
geodetické zaměření objektů stavby v rozsahu a přesnosti dle předpisů investora nebo budoucího správce těchto objektů._x000d_
_x000d_
01245_x000d_
Monitoring vybraných stavebních objektů</t>
  </si>
  <si>
    <t>VRN3</t>
  </si>
  <si>
    <t>Zařízení staveniště</t>
  </si>
  <si>
    <t>6</t>
  </si>
  <si>
    <t>031002000</t>
  </si>
  <si>
    <t>Související (přípravné) práce pro zařízení staveniště</t>
  </si>
  <si>
    <t>1998262584</t>
  </si>
  <si>
    <t>Poznámka k položce:_x000d_
Mezi tyto činnosti lze zahrnout:_x000d_
_x000d_
projektové práce pro zařízení staveniště,_x000d_
terénní úpravy pro zařízení staveniště,_x000d_
náklady na zábor._x000d_
0311_x000d_
Projektové práce pro zařízení staveniště_x000d_
_x000d_
V případech zřízení rozsáhlejšího zařízení staveniště se vypracovává projekt zařízení staveniště. Náklady na jeho vypracování se přidružují k nákladům na zařízení staveniště._x000d_
_x000d_
0312_x000d_
Terénní úpravy pro zařízení staveniště_x000d_
_x000d_
Jsou to např. náklady na hlavní terénní úpravy (přípravu základové roviny pro uložení mobilních buněk, terénní úpravy pro zřízení provizorních komunikací apod.)._x000d_
_x000d_
Nejedná se o zemní práce pro chystanou stavbu._x000d_
_x000d_
Zábor_x000d_
_x000d_
Zábor může být z důvodů zřízení skladovací plochy, parkovacího stání, zajištění bezpečnosti apod.</t>
  </si>
  <si>
    <t>7</t>
  </si>
  <si>
    <t>032002000</t>
  </si>
  <si>
    <t>Vybavení staveniště</t>
  </si>
  <si>
    <t>331734869</t>
  </si>
  <si>
    <t>Poznámka k položce:_x000d_
0321_x000d_
Náklady na stavební buňky, úpravu stávajících objektů_x000d_
_x000d_
Náklady na zřízení a opotřebení nebo pronájem stavebních buněk (na kanceláře, stavební sklady, mobilní WC, umývárny a sprchy, mobilní dekontaminační komory, jídelnu, garáže, čistírnu odpadních vod apod.). Náleží sem i případy, kdy jsou pro tyto účely přizpůsobeny stávající objekty._x000d_
_x000d_
_x000d_
0323_x000d_
Počítačové sítě, WIFI připojení apod._x000d_
_x000d_
Náklady na zřízení a připojení počítačové sítě, WIFI připojení apod., včetně souvisejících stavebních prací._x000d_
_x000d_
_x000d_
0324_x000d_
Provizorní komunikace_x000d_
_x000d_
Jedná se o náklady související se zřízením provizorních silnic, chodníků, popř. jeřábových drah, zřízení provizorních lávek, můstků, schodišť, ramp apod. sloužících k vybavení staveniště, a to v jakémkoliv materiálovém provedení a přes jakékoliv konstrukce či překážky._x000d_
_x000d_
Nepatří sem náklady na zřizování provizorních komunikací, chodníků, lávek apod., zajišťující externí dopravní provoz (tj. dopravu jdoucí kolem staveniště) - viz kód 022 Přeložení konstrukcí._x000d_
_x000d_
_x000d_
0325_x000d_
Skládky na staveništi_x000d_
_x000d_
Případné náklady související se zřízením skládek na staveništi._x000d_
_x000d_
0326_x000d_
Mycí centrum_x000d_
_x000d_
Náklady na zřízení mycího centra._x000d_
_x000d_
0328_x000d_
Náklady na ostatní vybavení staveniště_x000d_
_x000d_
Do titulu lze zahrnout veškeré další potřebné náklady na další vybavení staveniště (např. zásobníky)._x000d_
_x000d_
Oceňování_x000d_
_x000d_
_x000d_
0329_x000d_
Náklady na provoz a údržbu vybavení staveniště_x000d_
_x000d_
Zahrnuje náklady na provoz a údržbu veškerého vybavení staveniště (vyjma zimní údržby komunikací, viz titul 061 Vlivy klimatických podmínek).</t>
  </si>
  <si>
    <t>8</t>
  </si>
  <si>
    <t>033002000</t>
  </si>
  <si>
    <t>Připojení a spotřeba energií pro zařízení staveniště</t>
  </si>
  <si>
    <t>-734462498</t>
  </si>
  <si>
    <t>Poznámka k položce:_x000d_
0331_x000d_
Náklady na připojení zařízení staveniště na energie. Na inženýrské sítě (elektro, voda, plyn, kanalizace apod.) včetně elektroměrů, vodoměrů aj.) a zřízení požadovaných odběrných míst, včetně nákladů na případné související výkopy. Náleží sem i náklady na případné připojení na jiné zdroje energií (agregáty, plynové lahve, nádrže s vodou apod.)._x000d_
_x000d_
l_x000d_
0332_x000d_
Energie pro zařízení staveniště_x000d_
_x000d_
Náklady na energii (energo, plyn, voda…) jsou řešeny podle rozsahu a charakteru staveniště._x000d_
_x000d_
Nepatří sem náklady na spotřebu energií související s výstavbou; tyto náklady jsou započteny ve výrobní režii.</t>
  </si>
  <si>
    <t>9</t>
  </si>
  <si>
    <t>034002000</t>
  </si>
  <si>
    <t>Zabezpečení staveniště</t>
  </si>
  <si>
    <t>-1438470631</t>
  </si>
  <si>
    <t>Poznámka k položce:_x000d_
Náklady na zabezpečení staveniště mohou zahrnovat:_x000d_
_x000d_
oplocení staveniště,_x000d_
opatření na ochranu sousedních pozemků,_x000d_
dopravní značení na staveništi,_x000d_
osvětlení staveniště,_x000d_
informační tabule stavby,_x000d_
alarm,_x000d_
ochranné konstrukce._x000d_
0341_x000d_
Oplocení staveniště_x000d_
_x000d_
Zahrnuje náklady na oplocení staveniště (jako celku)._x000d_
_x000d_
0342_x000d_
Opatření na ochranu sousedních pozemků_x000d_
_x000d_
Náklady na případná opatření na ochranu sousedních pozemků proti poškození a znečištění._x000d_
_x000d_
0343_x000d_
Dopravní značení na staveništi_x000d_
_x000d_
Jedná se o dopravní značení na staveništi a v jeho bezprostředním okolí, včetně značení staveniště pro probíhající provoz investora nebo třetích osob._x000d_
_x000d_
0344_x000d_
Osvětlení staveniště_x000d_
_x000d_
Náklady na osvětlení staveniště (stabilní, mobilní) včetně rozvodných skříní. Nepatří sem osvětlení v místnostech budov (tyto náklady jsou započteny ve výrobní režii)._x000d_
_x000d_
0345_x000d_
Informační tabule stavby_x000d_
_x000d_
Zohledňuje náklady na vyrobení a osazení informačních tabulí (označení) stavby, vymezení a označení pracovního prostoru (např. kontrolovaného pásma pro práci s materiály s obsahem nebezpečných látek)._x000d_
_x000d_
0346_x000d_
Alarm_x000d_
_x000d_
Člení se na náklady:_x000d_
_x000d_
na technická opatření,_x000d_
na další zabezpečující opatření (přístup do skladů apod.)._x000d_
_x000d_
0347_x000d_
Ochranné konstrukce_x000d_
_x000d_
Jedná se o další ochranné konstrukce související se zabezpečením staveniště (které není možno ocenit příslušnými směrnými položkami v databázi)._x000d_
_x000d_
Oceňování</t>
  </si>
  <si>
    <t>10</t>
  </si>
  <si>
    <t>035002000</t>
  </si>
  <si>
    <t>Pronájem ploch, objektů</t>
  </si>
  <si>
    <t>1014432638</t>
  </si>
  <si>
    <t>Poznámka k položce:_x000d_
0351_x000d_
Pronájem ploch_x000d_
_x000d_
Spadají sem náklady za pronájmy obecního či jiného pozemku (např. plochy staveniště, parkovací plochy mimo staveniště, komunikace aj.)._x000d_
_x000d_
_x000d_
0352_x000d_
Pronájem objektů_x000d_
_x000d_
Patří sem náklady za pronájem objektů souvisejících se stavbou.</t>
  </si>
  <si>
    <t>11</t>
  </si>
  <si>
    <t>039002000</t>
  </si>
  <si>
    <t>Zrušení zařízení staveniště</t>
  </si>
  <si>
    <t>1802871986</t>
  </si>
  <si>
    <t>Poznámka k položce:_x000d_
Rozlišuje se na:_x000d_
_x000d_
rozebrání, bourání a odvoz zařízení staveniště_x000d_
úpravu terénu._x000d_
Oceňování_x000d_
_x000d_
Náklady na zrušení zařízení staveniště lze oceňovat:_x000d_
_x000d_
_x000d_
0391_x000d_
Rozebrání, bourání a odvoz zařízení staveniště_x000d_
_x000d_
Postihuje náklady na rozebrání, bourání a odvoz veškerého zařízení staveniště (jsou zde zahrnuty veškeré náklady této povahy mimo úpravu terénu do původního stavu), včetně úklidu staveniště (průběžného i závěrečného)._x000d_
_x000d_
_x000d_
0392_x000d_
Úprava terénu_x000d_
_x000d_
Jedná se o náklady za práce na uvedení místa zařízení staveniště do původního stavu._x000d_
_x000d_
Pokud je požadováno uvedení místa do kvalitativně nového stavu, pak je toto řešeno oceněním příslušných stavebních činností ve stavebním rozpočtu jako nedílná součást stavebních prací.</t>
  </si>
  <si>
    <t>VRN4</t>
  </si>
  <si>
    <t>Inženýrská činnost</t>
  </si>
  <si>
    <t>041403000</t>
  </si>
  <si>
    <t>Bezpečnost a ochrana zdraví při práci na staveništi</t>
  </si>
  <si>
    <t>-1303265245</t>
  </si>
  <si>
    <t>Poznámka k položce:_x000d_
Činnost odborně způsobilých osob BOZP vymezuje zákon č. 309/2006 Sb., kterým se upravují další požadavky bezpečnosti a ochrany zdraví při práci v pracovněprávních vztazích a zajištění bezpečnosti a ochrany zdraví při činnosti nebo poskytování služeb mimo pracovněprávní vztahy.</t>
  </si>
  <si>
    <t>14</t>
  </si>
  <si>
    <t>044002000</t>
  </si>
  <si>
    <t>Revize revize dočasných objektů nebo zařízení staveniště</t>
  </si>
  <si>
    <t>-1168392256</t>
  </si>
  <si>
    <t>Poznámka k položce:_x000d_
Náleží sem náklady na revize dočasných objektů nebo zařízení staveniště._x000d_
_x000d_
Revize zařízení pevně spojeného s budovou (např. tlakových nádob, kotlů, elektroinstalace, rozvodu plynu apod.) nebo revize určitých stavebních konstrukcí (např. komínů) se oceňují samostatnými položkami v rozpočtu a nejsou předmětem tohoto titulu.</t>
  </si>
  <si>
    <t>15</t>
  </si>
  <si>
    <t>045002000</t>
  </si>
  <si>
    <t>Kompletační a koordinační činnost</t>
  </si>
  <si>
    <t>1405263591</t>
  </si>
  <si>
    <t>Poznámka k položce:_x000d_
0452_x000d_
Kompletační činnost_x000d_
_x000d_
Jedná se o zajišťování:_x000d_
_x000d_
činností souvisejících se zakázkou - tj. účasti všech zainteresovaných stran ve všech fázích přípravy, realizace i dokončení zakázky, komplexního vyzkoušení a měření, odstranění vad díla podléhajících záruční lhůtě,_x000d_
dodávek stavebních výrobků a materiálů, lešení, bednění, montážních strojů a zařízení, případně dalších pomocných konstrukcí apod.,_x000d_
poradenství (technická pomoc aj.),_x000d_
podkladů (výkresů, rozpočtů, posudků, zkoušek, protokolů apod.), včetně zakreslování změn do výkresů, ke kterým došlo v průběhu výstavby,_x000d_
provozu potřebných zařízení (např. provozu zařízení staveniště),_x000d_
účasti zástupců zainteresovaných stran na jednáních, zkouškách, odevzdávání a přebírání konstrukcí, objektů a celků, účast na uvedení do zkušebního provozu,_x000d_
kontroly činností na staveništi, výše uvedených činností i souvisejících správních činností (kontroly plnění náležitostí smlouvy o dílo, cenové kontroly, kontroly včasnosti i kontroly proplácení fakturace aj.), vedení stavebního deníku._x000d_
0453_x000d_
Koordinační činnost_x000d_
_x000d_
Do tohoto titulu náleží část pracovní náplně správce (inženýra) stavby. Koordinační činnost spočívá především:_x000d_
_x000d_
v koordinaci prací a dodávek mezi dodavateli,_x000d_
stanovení pořadí případně souběžného provádění prací a doby realizace._x000d_
Týká se veškerých činností souvisejících se zakázkou (např. předávání zařízení staveniště jednotlivým subdodavatelům)_x000d_
_x000d_
v zajištění souvisejících potřeb účastníků procesu. Jejich náplň by měla být vymezena smlouvou o dílo respektive subdodavatelskými smlouvami, popř. vyplynout ze situace během stavebního nebo montážního procesu,_x000d_
v předávání informací (výkresů a dalších podkladů) o změnách, ke kterým došlo v průběhu realizace, dotyčným účastníkům,_x000d_
ve vyřešení vazeb na okolí staveniště. Týká se především působení hluku, otřesů, vzniklé dopravy apod. vůči okolí. Jedná se o zátěž mající svůj původ v provádění výstavby nebo v montáži technologického celku. Jde o minimalizaci (někdy i kompenzaci) této zátěže, upravení harmonogramu zátěže v průběhu dne a týdne.</t>
  </si>
  <si>
    <t>16</t>
  </si>
  <si>
    <t>049002000</t>
  </si>
  <si>
    <t>Inženýrská činnost ostatní</t>
  </si>
  <si>
    <t>1319675695</t>
  </si>
  <si>
    <t>Poznámka k položce:_x000d_
0491_x000d_
Náklady vzniklé v souvislosti s realizací stavby_x000d_
_x000d_
Jedná se o náklady na inženýrskou činnost, které nelze zařadit do předcházejících titulů inženýrské činnosti a které vznikají v souvislosti s prováděním výstavby._x000d_
_x000d_
0492_x000d_
Náklady stanovené zvláštními předpisy_x000d_
_x000d_
Jedná se např. o náklady vzniklé se zpracováním hlášení prací s demontáží a likvidací azbestu či jiné kontaminace a jeho předložením orgánu ochrany veřejného zdraví._x000d_
_x000d_
0493_x000d_
Náklady vzniklé v souvislosti s předáním a kolaudací stavby_x000d_
_x000d_
Jedná se o náklady na předání a kolaudaci. Nepatří sem náklady_x000d_
_x000d_
na opravu závad,_x000d_
ostatní náklady související s provozem – viz titul 092.</t>
  </si>
  <si>
    <t>VRN6</t>
  </si>
  <si>
    <t>Územní vlivy</t>
  </si>
  <si>
    <t>17</t>
  </si>
  <si>
    <t>062002000</t>
  </si>
  <si>
    <t>Ztížené dopravní podmínky</t>
  </si>
  <si>
    <t>-1381350837</t>
  </si>
  <si>
    <t>Poznámka k položce:_x000d_
Nenáleží sem obvyklé náklady na dopravu materiálů a výrobků na stavbu (tyto se oceňují v rámci stavebního rozpočtu)._x000d_
_x000d_
Jedná se o následující dopravní vícenáklady:_x000d_
_x000d_
překládání nákladu,_x000d_
odlehčování automobilů nebo vagonů,_x000d_
použití neobvyklých dopravních prostředků,_x000d_
složitý terén staveniště._x000d_
 _x000d_
_x000d_
_x000d_
0621_x000d_
Překládání nákladu_x000d_
_x000d_
Jedná se o překládání nákladů např. na jiný rozchod kolejí, na jiný dopravní prostředek._x000d_
_x000d_
0622_x000d_
Odlehčování automobilů nebo vagonů_x000d_
_x000d_
Zahrnuje se i nevyužívání jejich plné kapacity (např. z důvodu nižší únosnosti mostu)._x000d_
_x000d_
Netýká se přepravy lehkých materiálů, které vyplní objemově nákladový prostor, ale tonáž vozidla plně nevyužijí._x000d_
_x000d_
0623_x000d_
Použití neobvyklých dopravních prostředků_x000d_
_x000d_
Jedná se o pásové traktory, vrtulníky, lanovky, pontony, prámy, drážní vozíky, zvířecí potahy, nosiče apod.). Použití nosičů v rámci staveniště je možné pouze za podmínek, které neumožňují použít k ocenění položek přesunu hmot za ruční přesun.</t>
  </si>
  <si>
    <t>VRN7</t>
  </si>
  <si>
    <t>Provozní vlivy</t>
  </si>
  <si>
    <t>19</t>
  </si>
  <si>
    <t>071002000</t>
  </si>
  <si>
    <t>Provoz investora, třetích osob</t>
  </si>
  <si>
    <t>339425037</t>
  </si>
  <si>
    <t>Poznámka k položce:_x000d_
0711_x000d_
Provoz investora_x000d_
_x000d_
Provozem investora se rozumí taková činnost investora (může se jednat např. o průmyslovou výrobu v hale, plánovaný odstřel v lomu apod.), která ruší hladký průběh stavební činnosti (výstavby, rekonstrukce apod.)._x000d_
_x000d_
_x000d_
_x000d_
Může to být např. pohyb jiných osob v areálu se souhlasem investora (exkurze, kontrolní činnost jiného subjektu) nebo vyvolané náklady jako např. zajištění osobní dopravy přes opravovaný úsek apod. Podmínkou je, že tyto činnosti ruší plynulou stavební činnost.</t>
  </si>
  <si>
    <t>20</t>
  </si>
  <si>
    <t>072002000</t>
  </si>
  <si>
    <t>Silniční provoz</t>
  </si>
  <si>
    <t>-2074998796</t>
  </si>
  <si>
    <t>Poznámka k položce:_x000d_
hrnuje zvýšené náklady tam, kde silniční provoz zasahuje do provádění prací, při pracích na železničních přejezdech, na křižovatkách, mostech aj._x000d_
_x000d_
Náleží sem náklady na dopravně inženýrská opatření (DIO) a dopravně inženýrská rozhodnutí (DIR), tj. projednání, vytyčení a zrušení objížďky, náklady na omezení nebo přerušení provozu (použití značek, semaforů, zábran, kuželů, světelné signalizace apod.), náklady na křížení elektrického vedení s komunikaci (DIO, DIR).</t>
  </si>
  <si>
    <t>072103000</t>
  </si>
  <si>
    <t>Silniční provoz - projednání DIO a zajištění DIR</t>
  </si>
  <si>
    <t>186349373</t>
  </si>
  <si>
    <t>22</t>
  </si>
  <si>
    <t>072203000</t>
  </si>
  <si>
    <t>Silniční provoz - zajištění DIO (dopravní značení)</t>
  </si>
  <si>
    <t>-1956623428</t>
  </si>
  <si>
    <t>Poznámka k položce:_x000d_
Zahrnuje zvýšené náklady tam, kde silniční provoz zasahuje do provádění prací, při pracích na železničních přejezdech, na křižovatkách, mostech aj._x000d_
_x000d_
Náleží sem náklady na dopravně inženýrská opatření (DIO) a dopravně inženýrská rozhodnutí (DIR), tj. projednání, vytyčení a zrušení objížďky, náklady na omezení nebo přerušení provozu (použití značek, semaforů, zábran, kuželů, světelné signalizace apod.), náklady na křížení elektrického vedení s komunikaci (DIO, DIR). _x000d_
_x000d_
Nepatří sem omezení dopravy z titulu omezeného pohybu vozidel v centrech měst - viz kód 073 Ztížený pohyb vozidel v centrech měst.</t>
  </si>
  <si>
    <t>23</t>
  </si>
  <si>
    <t>073002000</t>
  </si>
  <si>
    <t>Ztížený pohyb vozidel v centrech měst</t>
  </si>
  <si>
    <t>782724288</t>
  </si>
  <si>
    <t>Poznámka k položce:_x000d_
Náklady vznikají z důvodů ztíženého pohybu vozidel při husté dopravě ve městech nebo omezeného vjezdu vozidel do center velkoměst, historických center apod. O</t>
  </si>
  <si>
    <t>24</t>
  </si>
  <si>
    <t>075002000</t>
  </si>
  <si>
    <t>Ochranná pásma</t>
  </si>
  <si>
    <t>1481286904</t>
  </si>
  <si>
    <t>Poznámka k položce:_x000d_
K ochranným pásmům viz zákon č.183/2006 Sb. „O územním plánování a stavebním řádu“_x000d_
_x000d_
(stanovení a specifikace ochranných pásem)._x000d_
_x000d_
V některých ochranných pásmech:_x000d_
_x000d_
nelze požadovat standardní rychlost provedení prací,_x000d_
práce lze provádět pouze určenou technologií,_x000d_
nelze používat zdraví škodlivé matriály,_x000d_
je nutné používat pouze nehlučné technologie,_x000d_
je nutné práce provádět bez použití hořlavin,_x000d_
nelze použít těžké techniky apod._x000d_
Nejčastěji se vyskytují tato ochranná pásma:_x000d_
_x000d_
elektrického vedení,_x000d_
vodárenská,_x000d_
plynovodů, teplovodů, ropovodů,_x000d_
technických provozů,_x000d_
přírodních hodnot,_x000d_
památkových objektů,_x000d_
jiná._x000d_
_x000d_
_x000d_
Ochranná pásma elektrického vedení_x000d_
_x000d_
Jedná se o náklady související se zákazem, omezením nebo výkonem stavebních prací prováděných v blízkosti nadzemních elektrických vedení, křížení elektrického vedení, podzemních kabelových vedení, měníren proudu, trafostanic, apod.._x000d_
_x000d_
0752_x000d_
Ochranná pásma vodárenská_x000d_
_x000d_
Jedná se o náklady související se zákazem, omezením nebo výkonem stavebních prací prováděných v blízkosti vodovodních vedení, ochranných pásem vodních zdrojů, vodáren, čistíren vod, apod._x000d_
_x000d_
0753_x000d_
Ochranná pásma plynovodů, teplovodů, ropovodů _x000d_
_x000d_
Jedná se o náklady související se zákazem, omezením nebo výkonem stavebních prací prováděných v blízkosti vedení plynu, teplovodů, ropovodů, plynáren, plynojemů, skladů plynových lahví apod._x000d_
_x000d_
0754_x000d_
Ochranná pásma technických provozů_x000d_
_x000d_
Náklady vyvolané zátěží prostředí hlukem, nebezpečím výbuchu, nebezpečím ohně, zářením apod. (továrny, benzínové pumpy, telekomunikační zařízení apod._x000d_
_x000d_
0755_x000d_
Ochranná pásma přírodních hodnot_x000d_
_x000d_
Náklady související se zákazem, omezením nebo výkonem stavebních prací v blízkosti rezervací, přírodních památek, jednotlivých dřevin apod._x000d_
_x000d_
Viz dále zákon č.114/1992 Sb. „O ochraně přírody a krajiny; v oblasti vegetačních úprav – urbánní (sídelní, městské) a krajinné zeleně“ a příslušné normy._x000d_
_x000d_
0756_x000d_
Ochranná pásma památkových objektů_x000d_
_x000d_
U památkových objektů jsou vymezena ochranná pásma v návaznosti na velikost a významnost objektu._x000d_
_x000d_
_x000d_
_x000d_
Náklady související s prováděním stavebních prací zasahujících do silnic, mostů, hromadných garáží, železničních tratí, letišť, leteckých koridorů v blízkosti letišť apod. Dále náklady vyvolané existencí ochranných pásem hřbitovů, krematorií, krajinného horizontu aj.</t>
  </si>
  <si>
    <t>Úroveň 4:</t>
  </si>
  <si>
    <t>Objekt4 - Sanace</t>
  </si>
  <si>
    <t>1 - Zemní práce</t>
  </si>
  <si>
    <t>96 - Bourání konstrukcí</t>
  </si>
  <si>
    <t>979 - Likvidace suti a vybouraných hmot</t>
  </si>
  <si>
    <t>Zemní práce</t>
  </si>
  <si>
    <t>111201102R00</t>
  </si>
  <si>
    <t>Odstranění křovin i s kořeny na ploše do 10000 m2</t>
  </si>
  <si>
    <t>m2</t>
  </si>
  <si>
    <t>-148461515</t>
  </si>
  <si>
    <t>111201401R00</t>
  </si>
  <si>
    <t>Spálení křovin a stromů o průměru do 100 mm</t>
  </si>
  <si>
    <t>-1832458525</t>
  </si>
  <si>
    <t>111201501R00</t>
  </si>
  <si>
    <t>Spálení větví stromů o průměru nad 100 mm</t>
  </si>
  <si>
    <t>kus</t>
  </si>
  <si>
    <t>1163406807</t>
  </si>
  <si>
    <t>112103131R00</t>
  </si>
  <si>
    <t>Kácení ve ztíž.podmínkách prům. do 20 cm, svah 1:2</t>
  </si>
  <si>
    <t>1903914795</t>
  </si>
  <si>
    <t>112103132R00</t>
  </si>
  <si>
    <t>Kácení ve ztíž.podmínkách prům. do 30 cm, svah 1:2</t>
  </si>
  <si>
    <t>-1405547884</t>
  </si>
  <si>
    <t>112103133R00</t>
  </si>
  <si>
    <t>Kácení ve ztíž.podmínkách prům. do 40 cm, svah 1:2</t>
  </si>
  <si>
    <t>-1247223009</t>
  </si>
  <si>
    <t>112103134R00</t>
  </si>
  <si>
    <t>Kácení ve ztíž.podmínkách prům. do 50 cm, svah 1:2</t>
  </si>
  <si>
    <t>-1071606601</t>
  </si>
  <si>
    <t>112103135R00</t>
  </si>
  <si>
    <t>Kácení ve ztíž.podmínkách prům. do 60 cm, svah 1:2</t>
  </si>
  <si>
    <t>-1956418311</t>
  </si>
  <si>
    <t>112103136R00</t>
  </si>
  <si>
    <t>Kácení ve ztíž.podmínkách prům. do 70 cm, svah 1:2</t>
  </si>
  <si>
    <t>-1972284741</t>
  </si>
  <si>
    <t>112203221R00</t>
  </si>
  <si>
    <t>Odstranění pařezů, ztíž. pod.,D do 20 cm, svah 1:2</t>
  </si>
  <si>
    <t>-1863342715</t>
  </si>
  <si>
    <t>112203222R00</t>
  </si>
  <si>
    <t>Odstranění pařezů, ztíž. pod.,D do 30 cm, svah 1:2</t>
  </si>
  <si>
    <t>134653628</t>
  </si>
  <si>
    <t>112203223R00</t>
  </si>
  <si>
    <t>Odstranění pařezů, ztíž. pod.,D do 40 cm, svah 1:2</t>
  </si>
  <si>
    <t>1719560739</t>
  </si>
  <si>
    <t>13</t>
  </si>
  <si>
    <t>112203224R00</t>
  </si>
  <si>
    <t>Odstranění pařezů, ztíž. pod.,D do 50 cm, svah 1:2</t>
  </si>
  <si>
    <t>-1215436846</t>
  </si>
  <si>
    <t>112203225R00</t>
  </si>
  <si>
    <t>Odstranění pařezů, ztíž. pod.,D do 60 cm, svah 1:2</t>
  </si>
  <si>
    <t>1869721716</t>
  </si>
  <si>
    <t>112203226R00</t>
  </si>
  <si>
    <t>Odstranění pařezů, ztíž. pod.,D do 70 cm, svah 1:2</t>
  </si>
  <si>
    <t>23435679</t>
  </si>
  <si>
    <t>162301401R00</t>
  </si>
  <si>
    <t xml:space="preserve">Vod.přemístění větví listnatých, D 30cm  do 5000 m</t>
  </si>
  <si>
    <t>180586393</t>
  </si>
  <si>
    <t>162301402R00</t>
  </si>
  <si>
    <t xml:space="preserve">Vod.přemístění větví listnatých, D 50cm  do 5000 m</t>
  </si>
  <si>
    <t>-2146479576</t>
  </si>
  <si>
    <t>18</t>
  </si>
  <si>
    <t>162301403R00</t>
  </si>
  <si>
    <t xml:space="preserve">Vod.přemístění větví listnatých, D 70cm  do 5000 m</t>
  </si>
  <si>
    <t>1285266547</t>
  </si>
  <si>
    <t>162301415R00</t>
  </si>
  <si>
    <t xml:space="preserve">Vod.přemístění kmenů jehlič., D 30cm  do 5000 m</t>
  </si>
  <si>
    <t>2033150429</t>
  </si>
  <si>
    <t>162301416R00</t>
  </si>
  <si>
    <t xml:space="preserve">Vod.přemístění kmenů jehlič., D 50cm  do 5000 m</t>
  </si>
  <si>
    <t>1577754801</t>
  </si>
  <si>
    <t>162301417R00</t>
  </si>
  <si>
    <t xml:space="preserve">Vod.přemístění kmenů jehlič., D 70cm  do 5000 m</t>
  </si>
  <si>
    <t>-1167291054</t>
  </si>
  <si>
    <t>162301421R00</t>
  </si>
  <si>
    <t xml:space="preserve">Vodorovné přemístění pařezů  D 30 cm do 5000 m</t>
  </si>
  <si>
    <t>1695319806</t>
  </si>
  <si>
    <t>162301422R00</t>
  </si>
  <si>
    <t xml:space="preserve">Vodorovné přemístění pařezů  D 50 cm do 5000 m</t>
  </si>
  <si>
    <t>-1999288132</t>
  </si>
  <si>
    <t>162301423R00</t>
  </si>
  <si>
    <t xml:space="preserve">Vodorovné přemístění pařezů  D 70 cm do 5000 m</t>
  </si>
  <si>
    <t>-1765291011</t>
  </si>
  <si>
    <t>25</t>
  </si>
  <si>
    <t>162301501R00</t>
  </si>
  <si>
    <t xml:space="preserve">Vodorovné přemístění křovin do  5000 m</t>
  </si>
  <si>
    <t>1902585701</t>
  </si>
  <si>
    <t>96</t>
  </si>
  <si>
    <t>Bourání konstrukcí</t>
  </si>
  <si>
    <t>28</t>
  </si>
  <si>
    <t>113106231R00</t>
  </si>
  <si>
    <t>Rozebrání dlažeb ze zámkové dlažby v kamenivu</t>
  </si>
  <si>
    <t>-1356472653</t>
  </si>
  <si>
    <t>29</t>
  </si>
  <si>
    <t>113107325R00</t>
  </si>
  <si>
    <t>Odstranění podkladu pl. 50 m2,kam.těžené tl.25 cm</t>
  </si>
  <si>
    <t>-618517792</t>
  </si>
  <si>
    <t>30</t>
  </si>
  <si>
    <t>113107615R00</t>
  </si>
  <si>
    <t>Odstranění podkladu nad 50 m2,kam.drcené tl.15 cm</t>
  </si>
  <si>
    <t>-1621000613</t>
  </si>
  <si>
    <t>113109410R00</t>
  </si>
  <si>
    <t>Odstranění podkladu nad 50 m2,beton tl.10 cm</t>
  </si>
  <si>
    <t>940304655</t>
  </si>
  <si>
    <t>31</t>
  </si>
  <si>
    <t>113108410R00</t>
  </si>
  <si>
    <t>Odstranění asfaltové vrstvy pl.nad 50 m2, tl.10 cm</t>
  </si>
  <si>
    <t>1566114795</t>
  </si>
  <si>
    <t>32</t>
  </si>
  <si>
    <t>113201111R00</t>
  </si>
  <si>
    <t>Vytrhání obrubníků chodníkových a parkových</t>
  </si>
  <si>
    <t>m</t>
  </si>
  <si>
    <t>-1284715609</t>
  </si>
  <si>
    <t>33</t>
  </si>
  <si>
    <t>960321271R00</t>
  </si>
  <si>
    <t>Bourání konstrukcí ze železobetonu</t>
  </si>
  <si>
    <t>m3</t>
  </si>
  <si>
    <t>-1773996688</t>
  </si>
  <si>
    <t>38</t>
  </si>
  <si>
    <t>979081111R00</t>
  </si>
  <si>
    <t>Odvoz suti a vybour. hmot na skládku do 1 km</t>
  </si>
  <si>
    <t>t</t>
  </si>
  <si>
    <t>1332792464</t>
  </si>
  <si>
    <t>39</t>
  </si>
  <si>
    <t>979081121R00</t>
  </si>
  <si>
    <t>Příplatek k odvozu za každý další 1 km</t>
  </si>
  <si>
    <t>-1962796486</t>
  </si>
  <si>
    <t>Příplatek k odvozu za každý další 1 km 40km</t>
  </si>
  <si>
    <t>40</t>
  </si>
  <si>
    <t>979082111R00</t>
  </si>
  <si>
    <t>Vnitrostaveništní doprava suti do 10 m</t>
  </si>
  <si>
    <t>-2033679720</t>
  </si>
  <si>
    <t>41</t>
  </si>
  <si>
    <t>979082121R00</t>
  </si>
  <si>
    <t>Příplatek k vnitrost. dopravě suti za dalších 5 m</t>
  </si>
  <si>
    <t>-401402847</t>
  </si>
  <si>
    <t>979</t>
  </si>
  <si>
    <t>Likvidace suti a vybouraných hmot</t>
  </si>
  <si>
    <t>420</t>
  </si>
  <si>
    <t>979990103R00</t>
  </si>
  <si>
    <t>Poplatek za uložení suti - beton, skupina odpadu 170101</t>
  </si>
  <si>
    <t>-557716798</t>
  </si>
  <si>
    <t>44</t>
  </si>
  <si>
    <t>979990108R00</t>
  </si>
  <si>
    <t>Poplatek za uložení suti - železobeton, skupina odpadu 170101</t>
  </si>
  <si>
    <t>1281820133</t>
  </si>
  <si>
    <t>45</t>
  </si>
  <si>
    <t>979990112R00</t>
  </si>
  <si>
    <t>Poplatek za uložení suti - obal. kamenivo, asfalt, skupina odpadu 170302</t>
  </si>
  <si>
    <t>431303359</t>
  </si>
  <si>
    <t>46</t>
  </si>
  <si>
    <t>979999973R00</t>
  </si>
  <si>
    <t>Poplatek za uložení, zemina a kamení, (skup.170504)</t>
  </si>
  <si>
    <t>-1630786254</t>
  </si>
  <si>
    <t xml:space="preserve">Objekt4 - HTÚ </t>
  </si>
  <si>
    <t>121101102R00</t>
  </si>
  <si>
    <t>Sejmutí ornice s přemístěním na vzdálenost přes 50 do 100 m</t>
  </si>
  <si>
    <t>186467469</t>
  </si>
  <si>
    <t>Poznámka k položce:_x000d_
nebo lesní půdy, s vodorovným přemístěním na hromady v místě upotřebení nebo na dočasné či trvalé skládky se složením_x000d_
č.v.D.2.2-01 : 328</t>
  </si>
  <si>
    <t>122201101R00</t>
  </si>
  <si>
    <t xml:space="preserve">Odkopávky a  prokopávky nezapažené v hornině 3  do 100 m3</t>
  </si>
  <si>
    <t>1771278615</t>
  </si>
  <si>
    <t>Poznámka k položce:_x000d_
s přehozením výkopku na vzdálenost do 3 m nebo s naložením na dopravní prostředek,_x000d_
č.v.D.2.2-01 : 58,9</t>
  </si>
  <si>
    <t>122201109R00</t>
  </si>
  <si>
    <t xml:space="preserve">Odkopávky a  prokopávky nezapažené v hornině 3  příplatek k cenám za lepivost horniny</t>
  </si>
  <si>
    <t>1898265625</t>
  </si>
  <si>
    <t>Poznámka k položce:_x000d_
s přehozením výkopku na vzdálenost do 3 m nebo s naložením na dopravní prostředek,_x000d_
č.v.D.2.2-01 : 58,9/2</t>
  </si>
  <si>
    <t>162301101R00</t>
  </si>
  <si>
    <t xml:space="preserve">Vodorovné přemístění výkopku z horniny 1 až 4, na vzdálenost přes 50  do 500 m</t>
  </si>
  <si>
    <t>-599100395</t>
  </si>
  <si>
    <t>Poznámka k položce:_x000d_
po suchu, bez naložení výkopku, avšak se složením bez rozhrnutí, zpáteční cesta vozidla._x000d_
č.v.D.2.2-01 - ornice pro zpětné použití : 328_x000d_
zemina pro zpětné použití : 208</t>
  </si>
  <si>
    <t>167101102R00</t>
  </si>
  <si>
    <t xml:space="preserve">Nakládání, skládání, překládání neulehlého výkopku nakládání výkopku  přes 100 m3, z horniny 1 až 4</t>
  </si>
  <si>
    <t>-1604757007</t>
  </si>
  <si>
    <t>Poznámka k položce:_x000d_
č.v.D.2.2-01 - ornice pro zpětné použití : 328_x000d_
zemina pro zpětné použití : 208</t>
  </si>
  <si>
    <t>171101105R00</t>
  </si>
  <si>
    <t xml:space="preserve">Uložení sypaniny do násypů zhutněných s uzavřením povrchu násypu z hornin soudržných s předepsanou mírou zhutnění v procentech výsledků zkoušek Proctor-Standard                 na 103 % PS</t>
  </si>
  <si>
    <t>-319803703</t>
  </si>
  <si>
    <t>Poznámka k položce:_x000d_
s rozprostřením sypaniny ve vrstvách a s hrubým urovnáním,_x000d_
č.v.D.2.2-01 : 208</t>
  </si>
  <si>
    <t>182001121R00</t>
  </si>
  <si>
    <t>Plošná úprava terénu při nerovnostech terénu přes 100 do 150 mm, v rovině nebo na svahu do 1:5</t>
  </si>
  <si>
    <t>906947602</t>
  </si>
  <si>
    <t>Poznámka k položce:_x000d_
s urovnáním povrchu, bez doplnění ornice, v hornině 1 až 4,_x000d_
č.v.D.2.2-01 : 11*1,5+20*2,5+45*2+20*3,5+20*2,5+18*12_x000d_
č.v.D.2.2-01 : 2,5*20+3*16+13*3/2</t>
  </si>
  <si>
    <t>182001122R00</t>
  </si>
  <si>
    <t>Plošná úprava terénu při nerovnostech terénu přes 100 do 150 mm, na svahu přes 1:5 do 1:2</t>
  </si>
  <si>
    <t>41089438</t>
  </si>
  <si>
    <t>Poznámka k položce:_x000d_
s urovnáním povrchu, bez doplnění ornice, v hornině 1 až 4,_x000d_
č.v.D.2.2-01 : 6*3+4*3+7,5*6+8*3+40*6+20*5_x000d_
č.v.D.2.2-01 : 12*5+8*5+13*5+8*4+15*5+12*10+25*5</t>
  </si>
  <si>
    <t>182001123R00</t>
  </si>
  <si>
    <t>Plošná úprava terénu při nerovnostech terénu přes 100 do 150 mm, na svahu přes 1:2 do 1:1</t>
  </si>
  <si>
    <t>1755019425</t>
  </si>
  <si>
    <t>Poznámka k položce:_x000d_
s urovnáním povrchu, bez doplnění ornice, v hornině 1 až 4,_x000d_
č.v.D.2.2-01 : 35*4</t>
  </si>
  <si>
    <t>182101101R00</t>
  </si>
  <si>
    <t>Svahování v zářezech v hornině 1 až 4</t>
  </si>
  <si>
    <t>1948188307</t>
  </si>
  <si>
    <t>Poznámka k položce:_x000d_
trvalých svahů do projektovaných profilů s potřebným přemístěním výkopku při svahování v zářezech,_x000d_
č.v.D.2.2-01 : 12*5+8*5+13*5+8*4+15*5+12*10+25*5</t>
  </si>
  <si>
    <t>182201101R00</t>
  </si>
  <si>
    <t>Svahování násypů bez rozlišení horniny</t>
  </si>
  <si>
    <t>-105976632</t>
  </si>
  <si>
    <t>Poznámka k položce:_x000d_
trvalých svahů do projektovaných profilů s potřebným přemístěním výkopku při svahování v násypech,_x000d_
č.v.D.2.2-01 : 439+140</t>
  </si>
  <si>
    <t>182301122R00</t>
  </si>
  <si>
    <t>Rozprostření a urovnání ornice ve svahu v souvislé ploše do 500 m2, tloušťka vrstvy přes 100 do 150 mm</t>
  </si>
  <si>
    <t>-1148213709</t>
  </si>
  <si>
    <t>Poznámka k položce:_x000d_
s případným nutným přemístěním hromad nebo dočasných skládek na místo potřeby ze vzdálenosti do 30 m, ve svahu sklonu přes 1 : 5,_x000d_
č.v.D.2.2-01 : 328/0,15</t>
  </si>
  <si>
    <t>Objekt4 - Zpevněné plochy</t>
  </si>
  <si>
    <t>46 - Zpevněné plochy</t>
  </si>
  <si>
    <t>91 - Doplňující práce na komunikaci</t>
  </si>
  <si>
    <t>99 - Staveništní přesun hmot</t>
  </si>
  <si>
    <t>122201102R00</t>
  </si>
  <si>
    <t>Odkopávky nezapažené v hor. 3 do 1000 m3</t>
  </si>
  <si>
    <t>596156453</t>
  </si>
  <si>
    <t>Příplatek za lepivost - odkopávky v hor. 3</t>
  </si>
  <si>
    <t>-349475492</t>
  </si>
  <si>
    <t>139601102R00</t>
  </si>
  <si>
    <t>Ruční výkop jam, rýh a šachet v hornině tř. 3</t>
  </si>
  <si>
    <t>29987650</t>
  </si>
  <si>
    <t>162701105R00</t>
  </si>
  <si>
    <t>Vodorovné přemístění výkopku z hor.1-4 do 10000 m</t>
  </si>
  <si>
    <t>964585082</t>
  </si>
  <si>
    <t>162100010RAC</t>
  </si>
  <si>
    <t>Vodorovné přemístění výkopku z horniny 1 až 4,příplatek za každých dalších 10 km</t>
  </si>
  <si>
    <t>-1586723779</t>
  </si>
  <si>
    <t>Poznámka k položce:_x000d_
Poznámka k položce:
444,488*3</t>
  </si>
  <si>
    <t>181101102R00</t>
  </si>
  <si>
    <t>Úprava pláně v zářezech v hor. 1-4, se zhutněním</t>
  </si>
  <si>
    <t>-1549356023</t>
  </si>
  <si>
    <t>181101111R00</t>
  </si>
  <si>
    <t>Úprava pláně v zářezech se zhutněním - ručně</t>
  </si>
  <si>
    <t>-752351321</t>
  </si>
  <si>
    <t>199000002R00</t>
  </si>
  <si>
    <t>Poplatek za skládku horniny 1- 4</t>
  </si>
  <si>
    <t>336762023</t>
  </si>
  <si>
    <t>11001</t>
  </si>
  <si>
    <t>Ruční dokopávky a úpravy terénu</t>
  </si>
  <si>
    <t>hod</t>
  </si>
  <si>
    <t>949534980</t>
  </si>
  <si>
    <t>564851111RT2</t>
  </si>
  <si>
    <t>Podklad ze štěrkodrti po zhutnění tloušťky 15 cm štěrkodrť frakce 0-32 mm</t>
  </si>
  <si>
    <t>-2107504781</t>
  </si>
  <si>
    <t>564861111RT4</t>
  </si>
  <si>
    <t>Podklad ze štěrkodrti po zhutnění tloušťky 20 cm štěrkodrť frakce 0-63 mm</t>
  </si>
  <si>
    <t>332139994</t>
  </si>
  <si>
    <t>564922105RT1</t>
  </si>
  <si>
    <t>Mlatový kryt z mech.zpevněného kameniva tl. 5 cm prosívka fr. 0-4 mm</t>
  </si>
  <si>
    <t>512151076</t>
  </si>
  <si>
    <t>591211211R00</t>
  </si>
  <si>
    <t>Kladení dlažby drobné kostky, lože z drti tl. 5 cm</t>
  </si>
  <si>
    <t>-702296844</t>
  </si>
  <si>
    <t>58380120.AR</t>
  </si>
  <si>
    <t xml:space="preserve">Kostka dlažební drobná 8/10 tř. 1  1t = 5 m2 štípaná</t>
  </si>
  <si>
    <t>2071724882</t>
  </si>
  <si>
    <t xml:space="preserve">Kostka dlažební drobná 8/10 tř. 1  1t = 5 m2 štípaná, 159 t plochy, 15,2 t obruby</t>
  </si>
  <si>
    <t>91</t>
  </si>
  <si>
    <t>Doplňující práce na komunikaci</t>
  </si>
  <si>
    <t>916261111R00</t>
  </si>
  <si>
    <t>Osazení obruby z kostek drobných, s boční opěrou</t>
  </si>
  <si>
    <t>1608891692</t>
  </si>
  <si>
    <t>918101111R00</t>
  </si>
  <si>
    <t>Lože pod obrubníky nebo obruby dlažeb z C 12/15</t>
  </si>
  <si>
    <t>-409976946</t>
  </si>
  <si>
    <t>99</t>
  </si>
  <si>
    <t>Staveništní přesun hmot</t>
  </si>
  <si>
    <t>998223011R00</t>
  </si>
  <si>
    <t>Přesun hmot, pozemní komunikace, kryt dlážděný</t>
  </si>
  <si>
    <t>-921648397</t>
  </si>
  <si>
    <t>Objekt4 - Oválná kašna a kaskády</t>
  </si>
  <si>
    <t>2 - Základy a zvláštní zakládání</t>
  </si>
  <si>
    <t>3 - Svislé a kompletní konstrukce</t>
  </si>
  <si>
    <t>45 - Podkladní a vedlejší konstrukce</t>
  </si>
  <si>
    <t>8 - Trubní vedení</t>
  </si>
  <si>
    <t>89 - Ostatní konstrukce na trubním vedení</t>
  </si>
  <si>
    <t>909 - Ostatní práce</t>
  </si>
  <si>
    <t>711 - Izolace proti vodě</t>
  </si>
  <si>
    <t>766 - Konstrukce truhlářské</t>
  </si>
  <si>
    <t>767 - Konstrukce zámečnické</t>
  </si>
  <si>
    <t>Celkem - Celkem</t>
  </si>
  <si>
    <t>131201110R00</t>
  </si>
  <si>
    <t>Hloubení nezapažených jam a zářezů do 50 m3, v hornině 3, hloubení strojně</t>
  </si>
  <si>
    <t>1917573885</t>
  </si>
  <si>
    <t>Poznámka k položce:_x000d_
Poznámka k položce:
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
č.v.D.3.2-17 : (3,14*4,15*2,65)*0,7
0,25*1*2,6</t>
  </si>
  <si>
    <t>131201119R00</t>
  </si>
  <si>
    <t>Hloubení nezapažených jam a zářezů příplatek za lepivost, v hornině 3,</t>
  </si>
  <si>
    <t>-1330592038</t>
  </si>
  <si>
    <t xml:space="preserve">Poznámka k položce:_x000d_
Poznámka k položce:
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
Začátek provozního součtu
č.v.D.3.2-17: (3,14*4,15*2,65)*0,7
  0,25*1*2,6
Konec provozního součtu
24,82251/2</t>
  </si>
  <si>
    <t>132201110R00</t>
  </si>
  <si>
    <t>Hloubení rýh šířky do 60 cm do 50 m3, v hornině 3, hloubení strojně</t>
  </si>
  <si>
    <t>97564482</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</si>
  <si>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č.v.D.3.2-17 - základy : 21*0,4*0,4
č.v.D.3.2-17 - potrubí : 0,6*0,3*5,8</t>
  </si>
  <si>
    <t>132201119R00</t>
  </si>
  <si>
    <t>Hloubení rýh šířky do 60 cm příplatek za lepivost, v hornině 3,</t>
  </si>
  <si>
    <t>-62331065</t>
  </si>
  <si>
    <t>Poznámka k položce:_x000d_
zapažených i nezapažených s urovnáním dna do předepsaného profilu a spádu, s přehozením výkopku na přilehlém terénu na vzdálenost do 3 m od podélné osy rýhy nebo s naložením výkopku na dopravní prostředek._x000d_
4,404/2</t>
  </si>
  <si>
    <t>162201102R00</t>
  </si>
  <si>
    <t xml:space="preserve">Vodorovné přemístění výkopku z horniny 1 až 4, na vzdálenost přes 20  do 50 m</t>
  </si>
  <si>
    <t>-365971197</t>
  </si>
  <si>
    <t>Poznámka k položce:_x000d_
Poznámka k položce:
po suchu, bez ohledu na druh dopravního prostředku, bez naložení výkopku, avšak se složením bez rozhrnutí,
č.v.D.3.2-17 - dosypání kolem kašny(odvoz+dovoz) : 22*0,3*0,4*2</t>
  </si>
  <si>
    <t xml:space="preserve">Vodorovné přemístění výkopku z horniny 1 až 4, na vzdálenost přes 9 000  do 10 000 m</t>
  </si>
  <si>
    <t>-1546971873</t>
  </si>
  <si>
    <t>Poznámka k položce:_x000d_
Poznámka k položce:
po suchu, bez ohledu na druh dopravního prostředku, bez naložení výkopku, avšak se složením bez rozhrnutí,
č.v.D.9.2-02 : (3,14*4,15*2,65)*0,7
0,25*1*2,6
č.v.D.3.2-17 - základy : 21*0,4*0,4
č.v.D.3.2-17 - potrubí : 0,6*0,3*5,8
zpětný obsyp : -2,64</t>
  </si>
  <si>
    <t>666255663</t>
  </si>
  <si>
    <t>Poznámka k položce:_x000d_
Poznámka k položce:
26,587*3</t>
  </si>
  <si>
    <t>167101101R00</t>
  </si>
  <si>
    <t xml:space="preserve">Nakládání, skládání, překládání neulehlého výkopku nakládání výkopku  do 100 m3, z horniny 1 až 4</t>
  </si>
  <si>
    <t>-1700785696</t>
  </si>
  <si>
    <t>Poznámka k položce:_x000d_
Poznámka k položce:
č.v.D.3.2-17 - dosypání kolem kašny : 22*0,3*0,4</t>
  </si>
  <si>
    <t>174201101R00</t>
  </si>
  <si>
    <t>Zásyp sypaninou bez zhutnění jam, šachet, rýh nebo kolem objektů v těchto vykopávkách</t>
  </si>
  <si>
    <t>-1416500723</t>
  </si>
  <si>
    <t>Poznámka k položce:_x000d_
Poznámka k položce:
z jakékoliv horniny s uložením výkopku po vrstvách,
včetně strojního přemístění materiálu ze vzdálenosti do 10 m od okraje zásypu
č.v.D.3.2-17 : 0,25*1*2,6</t>
  </si>
  <si>
    <t>175101101RT2</t>
  </si>
  <si>
    <t>Obsyp potrubí bez prohození sypaniny, s dodáním štěrkopísku frakce 0 - 22 mm</t>
  </si>
  <si>
    <t>-243237522</t>
  </si>
  <si>
    <t>Poznámka k položce:_x000d_
Poznámka k položce:
sypaninou z vhodných hornin tř. 1 - 4 nebo materiálem připraveným podél výkopu ve vzdálenosti do 3 m od jeho kraje, pro jakoukoliv hloubku výkopu a jakoukoliv míru zhutnění,
č.v.D.3.2-17 - potrubí : 0,6*0,3*5,8</t>
  </si>
  <si>
    <t>175101201R00</t>
  </si>
  <si>
    <t>Obsyp objektů bez prohození sypaniny</t>
  </si>
  <si>
    <t>-1635596705</t>
  </si>
  <si>
    <t>Poznámka k položce:_x000d_
Poznámka k položce:
sypaninou z vhodných hornin tř. 1 - 4 nebo materiálem, uloženým ve vzdálenosti do 30 m od vnějšího kraje objektu, pro jakoukoliv míru zhutnění,
č.v.D.3.2-17 - dosypání kolem kašny : 22*0,3*0,4</t>
  </si>
  <si>
    <t>175101209R00</t>
  </si>
  <si>
    <t>Obsyp objektů příplatek za prohození sypaniny</t>
  </si>
  <si>
    <t>1666800797</t>
  </si>
  <si>
    <t>Poznámka k položce:_x000d_
sypaninou z vhodných hornin tř. 1 - 4 nebo materiálem, uloženým ve vzdálenosti do 30 m od vnějšího kraje objektu, pro jakoukoliv míru zhutnění,</t>
  </si>
  <si>
    <t>Úprava pláně v zářezech v hornině 1 až 4, se zhutněním</t>
  </si>
  <si>
    <t>1868707179</t>
  </si>
  <si>
    <t>Poznámka k položce:_x000d_
Poznámka k položce:
vyrovnáním výškových rozdílů, ploch vodorovných a ploch do sklonu 1 : 5.
č.v.D.3.2-17 : (3,14*4,15*2,65)
1*2,6</t>
  </si>
  <si>
    <t>Poplatky za skládku horniny 1- 4, skupina 17 05 04 z Katalogu odpadů</t>
  </si>
  <si>
    <t>692258021</t>
  </si>
  <si>
    <t>Poznámka k položce:_x000d_
Poznámka k položce:
č.v.D.3.2-17 : (3,14*4,15*2,65)*0,7
0,25*1*2,6
č.v.D.3.2-17 - základy : 21*0,4*0,4
č.v.D.3.2-17 - potrubí : 0,6*0,3*5,8
zpětný obsyp : -2,64</t>
  </si>
  <si>
    <t>673260789</t>
  </si>
  <si>
    <t>Poznámka k položce:_x000d_
odhad : 50</t>
  </si>
  <si>
    <t>5833366</t>
  </si>
  <si>
    <t>Kačírek praný frakce 16-32 mm, volně ložený</t>
  </si>
  <si>
    <t>219948378</t>
  </si>
  <si>
    <t>Poznámka k položce:_x000d_
Poznámka k položce:
č.v.D.3.2-17 : 0,25*1*2,6</t>
  </si>
  <si>
    <t>Základy a zvláštní zakládání</t>
  </si>
  <si>
    <t>273321321R00</t>
  </si>
  <si>
    <t xml:space="preserve">Beton základových desek železový třídy C 20/25, Beton čerstvý obyčejný;  C 20/25;  prostředí: X0;  cement: CEM I;  Dmax = 22 mm;  S 3</t>
  </si>
  <si>
    <t>-691027158</t>
  </si>
  <si>
    <t>Poznámka k položce:_x000d_
Poznámka k položce:
bez dodávky a uložení výztuže
č.v.D.3.2-17 : (3,14*4,15*2,65)*0,15</t>
  </si>
  <si>
    <t>273351215R00</t>
  </si>
  <si>
    <t>Bednění stěn základových desek zřízení</t>
  </si>
  <si>
    <t>-700864699</t>
  </si>
  <si>
    <t>Poznámka k položce:_x000d_
Poznámka k položce:
svislé nebo šikmé (odkloněné) , půdorysně přímé nebo zalomené, stěn základových desek ve volných nebo zapažených jámách, rýhách, šachtách, včetně případných vzpěr,
č.v.D.3.2-17 : 0,15*21,9</t>
  </si>
  <si>
    <t>273351216R00</t>
  </si>
  <si>
    <t>Bednění stěn základových desek odstranění</t>
  </si>
  <si>
    <t>1709765696</t>
  </si>
  <si>
    <t>Poznámka k položce:_x000d_
svislé nebo šikmé (odkloněné) , půdorysně přímé nebo zalomené, stěn základových desek ve volných nebo zapažených jámách, rýhách, šachtách, včetně případných vzpěr,_x000d_
Včetně očištění, vytřídění a uložení bednicího materiálu.</t>
  </si>
  <si>
    <t>273361921RT8</t>
  </si>
  <si>
    <t>Výztuž základových desek ze svařovaných sítí průměr drátu 8 mm, velikost oka 100/100 mm</t>
  </si>
  <si>
    <t>-1150252441</t>
  </si>
  <si>
    <t>Poznámka k položce:_x000d_
Poznámka k položce:
včetně distančních prvků
č.v.D.3.2-17(vyztužení nutno dopřesnit výrobní dokumentací) : (3,14*4,15*2,65)*0,0799*2*1,15</t>
  </si>
  <si>
    <t>274321321R00</t>
  </si>
  <si>
    <t xml:space="preserve">Beton základových pasů železový třídy C 20/25, Beton čerstvý obyčejný;  C 20/25;  prostředí: X0;  cement: CEM I;  Dmax = 22 mm;  S 3</t>
  </si>
  <si>
    <t>346316299</t>
  </si>
  <si>
    <t>Poznámka k položce:_x000d_
Poznámka k položce:
včetně dodávky a uložení betonu, bez výztuže
č.v.D.3.2-17 - základy : 21*0,6*0,4</t>
  </si>
  <si>
    <t>274351215R00</t>
  </si>
  <si>
    <t>Bednění stěn základových pasů zřízení</t>
  </si>
  <si>
    <t>739644208</t>
  </si>
  <si>
    <t>Poznámka k položce:_x000d_
Poznámka k položce:
svislé nebo šikmé (odkloněné), půdorysně přímé nebo zalomené, stěn základových pasů ve volných nebo zapažených jámách, rýhách, šachtách, včetně případných vzpěr,
č.v.D.3.2-17 : 0,2*(21,9+19,5)</t>
  </si>
  <si>
    <t>274351216R00</t>
  </si>
  <si>
    <t>Bednění stěn základových pasů odstranění</t>
  </si>
  <si>
    <t>-646127712</t>
  </si>
  <si>
    <t>Poznámka k položce:_x000d_
Poznámka k položce:
svislé nebo šikmé (odkloněné), půdorysně přímé nebo zalomené, stěn základových pasů ve volných nebo zapažených jámách, rýhách, šachtách, včetně případných vzpěr,
Včetně očištění, vytřídění a uložení bednicího materiálu.
č.v.D.3.2-17 : 0,2*(21,9+19,5)</t>
  </si>
  <si>
    <t>274361821R00</t>
  </si>
  <si>
    <t>Výztuž základových pasů z betonářské oceli 10 505 (R)</t>
  </si>
  <si>
    <t>712552294</t>
  </si>
  <si>
    <t>Poznámka k položce:_x000d_
Poznámka k položce:
č.v.D.3.2-17 - základy(předpoklad vyztužení 50kg/m3) : 21*0,6*0,4*0,05</t>
  </si>
  <si>
    <t>289970111R00</t>
  </si>
  <si>
    <t>Geotextílie separační, filtrační, zpevňující polypropylén, 300 g/m2</t>
  </si>
  <si>
    <t>2019253923</t>
  </si>
  <si>
    <t>Poznámka k položce:_x000d_
Poznámka k položce:
č.v.D.3.2-17 : 3</t>
  </si>
  <si>
    <t>26</t>
  </si>
  <si>
    <t>271500</t>
  </si>
  <si>
    <t>Vytvoření prostupů v zákl. desce pro přívod EI a kontrolní přepad</t>
  </si>
  <si>
    <t>985542489</t>
  </si>
  <si>
    <t>27</t>
  </si>
  <si>
    <t>27517100</t>
  </si>
  <si>
    <t xml:space="preserve">Zavrtání zemního vrutu, vč. dodávky vrutu  VZH, pozink. 80x1200mm, typ U</t>
  </si>
  <si>
    <t>1525008640</t>
  </si>
  <si>
    <t>Poznámka k položce:_x000d_
Poznámka k položce:
č.v.D.3.2-17 - ozn. 8 : 16</t>
  </si>
  <si>
    <t>Svislé a kompletní konstrukce</t>
  </si>
  <si>
    <t>380316142RT4</t>
  </si>
  <si>
    <t>Kompletní konstrukce z betonu prostého vodostavebního třídy C 30/37, vliv prostředí XF4, tloušťky konstrukce přes 150 do 300 mm</t>
  </si>
  <si>
    <t>-1799956607</t>
  </si>
  <si>
    <t>Poznámka k položce:_x000d_
Poznámka k položce:
čistíren odpadních vod (mimo budovy), nádrží, vodojemů, žlabů nebo kanálů, včetně pomocného pracovního lešení o výšce podlahy do 1900 mm a pro zatížení do 1,5 kPa,
č.v.D.3.2-17 : 
stěny : 0,8*0,25*20,223
dno : 0,25*26,507</t>
  </si>
  <si>
    <t>380356241R00</t>
  </si>
  <si>
    <t>Bednění kompletních konstrukcí neomítaných z betonu prostého nebo železového obyčejného vodostavebního, ploch rovinných, zřízení</t>
  </si>
  <si>
    <t>-1749932549</t>
  </si>
  <si>
    <t>Poznámka k položce:_x000d_
Poznámka k položce:
čistíren odpadních vod (mimo budovy), nádrží, vodojemů, žlabů nebo kanálů: - konstrukcí omítaných z betonu prostého nebo železového obyčejného i vodostavebního - konstrukcí neomítaných z betonu prostého nebo železového obyčejného
č.v.D.3.2-17 : 21*0,8+19,5*0,6</t>
  </si>
  <si>
    <t>380356242R00</t>
  </si>
  <si>
    <t>Bednění kompletních konstrukcí neomítaných z betonu prostého nebo železového obyčejného vodostavebního, ploch rovinných, odbednění</t>
  </si>
  <si>
    <t>-1858775351</t>
  </si>
  <si>
    <t>380361007R00</t>
  </si>
  <si>
    <t>Výztuž kompletních konstrukcí z oceli z oceli 10 505</t>
  </si>
  <si>
    <t>-311721081</t>
  </si>
  <si>
    <t xml:space="preserve">Poznámka k položce:_x000d_
Poznámka k položce:
čistíren odpadních vod (mimo budovy), nádrží, vodojemů, žlabů nebo kanálů , včetně pomocného pracovního lešení o výšce podlahy do 1900 mm a pro zatížení do 1,5 kPa,
č.v.D.3.2-17 : 
Začátek provozního součtu
  stěny : 0,8*0,25*20,223
  dno : 0,2*26,507
Konec provozního součtu
předpoklad vyztužení 150kg/m3 : 10,671*0,15</t>
  </si>
  <si>
    <t>338001</t>
  </si>
  <si>
    <t xml:space="preserve">D+M vodotěsné dilatační spáry </t>
  </si>
  <si>
    <t>kpl</t>
  </si>
  <si>
    <t>-937600307</t>
  </si>
  <si>
    <t xml:space="preserve">D+M  vodotěsné dilatační spáry</t>
  </si>
  <si>
    <t>Poznámka k položce:_x000d_
Poznámka k položce:</t>
  </si>
  <si>
    <t>338900</t>
  </si>
  <si>
    <t>Příplatek za spádování dna kašny</t>
  </si>
  <si>
    <t>1240568322</t>
  </si>
  <si>
    <t>Poznámka k položce:_x000d_
Poznámka k položce:
č.v.D.3.2-17 : 
dno : 26,507</t>
  </si>
  <si>
    <t>34</t>
  </si>
  <si>
    <t>3803600</t>
  </si>
  <si>
    <t>Příplatek za zaoblené bednění</t>
  </si>
  <si>
    <t>-752055097</t>
  </si>
  <si>
    <t>Poznámka k položce:_x000d_
Poznámka k položce:
č.v.D.3.2-17 : 21*0,8+19,5*0,6</t>
  </si>
  <si>
    <t>Podkladní a vedlejší konstrukce</t>
  </si>
  <si>
    <t>35</t>
  </si>
  <si>
    <t>Podklad ze štěrkodrti s rozprostřením a zhutněním frakce 0-63 mm, tloušťka po zhutnění 200 mm, Kamenivo nestanovené</t>
  </si>
  <si>
    <t>-1168382897</t>
  </si>
  <si>
    <t>Poznámka k položce:_x000d_
Poznámka k položce:
č.v.D.3.2-17 : 26,507</t>
  </si>
  <si>
    <t>Trubní vedení</t>
  </si>
  <si>
    <t>36</t>
  </si>
  <si>
    <t>721176222R00</t>
  </si>
  <si>
    <t>Potrubí KG svodné (ležaté) v zemi vnější průměr D 110 mm, tloušťka stěny 3,2 mm, DN 100</t>
  </si>
  <si>
    <t>-1351026622</t>
  </si>
  <si>
    <t>Poznámka k položce:_x000d_
Poznámka k položce:
včetně tvarovek, objímek. Bez zednických výpomocí.
Potrubí včetně tvarovek. Bez zednických výpomocí.
č.v.D.3.2-17- ozn. 10 : 5,8</t>
  </si>
  <si>
    <t>37</t>
  </si>
  <si>
    <t>311500</t>
  </si>
  <si>
    <t>D+M přepadu do akumulace DN150</t>
  </si>
  <si>
    <t>1109992505</t>
  </si>
  <si>
    <t>89</t>
  </si>
  <si>
    <t>Ostatní konstrukce na trubním vedení</t>
  </si>
  <si>
    <t>5971010</t>
  </si>
  <si>
    <t>D+M žlabu odvodňovacího plastového do betonu, včetně dodávky roštu pozink. 120x90x500, žlabu a čelní stěny s odtokem</t>
  </si>
  <si>
    <t>599137311</t>
  </si>
  <si>
    <t>Poznámka k položce:_x000d_
Poznámka k položce:
č.v.D.3.2-17 - ozn. 11 : 1</t>
  </si>
  <si>
    <t>89001</t>
  </si>
  <si>
    <t>D+M kontrolní šachty technologie, vč. zemních prací</t>
  </si>
  <si>
    <t>-251988766</t>
  </si>
  <si>
    <t>Poznámka k položce:_x000d_
Poznámka k položce:
č.v.D.3.2-17- ozn. 4 : 1</t>
  </si>
  <si>
    <t>909</t>
  </si>
  <si>
    <t>Ostatní práce</t>
  </si>
  <si>
    <t>90901</t>
  </si>
  <si>
    <t>Stavební přípomoci ZTI a EI vč. dod. materiálu</t>
  </si>
  <si>
    <t>-1675612718</t>
  </si>
  <si>
    <t>Poznámka k položce:_x000d_
odhad : 10</t>
  </si>
  <si>
    <t>90902</t>
  </si>
  <si>
    <t>Dodávka a osazení balvanu d=1,2m</t>
  </si>
  <si>
    <t>645147608</t>
  </si>
  <si>
    <t>Poznámka k položce:_x000d_
Poznámka k položce:
č.v.D.3.2-17- ozn. 13 : 7</t>
  </si>
  <si>
    <t>42</t>
  </si>
  <si>
    <t>90903</t>
  </si>
  <si>
    <t>Dodávka a osazení balvanu d=0,5m</t>
  </si>
  <si>
    <t>-158827127</t>
  </si>
  <si>
    <t>Poznámka k položce:_x000d_
Poznámka k položce:
č.v.D.3.2-17 - ozn. 13 : 10</t>
  </si>
  <si>
    <t>43</t>
  </si>
  <si>
    <t>90904</t>
  </si>
  <si>
    <t>Dodávka a osazení balvanu d=0,3m</t>
  </si>
  <si>
    <t>1472313408</t>
  </si>
  <si>
    <t>Poznámka k položce:_x000d_
Poznámka k položce:
č.v.D.3.2-17 - ozn. 13 : 15</t>
  </si>
  <si>
    <t>998151111R00</t>
  </si>
  <si>
    <t>Přesun hmot pro oplocení a objekty zvláštní, zděné vodorovně do 50 m výšky do 10 m</t>
  </si>
  <si>
    <t>-695578073</t>
  </si>
  <si>
    <t>Poznámka k položce:_x000d_
na novostavbách a změnách objektů pro oplocení (815 2 JKSo), objekty zvláštní pro chov živočichů (815 3 JKSO), objekty pozemní různé (815 9 JKSO)</t>
  </si>
  <si>
    <t>711</t>
  </si>
  <si>
    <t>Izolace proti vodě</t>
  </si>
  <si>
    <t>711111006RZ4</t>
  </si>
  <si>
    <t xml:space="preserve">Provedení izolace proti zemní vlhkosti natěradly za studena na ploše vodorovné asfaltovou penetrační suspenzí, včetně dodávky emulze 0,4 kg/m2, Hmota nátěrová asfaltová; typ: penetrace; funkce: zpevnění povrchu; vrstva: podkladní; exteriér; podklad: kov, </t>
  </si>
  <si>
    <t>983804243</t>
  </si>
  <si>
    <t>Provedení izolace proti zemní vlhkosti natěradly za studena na ploše vodorovné asfaltovou penetrační suspenzí, včetně dodávky emulze 0,4 kg/m2, Hmota nátěrová asfaltová; typ: penetrace; funkce: zpevnění povrchu; vrstva: podkladní; exteriér; podklad: kov,</t>
  </si>
  <si>
    <t>Poznámka k položce:_x000d_
Poznámka k položce:
č.v.D.3.2-17 - základy : 21*0,4</t>
  </si>
  <si>
    <t>711112006RZ4</t>
  </si>
  <si>
    <t>Provedení izolace proti zemní vlhkosti natěradly za studena na ploše svislé, včetně pomocného lešení o výšce podlahy do 1900 mm a pro zatížení do 1,5 kPa. asfaltovou penetrační emulzí, včetně dodávky emulze 0,4 kg/m2, Hmota nátěrová asfaltová; typ: penetr</t>
  </si>
  <si>
    <t>1445550022</t>
  </si>
  <si>
    <t>47</t>
  </si>
  <si>
    <t>711141559RY1</t>
  </si>
  <si>
    <t>Provedení izolace proti zemní vlhkosti pásy přitavením vodorovná, 1 vrstva, s dodávkou izolačního pásu se skleněnou nebo polyesterovou vložkou, s minerálním posypem</t>
  </si>
  <si>
    <t>617368005</t>
  </si>
  <si>
    <t>Poznámka k položce:_x000d_
Poznámka k položce:
Provedení očištění povrchu a natavení jedné vrstvy modifikovaného asfaltového pásu včetně dodávky materiálů.
č.v.D.3.2-17: 0,15*21,9</t>
  </si>
  <si>
    <t>48</t>
  </si>
  <si>
    <t>711142559RY1</t>
  </si>
  <si>
    <t>Provedení izolace proti zemní vlhkosti pásy přitavením svislá, 1 vrstva, s dodávkou izolačního pásu se skleněnou nebo polyesterovou vložkou, s minerálním posypem</t>
  </si>
  <si>
    <t>-204938510</t>
  </si>
  <si>
    <t>49</t>
  </si>
  <si>
    <t>7118200</t>
  </si>
  <si>
    <t>D+M jezírkové fólie PVC, včetně dodávky fólie PVC 1,28kg/m2</t>
  </si>
  <si>
    <t>1185482073</t>
  </si>
  <si>
    <t>Poznámka k položce:_x000d_
Poznámka k položce:
č.v.D.3.2-17- ozn. 12 : 3</t>
  </si>
  <si>
    <t>50</t>
  </si>
  <si>
    <t>998711201R00</t>
  </si>
  <si>
    <t>Přesun hmot pro izolace proti vodě svisle do 6 m</t>
  </si>
  <si>
    <t>212857362</t>
  </si>
  <si>
    <t>Poznámka k položce:_x000d_
50 m vodorovně měřeno od těžiště půdorysné plochy skládky do těžiště půdorysné plochy objektu</t>
  </si>
  <si>
    <t>766</t>
  </si>
  <si>
    <t>Konstrukce truhlářské</t>
  </si>
  <si>
    <t>51</t>
  </si>
  <si>
    <t>76601</t>
  </si>
  <si>
    <t>D+M hranolů z plastového recyklátu 25x50 mm pro instalaci oplechování, kotveno po 1m</t>
  </si>
  <si>
    <t>bm</t>
  </si>
  <si>
    <t>233948455</t>
  </si>
  <si>
    <t>D+M hranolů z plastového recyklátu 25x50mm pro instalaci oplechování, kotveno po 1m</t>
  </si>
  <si>
    <t>Poznámka k položce:_x000d_
Poznámka k položce:
č.v.D.3.2-17 - ozn. 1 : 85</t>
  </si>
  <si>
    <t>52</t>
  </si>
  <si>
    <t>76602</t>
  </si>
  <si>
    <t>1288271038</t>
  </si>
  <si>
    <t>D+M hranolů z plastového recyklátu 25x550mm pro instalaci oplechování, kotveno po 1m</t>
  </si>
  <si>
    <t>Poznámka k položce:_x000d_
Poznámka k položce:
č.v.D.3.2-17 - ozn. 2 : 80</t>
  </si>
  <si>
    <t>53</t>
  </si>
  <si>
    <t>998766201R00</t>
  </si>
  <si>
    <t>Přesun hmot pro konstrukce truhlářské v objektech výšky do 6 m</t>
  </si>
  <si>
    <t>-1330670396</t>
  </si>
  <si>
    <t>Poznámka k položce:_x000d_
50 m vodorovně</t>
  </si>
  <si>
    <t>767</t>
  </si>
  <si>
    <t>Konstrukce zámečnické</t>
  </si>
  <si>
    <t>54</t>
  </si>
  <si>
    <t>767001</t>
  </si>
  <si>
    <t>D+M oplechování z cortenového plechu tl. 5mm, kompl. provedení dle návrhu dodavatele</t>
  </si>
  <si>
    <t>-787194278</t>
  </si>
  <si>
    <t>D+M oplechování z cortenového plechu tl.5mm, kompl. provedení dle návrhu dodavatele</t>
  </si>
  <si>
    <t>Poznámka k položce:_x000d_
Poznámka k položce:
č.v.D.3.2-17 - ozn. 3 : 20,1</t>
  </si>
  <si>
    <t>55</t>
  </si>
  <si>
    <t>767002</t>
  </si>
  <si>
    <t>D+M ocelové svařované konstrukce z jaklových profilů pozink.</t>
  </si>
  <si>
    <t>kg</t>
  </si>
  <si>
    <t>1242944644</t>
  </si>
  <si>
    <t>Poznámka k položce:_x000d_
Poznámka k položce:
č.v.D.3.2-17 - ozn. 6,7 : (3,2+7)*8,39
1,2*11,3
3*12,5</t>
  </si>
  <si>
    <t>767003</t>
  </si>
  <si>
    <t>D+M kaskády z cortenového plechu tl. 5mm, kompl. provedení dle návrhu dodavatele</t>
  </si>
  <si>
    <t>1058443048</t>
  </si>
  <si>
    <t>Poznámka k položce:_x000d_
Poznámka k položce:
č.v.D.3.2-17 - ozn. 5 : ((0,6+0,08+0,08) * 1,5) * 3</t>
  </si>
  <si>
    <t>56</t>
  </si>
  <si>
    <t>767004</t>
  </si>
  <si>
    <t>D+M závitové tyče M10 pro ukotvení plechu kaskády</t>
  </si>
  <si>
    <t>1902272332</t>
  </si>
  <si>
    <t>Poznámka k položce:_x000d_
Poznámka k položce:
č.v.D.3.2-17 - ozn. 9 : 2,6</t>
  </si>
  <si>
    <t>57</t>
  </si>
  <si>
    <t>998767201R00</t>
  </si>
  <si>
    <t>Přesun hmot pro kovové stavební doplňk. konstrukce v objektech výšky do 6 m</t>
  </si>
  <si>
    <t>267344242</t>
  </si>
  <si>
    <t>Celkem</t>
  </si>
  <si>
    <t>Objekt4 - Amfiteátr</t>
  </si>
  <si>
    <t>43 - Schodiště</t>
  </si>
  <si>
    <t>-1456957090</t>
  </si>
  <si>
    <t>Poznámka k položce:_x000d_
Poznámka k položce:
s přehozením výkopku na vzdálenost do 3 m nebo s naložením na dopravní prostředek,
č.v.D.3.2-16 : 0,4*(5,1*13,5+3*3,8*2+1,8*(4,6+2,6)+1*4,8)
1,4*1*(13,5+2*2+3,2*2+2*2+6,5+0,5+4,5)</t>
  </si>
  <si>
    <t>421460042</t>
  </si>
  <si>
    <t>Poznámka k položce:_x000d_
Poznámka k položce:
s přehozením výkopku na vzdálenost do 3 m nebo s naložením na dopravní prostředek,
č.v.D.3.2-16 : 98,924/2</t>
  </si>
  <si>
    <t>-1455888623</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</si>
  <si>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č.v.D.3.2-16 : 0,8*0,56*(1,3*4+1,2*3+4,8)</t>
  </si>
  <si>
    <t>1283038006</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</si>
  <si>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č.v.D.3.2-16: 0,8*0,56*(1,3*4+1,2*3+4,8)/2</t>
  </si>
  <si>
    <t>132201210R00</t>
  </si>
  <si>
    <t>Hloubení rýh šířky přes 60 do 200 cm do 50 m3, v hornině 3, hloubení strojně</t>
  </si>
  <si>
    <t>-51113545</t>
  </si>
  <si>
    <t>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č.v.D.3.2-16 : 1,2*1*(12,5+3,2*2+8,6+5,3+7,8+7,5)</t>
  </si>
  <si>
    <t>132201219R00</t>
  </si>
  <si>
    <t>Hloubení rýh šířky přes 60 do 200 cm příplatek za lepivost, v hornině 3,</t>
  </si>
  <si>
    <t>843460825</t>
  </si>
  <si>
    <t>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č.v.D.3.2-16 : 1,2*1*(12,5+3,2*2+8,6+5,3+7,8+7,5)/2</t>
  </si>
  <si>
    <t>473193282</t>
  </si>
  <si>
    <t>Poznámka k položce:_x000d_
Poznámka k položce:
po suchu, bez naložení výkopku, avšak se složením bez rozhrnutí, zpáteční cesta vozidla.
č.v.D.3.2-16 - odvoz+dovoz pro zpětný zásyp : 0,7*0,5*(13,5+2*2+3,2*2+2*2+6,5+0,5+4,5)*2</t>
  </si>
  <si>
    <t>1876889701</t>
  </si>
  <si>
    <t>Poznámka k položce:_x000d_
Poznámka k položce:
po suchu, bez naložení výkopku, avšak se složením bez rozhrnutí, zpáteční cesta vozidla.
č.v.D.3.2-16 : 0,4*(5,1*13,5+3*3,8*2+1,8*(4,6+2,6)+1*4,8)
1,4*1*(13,5+2*2+3,2*2+2*2+6,5+0,5+4,5)
0,8*0,56*(1,3*4+1,2*3+4,8)
1,2*1*(12,5+3,2*2+8,6+5,3+7,8+7,5)
-13,79</t>
  </si>
  <si>
    <t>-901278603</t>
  </si>
  <si>
    <t>Poznámka k položce:_x000d_
Poznámka k položce:
131,398*3</t>
  </si>
  <si>
    <t>1142675584</t>
  </si>
  <si>
    <t>Poznámka k položce:_x000d_
Poznámka k položce:
č.v.D.3.2-16 : 0,7*0,5*(13,5+2*2+3,2*2+2*2+6,5+0,5+4,5)</t>
  </si>
  <si>
    <t>175101101R00</t>
  </si>
  <si>
    <t>Obsyp potrubí bez prohození sypaniny, bez dodávky obsypového materiálu</t>
  </si>
  <si>
    <t>-1153797695</t>
  </si>
  <si>
    <t>Poznámka k položce:_x000d_
Poznámka k položce:
sypaninou z vhodných hornin tř. 1 - 4 nebo materiálem připraveným podél výkopu ve vzdálenosti do 3 m od jeho kraje, pro jakoukoliv hloubku výkopu a jakoukoliv míru zhutnění,
č.v.D.3.2-16 : 0,7*0,5*(13,5+2*2+3,2*2+2*2+6,5+0,5+4,5)</t>
  </si>
  <si>
    <t>-1853714235</t>
  </si>
  <si>
    <t>Poznámka k položce:_x000d_
Poznámka k položce:
sypaninou z vhodných hornin tř. 1 - 4 nebo materiálem, uloženým ve vzdálenosti do 30 m od vnějšího kraje objektu, pro jakoukoliv míru zhutnění,
č.v.D.3.2-16 : 0,7*0,5*(13,5+2*2+3,2*2+2*2+6,5+0,5+4,5)</t>
  </si>
  <si>
    <t>-1200479209</t>
  </si>
  <si>
    <t>1705172062</t>
  </si>
  <si>
    <t>Poznámka k položce:_x000d_
Poznámka k položce:
vyrovnáním výškových rozdílů, ploch vodorovných a ploch do sklonu 1 : 5.
č.v.D.3.2-16 : 0,56*(1,3*4+1,2*3+4,8)
1*(12,5+3,2*2+8,6+5,3+7,8+7,5)
1,2*1,5*4</t>
  </si>
  <si>
    <t>466120673</t>
  </si>
  <si>
    <t>-139454026</t>
  </si>
  <si>
    <t>583419063R</t>
  </si>
  <si>
    <t>kamenivo přírodní drcené frakce 32,0 až 63,0 mm; třída B</t>
  </si>
  <si>
    <t>325065235</t>
  </si>
  <si>
    <t>Poznámka k položce:_x000d_
Poznámka k položce:
č.v.D.3.2-16 : 0,7*0,5*(13,5+2*2+3,2*2+2*2+6,5+0,5+4,5)*1,8</t>
  </si>
  <si>
    <t>212971110R00</t>
  </si>
  <si>
    <t>Zřízení opláštění odvod. trativodů z geotextilie o sklonu do 2,5,</t>
  </si>
  <si>
    <t>576812317</t>
  </si>
  <si>
    <t>Poznámka k položce:_x000d_
Poznámka k položce:
v rýze nebo v zářezu se stěnami,
č.v.D.3.2-16 : (1,5+0,5*2+1)*(13,5+2*2+3,2*2+2*2+6,5+0,5+4,5)</t>
  </si>
  <si>
    <t>271531112R00</t>
  </si>
  <si>
    <t>Polštáře zhutněné pod základy kamenivo hrubé, drcené, frakce 32 - 63 mm</t>
  </si>
  <si>
    <t>-1955896079</t>
  </si>
  <si>
    <t>Poznámka k položce:_x000d_
Poznámka k položce:
č.v.D.3.2-16 : 0,1*0,56*(1,3*4+1,2*3+4,8)
0,1*1*(12,5+3,2*2+8,6+5,3+7,8+7,5)</t>
  </si>
  <si>
    <t>Beton základových pasů železový třídy C 20/25</t>
  </si>
  <si>
    <t>-497530230</t>
  </si>
  <si>
    <t>Poznámka k položce:_x000d_
Poznámka k položce:
včetně dodávky a uložení betonu, bez výztuže
č.v.D.3.2-16 : 0,9*0,56*(1,3*4+1,2*3+4,8)
1,2*1*(12,5+3,2*2+8,6+5,3+7,8+7,5)</t>
  </si>
  <si>
    <t>-948470305</t>
  </si>
  <si>
    <t>Poznámka k položce:_x000d_
Poznámka k položce:
svislé nebo šikmé (odkloněné), půdorysně přímé nebo zalomené, stěn základových pasů ve volných nebo zapažených jámách, rýhách, šachtách, včetně případných vzpěr,
č.v.D.3.2-16: 0,4*(1,3*4+1,2*3+4,8)*2
0,4*((12,5+3,2*2+8,6+5,3+7,8+7,5)*2+1*14)</t>
  </si>
  <si>
    <t>1449952457</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</si>
  <si>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t>
  </si>
  <si>
    <t xml:space="preserve">Výztuž základových pasů z betonářské oceli výztuž, z oceli 10505,  ,</t>
  </si>
  <si>
    <t>-101640654</t>
  </si>
  <si>
    <t xml:space="preserve">Poznámka k položce:_x000d_
Poznámka k položce:
Začátek provozního součtu
č.v.D.3.2-16 : 0,9*0,56*(1,3*4+1,2*3+4,8)
  0,9*0,87*(12,5+3,2*2+8,6+5,3+7,8+7,5)
Konec provozního součtu
předpoklad vyztužení 50kg/m3 : 56,052*0,05</t>
  </si>
  <si>
    <t>67390526R</t>
  </si>
  <si>
    <t>geotextilie PP, PES; funkce drenážní, separační, ochranná, výztužná, filtrační; plošná hmotnost 300 g/m2; tl. při 2 kPa 2,80 mm</t>
  </si>
  <si>
    <t>263659833</t>
  </si>
  <si>
    <t>Poznámka k položce:_x000d_
Poznámka k položce:
č.v.D.3.2-16 : (1,5+0,5*2+1)*(13,5+2*2+3,2*2+2*2+6,5+0,5+4,5)*1,15</t>
  </si>
  <si>
    <t>311321825R00</t>
  </si>
  <si>
    <t xml:space="preserve">Beton nadzákladových zdí železový pohledový třídy PB 2 v přírodní barvě drtí a přísad z betonu třídy C 25/30, Beton čerstvý obyčejný;  C 25/30;  prostředí: X0;  cement: CEM I;  Dmax = 16 mm;  S 3</t>
  </si>
  <si>
    <t>2016792965</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</si>
  <si>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č.v.D.3.2-16, : 0,495*46,8 + 12,5*0,28*0,4</t>
  </si>
  <si>
    <t>311351111R00</t>
  </si>
  <si>
    <t>Bednění nadzákladových zdí oboustranné za každou stranu zvlášť únosné nebo zvlášť hladké nebo zvlášť přesné zřízení</t>
  </si>
  <si>
    <t>437904643</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</si>
  <si>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č.v.D.3.2-16 : 2*(2,47*46,8)
0,495*14</t>
  </si>
  <si>
    <t>311351112R00</t>
  </si>
  <si>
    <t>Bednění nadzákladových zdí oboustranné za každou stranu zvlášť únosné nebo zvlášť hladké nebo zvlášť přesné odstranění</t>
  </si>
  <si>
    <t>1857027530</t>
  </si>
  <si>
    <t>311361821R00</t>
  </si>
  <si>
    <t xml:space="preserve">Výztuž nadzákladových zdí z betonářské oceli 10 505(R), Výztuž ocelová betonářská - tyč;  úprava: střih, ohyb;  povrch: žebírkový;  značka: B500B (1.0439);  d = 12,0 mm</t>
  </si>
  <si>
    <t>2062183157</t>
  </si>
  <si>
    <t>Poznámka k položce:_x000d_
Poznámka k položce:
včetně distančních prvků
předpoklad vyztužení 150kg/m3 : 24,863*0,15</t>
  </si>
  <si>
    <t>Schodiště</t>
  </si>
  <si>
    <t>320101111R00</t>
  </si>
  <si>
    <t>Osazení betonových prefabrikátů hmotnost do 1000 kg</t>
  </si>
  <si>
    <t>-474723862</t>
  </si>
  <si>
    <t>Poznámka k položce:_x000d_
Poznámka k položce:
Včetně kotevních prvků a odstranění transportní výztuže.
č.v.D.3.2-16 : 1,2*0,3*0,15*16</t>
  </si>
  <si>
    <t>430321314R00</t>
  </si>
  <si>
    <t>Beton schodišťových konstrukcí (stupňů, schodnic, ramen, podest s nosníky) železový třídy C 20/25</t>
  </si>
  <si>
    <t>-1352740756</t>
  </si>
  <si>
    <t>Poznámka k položce:_x000d_
Poznámka k položce:
č.v.D.3.2-16 : 0,15*1,2*1,3*4</t>
  </si>
  <si>
    <t>430361921RT8</t>
  </si>
  <si>
    <t xml:space="preserve">Výztuž schodišťových konstrukcí  (stupňů, schodnic, ramen, podest s nosníky) ze svařovaných sítí průměr drátu 8 mm, velikost oka 100/100 mm</t>
  </si>
  <si>
    <t>1456640504</t>
  </si>
  <si>
    <t>Poznámka k položce:_x000d_
Poznámka k položce:
Včetně distančních prvků.
č.v.D.3.2-16 - vyztužení nutno dopřesnit realizační dokumentací : 1,2*1,3*4*0,00799*2*1,15</t>
  </si>
  <si>
    <t>434311115R00</t>
  </si>
  <si>
    <t>Stupně dusané z betonu třídy C 20/25</t>
  </si>
  <si>
    <t>-1786100479</t>
  </si>
  <si>
    <t>Poznámka k položce:_x000d_
Poznámka k položce:
na terén nebo na desku z betonu prostého nebo prokládaného kamenem, bez potěru, se zahlazením povrchu,
č.v.D.3.2-16 : 1,2*4*4</t>
  </si>
  <si>
    <t>434351141R00</t>
  </si>
  <si>
    <t>Bednění stupňů betonovaných na podstupňové desce nebo na terénu přímočarých zřízení</t>
  </si>
  <si>
    <t>1729027244</t>
  </si>
  <si>
    <t>Poznámka k položce:_x000d_
Poznámka k položce:
č.v.D.3.2-16 : 1,2*4*4*(0,3+0,15)
0,25*1,3*8
0,15*1,2*4</t>
  </si>
  <si>
    <t>434351142R00</t>
  </si>
  <si>
    <t>Bednění stupňů betonovaných na podstupňové desce nebo na terénu přímočarých odstranění</t>
  </si>
  <si>
    <t>-424268098</t>
  </si>
  <si>
    <t>P14</t>
  </si>
  <si>
    <t>Železobetonový prefabrikát, beton C20/25, výška 150mm, šířka 300mm, dl. 1200mm, natural, zkosené horní hrany (15/15), protiskluz. pásek, předpoklad vyztužení 150kg/m3, vč. dopravy</t>
  </si>
  <si>
    <t>1673778402</t>
  </si>
  <si>
    <t>Poznámka k položce:_x000d_
Poznámka k položce:
č.v.D.3.2-16: 16</t>
  </si>
  <si>
    <t>457311117R00</t>
  </si>
  <si>
    <t>Vyrovnávací beton beton C 20/25</t>
  </si>
  <si>
    <t>417128912</t>
  </si>
  <si>
    <t>Poznámka k položce:_x000d_
Poznámka k položce:
na vodorovné mostní konstrukci s očištěním podkladních ploch, provedený v předepsaném spádu,
č.v.D.3.2-16 - vyrovnání pod prefabrikáty : 0,05*0,3*(1,3*4+1,2*3+4,8)
0,05*0,8*(12,5+3,2*2+8,6+5,3+7,8+7,5)</t>
  </si>
  <si>
    <t>Podklad ze štěrkodrti s rozprostřením a zhutněním frakce 0-63 mm, tloušťka po zhutnění 200 mm</t>
  </si>
  <si>
    <t>1054021010</t>
  </si>
  <si>
    <t>Poznámka k položce:_x000d_
Poznámka k položce:
č.v.D.3.2-16 : 1,2*1,5*4</t>
  </si>
  <si>
    <t>871219111R00</t>
  </si>
  <si>
    <t>Kladení dren. potrubí bezvýkop.,flex.PVC, bez obs.</t>
  </si>
  <si>
    <t>-1394161120</t>
  </si>
  <si>
    <t>Poznámka k položce:_x000d_
Poznámka k položce:
č.v.D.3.2-16 : (13,5+2*2+3,2*2+2*2+6,5+0,5+4,5)</t>
  </si>
  <si>
    <t>28611233R</t>
  </si>
  <si>
    <t>Trubka plastová drenážní spoj: západkový; potrubí: jednovrstvé; materiál: PVC-U; povrch: korugovaný; ohebná; DN = 100; perforování: TP; vsakovací plocha = 29,5 cm2/m</t>
  </si>
  <si>
    <t>1175035258</t>
  </si>
  <si>
    <t>Poznámka k položce:_x000d_
Poznámka k položce:
č.v.D.3.2-16 : (13,5+2*2+3,2*2+2*2+6,5+0,5+4,5)*1,1</t>
  </si>
  <si>
    <t>28611326.AR</t>
  </si>
  <si>
    <t>Zátka plastová drenážní spoj: západkový; potrubí: jednovrstvé; materiál: PVC; DN = 100</t>
  </si>
  <si>
    <t>-44898952</t>
  </si>
  <si>
    <t>1049457938</t>
  </si>
  <si>
    <t>711823121RT6</t>
  </si>
  <si>
    <t>Ochrana konstrukcí nopovou fólií svisle, výška nopu 20 mm, včetně dodávky fólie</t>
  </si>
  <si>
    <t>1378238283</t>
  </si>
  <si>
    <t>Poznámka k položce:_x000d_
Poznámka k položce:
č.v.D.3.2-16 : 2*(12,5+2*2+3,1*2+2*2+6,8+0,6+4,6)</t>
  </si>
  <si>
    <t>711823129RT5</t>
  </si>
  <si>
    <t xml:space="preserve">Ochrana konstrukcí nopovou fólií ukončovací lišta,  , včetně dodávky lišty</t>
  </si>
  <si>
    <t>1375944723</t>
  </si>
  <si>
    <t>Poznámka k položce:_x000d_
Poznámka k položce:
č.v.D.3.2-16 : (12,5+2*2+3,1*2+2*2+6,8+0,6+4,6)</t>
  </si>
  <si>
    <t>-1410698106</t>
  </si>
  <si>
    <t>76702</t>
  </si>
  <si>
    <t>D+M dřevěných lavic(akát. dřevo)na ocelové konstrukci vč. ukotvení na chem. kotvy a povrchové úpravy</t>
  </si>
  <si>
    <t>1529034818</t>
  </si>
  <si>
    <t>Poznámka k položce:_x000d_
Poznámka k položce:
č.v.D.3.2-16 : 11,9+3+8,6+3,2+7,4+7,7+5</t>
  </si>
  <si>
    <t>-1114127104</t>
  </si>
  <si>
    <t>Objekt4 - Mobiliář</t>
  </si>
  <si>
    <t>93 - Dokončovací práce inženýrských staveb</t>
  </si>
  <si>
    <t>133201101R00</t>
  </si>
  <si>
    <t xml:space="preserve">Hloubení šachet v hornině 3  do 100 m3</t>
  </si>
  <si>
    <t>-1855365866</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</si>
  <si>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č.v.D.3.2-03 : 0,9*0,3*0,8*2*35_x000d_
0,9*0,3*0,8*11_x000d_
0,9*1,1*1,1*2</t>
  </si>
  <si>
    <t>133201109R00</t>
  </si>
  <si>
    <t xml:space="preserve">Hloubení šachet v hornině 3  příplatek za lepivost horniny</t>
  </si>
  <si>
    <t>1226397444</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</si>
  <si>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19,674/2</t>
  </si>
  <si>
    <t>1589367473</t>
  </si>
  <si>
    <t>Poznámka k položce:_x000d_
po suchu, bez naložení výkopku, avšak se složením bez rozhrnutí, zpáteční cesta vozidla.</t>
  </si>
  <si>
    <t>-424536350</t>
  </si>
  <si>
    <t>Poznámka k položce:_x000d_
Poznámka k položce:
19,674*3</t>
  </si>
  <si>
    <t>513505826</t>
  </si>
  <si>
    <t>Poznámka k položce:_x000d_
vyrovnáním výškových rozdílů, ploch vodorovných a ploch do sklonu 1 : 5.</t>
  </si>
  <si>
    <t>-2112283582</t>
  </si>
  <si>
    <t>275321321R00</t>
  </si>
  <si>
    <t>Beton základových patek železový třídy C 20/25</t>
  </si>
  <si>
    <t>1331352450</t>
  </si>
  <si>
    <t>Poznámka k položce:_x000d_
bez dodávky a uložení výztuže_x000d_
č.v.D.3.2-03 : 0,9*0,3*0,8*2*35_x000d_
0,9*0,3*0,8*11_x000d_
0,9*1,1*1,1*2</t>
  </si>
  <si>
    <t>275351215R00</t>
  </si>
  <si>
    <t>Bednění stěn základových patek zřízení</t>
  </si>
  <si>
    <t>-984185111</t>
  </si>
  <si>
    <t>Poznámka k položce:_x000d_
bednění svislé nebo šikmé (odkloněné), půdorysně přímé nebo zalomené, stěn základových patek ve volných nebo zapažených jámách, rýhách, šachtách, včetně případných vzpěr,_x000d_
č.v.D.3.2-03 : 0,3*(0,3*2+0,8*2)*2*35_x000d_
0,3*(0,3*2+0,8*2)*11_x000d_
0,3*1,1*4*2</t>
  </si>
  <si>
    <t>275351216R00</t>
  </si>
  <si>
    <t>Bednění stěn základových patek odstranění</t>
  </si>
  <si>
    <t>-685912275</t>
  </si>
  <si>
    <t>Poznámka k položce:_x000d_
bednění svislé nebo šikmé (odkloněné), půdorysně přímé nebo zalomené, stěn základových patek ve volných nebo zapažených jámách, rýhách, šachtách, včetně případných vzpěr,_x000d_
Včetně očištění, vytřídění a uložení bednícího materiálu.</t>
  </si>
  <si>
    <t>93</t>
  </si>
  <si>
    <t>Dokončovací práce inženýrských staveb</t>
  </si>
  <si>
    <t>93001</t>
  </si>
  <si>
    <t>Osazení laviček vč. ukotvení do beton. základu závitovou tyčí na chem. maltu</t>
  </si>
  <si>
    <t>582167619</t>
  </si>
  <si>
    <t>Poznámka k položce:_x000d_
č.v.D.3.2-03 : 35</t>
  </si>
  <si>
    <t>93002</t>
  </si>
  <si>
    <t>Osazení odpadkových košů vč. ukotvení do beton. základu závitovou tyčí na chem. maltu</t>
  </si>
  <si>
    <t>1399057824</t>
  </si>
  <si>
    <t>Poznámka k položce:_x000d_
č.v.D.3.2-03 : 11</t>
  </si>
  <si>
    <t>93003</t>
  </si>
  <si>
    <t>Osazení sedacího objektu na stavitelných nožkách</t>
  </si>
  <si>
    <t>1359463737</t>
  </si>
  <si>
    <t>Poznámka k položce:_x000d_
č.v.D.3.2-03 : 2</t>
  </si>
  <si>
    <t>93004</t>
  </si>
  <si>
    <t>Osazení pítka vč. ukotvení do beton. základu pomocí kotevního dílu</t>
  </si>
  <si>
    <t>1802609491</t>
  </si>
  <si>
    <t>M1</t>
  </si>
  <si>
    <t>Parková lavička s opěradlem a područkami, vč. dopravy</t>
  </si>
  <si>
    <t>1869364354</t>
  </si>
  <si>
    <t>M2</t>
  </si>
  <si>
    <t>Trojitý odpadkový koš pro tříděný odpad, vč. dopravy</t>
  </si>
  <si>
    <t>337310379</t>
  </si>
  <si>
    <t>M3</t>
  </si>
  <si>
    <t>Sedací objekt, vč. dopravy</t>
  </si>
  <si>
    <t>-969474392</t>
  </si>
  <si>
    <t>M4</t>
  </si>
  <si>
    <t>Pítko, vč. dopravy</t>
  </si>
  <si>
    <t>-1372139319</t>
  </si>
  <si>
    <t>296700620</t>
  </si>
  <si>
    <t>Objekt4 - Schodiště 01, OP 07 a 08</t>
  </si>
  <si>
    <t xml:space="preserve">Odkopávky a  prokopávky nezapažené v hornině 3 do 100 m3</t>
  </si>
  <si>
    <t>-1979974878</t>
  </si>
  <si>
    <t>Poznámka k položce:_x000d_
s přehozením výkopku na vzdálenost do 3 m nebo s naložením na dopravní prostředek,_x000d_
č.v.D.3.2-04 : 1,5*0,8*6_x000d_
1*0,5*10,5_x000d_
0,4*4,3*5</t>
  </si>
  <si>
    <t xml:space="preserve">Odkopávky a  prokopávky nezapažené v hornině 3 příplatek k cenám za lepivost horniny</t>
  </si>
  <si>
    <t>-1255637540</t>
  </si>
  <si>
    <t>Poznámka k položce:_x000d_
s přehozením výkopku na vzdálenost do 3 m nebo s naložením na dopravní prostředek,_x000d_
21,05/2</t>
  </si>
  <si>
    <t>-686033116</t>
  </si>
  <si>
    <t>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č.v.D.3.2-04 : 0,9*1,35*(5,5+10,5)
0,7*0,7*3,8</t>
  </si>
  <si>
    <t>-1187280013</t>
  </si>
  <si>
    <t>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21,302/2</t>
  </si>
  <si>
    <t>-1375087808</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</si>
  <si>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č.v.D.3.2-04 : 0,7*0,7*0,7</t>
  </si>
  <si>
    <t>1806804617</t>
  </si>
  <si>
    <t>Poznámka k položce:_x000d_
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prostředek,_x000d_
č.v.D.3.2-04 : 0,7*0,7*0,7/2</t>
  </si>
  <si>
    <t>1396773150</t>
  </si>
  <si>
    <t>Poznámka k položce:_x000d_
Poznámka k položce:
po suchu, bez ohledu na druh dopravního prostředku, bez naložení výkopku, avšak se složením bez rozhrnutí,</t>
  </si>
  <si>
    <t>-1678579290</t>
  </si>
  <si>
    <t>Poznámka k položce:_x000d_
Poznámka k položce:
po suchu, bez ohledu na druh dopravního prostředku, bez naložení výkopku, avšak se složením bez rozhrnutí,
č.v.D.3.2-04 : 1,5*0,8*6
1*0,5*10,5
0,4*4,3*5
0,9*1,35*(5,5+10,5)
0,7*0,7*3,8
0,7*0,7*0,7
-5,415</t>
  </si>
  <si>
    <t>-451975277</t>
  </si>
  <si>
    <t>Poznámka k položce:_x000d_
Poznámka k položce:
37,28*3</t>
  </si>
  <si>
    <t>71860128</t>
  </si>
  <si>
    <t>Poznámka k položce:_x000d_
č.v.D.3.2-04 : 0,8*0,8*6_x000d_
0,3*0,5*10,5</t>
  </si>
  <si>
    <t>67501466</t>
  </si>
  <si>
    <t>Poznámka k položce:_x000d_
sypaninou z vhodných hornin tř. 1 - 4 nebo materiálem připraveným podél výkopu ve vzdálenosti do 3 m od jeho kraje, pro jakoukoliv hloubku výkopu a jakoukoliv míru zhutnění,_x000d_
č.v.D.3.2-04 : 0,7*0,5*(6+10,5)</t>
  </si>
  <si>
    <t>993764421</t>
  </si>
  <si>
    <t>Poznámka k položce:_x000d_
sypaninou z vhodných hornin tř. 1 - 4 nebo materiálem, uloženým ve vzdálenosti do 30 m od vnějšího kraje objektu, pro jakoukoliv míru zhutnění,_x000d_
č.v.D.3.2-04 : 0,8*0,8*6_x000d_
0,3*0,5*10,5</t>
  </si>
  <si>
    <t>1289990971</t>
  </si>
  <si>
    <t>1967820476</t>
  </si>
  <si>
    <t>Poznámka k položce:_x000d_
Poznámka k položce:
vyrovnáním výškových rozdílů, ploch vodorovných a ploch do sklonu 1 : 5.
č.v.D.3.2-04 : 4,5*5,5+0,9*10,5</t>
  </si>
  <si>
    <t>1281127757</t>
  </si>
  <si>
    <t>Poznámka k položce:_x000d_
Poznámka k položce:
č.v.D.3.2-04 : 1,5*0,8*6
1*0,5*10,5
0,4*4,3*5
1,35*0,9*(5,5+10,5)
0,7*0,7*3,8
0,7*0,7*0,7
-5,415</t>
  </si>
  <si>
    <t>-207846120</t>
  </si>
  <si>
    <t>Poznámka k položce:_x000d_
odhad : 30</t>
  </si>
  <si>
    <t>2128146541</t>
  </si>
  <si>
    <t>Poznámka k položce:_x000d_
Poznámka k položce:
č.v.D.3.2-04 : 0,9*0,5*(6+10,5)*1,8</t>
  </si>
  <si>
    <t>-1484178682</t>
  </si>
  <si>
    <t>Poznámka k položce:_x000d_
v rýze nebo v zářezu se stěnami,_x000d_
č.v.D.3.2-04 : (0,7*3+1,5)*(6+10,5)</t>
  </si>
  <si>
    <t>804512823</t>
  </si>
  <si>
    <t>Poznámka k položce:_x000d_
Poznámka k položce:
č.v.D.3.2-04 : 0,1*0,9*(5,5+10,5)
0,1*0,7*3,8
0,1*0,7*0,7</t>
  </si>
  <si>
    <t>1067554656</t>
  </si>
  <si>
    <t>Poznámka k položce:_x000d_
Poznámka k položce:
včetně dodávky a uložení betonu, bez výztuže
č.v.D.3.2-04 : 1,3*0,9*(5,5+10,5)
0,9*0,7*3,8</t>
  </si>
  <si>
    <t>1317065827</t>
  </si>
  <si>
    <t>Poznámka k položce:_x000d_
svislé nebo šikmé (odkloněné), půdorysně přímé nebo zalomené, stěn základových pasů ve volných nebo zapažených jámách, rýhách, šachtách, včetně případných vzpěr,_x000d_
č.v.D.3.2-04 : 0,4*(0,7+5,5+10,5)*2_x000d_
0,4*(0,7+3,8)*2</t>
  </si>
  <si>
    <t>1722405255</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</si>
  <si>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č.v.D.3.2-04 : 0,4*(0,7+5,5+10,5)*2_x000d_
0,4*(0,7+3,8)*2</t>
  </si>
  <si>
    <t>1011168827</t>
  </si>
  <si>
    <t xml:space="preserve">Poznámka k položce:_x000d_
Poznámka k položce:
Začátek provozního součtu
  č.v.D.3.2-04 : 1,3*0,9*(5,5+10,5)
  0,9*0,7*3,8
Konec provozního součtu
předpoklad vyztužení 50kg/m3 : 21,144*0,05</t>
  </si>
  <si>
    <t xml:space="preserve">Beton základových patek železový třídy C 20/25, Beton čerstvý obyčejný;  C 20/25;  prostředí: X0;  cement: CEM I;  Dmax = 22 mm;  S 3</t>
  </si>
  <si>
    <t>-204087952</t>
  </si>
  <si>
    <t>Poznámka k položce:_x000d_
bez dodávky a uložení výztuže_x000d_
č.v.D.3.2-04 : 0,8*0,7*0,7</t>
  </si>
  <si>
    <t>-1078971478</t>
  </si>
  <si>
    <t>Poznámka k položce:_x000d_
bednění svislé nebo šikmé (odkloněné), půdorysně přímé nebo zalomené, stěn základových patek ve volných nebo zapažených jámách, rýhách, šachtách, včetně případných vzpěr,_x000d_
č.v.D.3.2-04 : 0,4*0,7*4</t>
  </si>
  <si>
    <t>1315768929</t>
  </si>
  <si>
    <t>Poznámka k položce:_x000d_
bednění svislé nebo šikmé (odkloněné), půdorysně přímé nebo zalomené, stěn základových patek ve volných nebo zapažených jámách, rýhách, šachtách, včetně případných vzpěr,_x000d_
Včetně očištění, vytřídění a uložení bednícího materiálu._x000d_
č.v.D.3.2-04 : 0,4*0,7*4</t>
  </si>
  <si>
    <t>275361821R00</t>
  </si>
  <si>
    <t xml:space="preserve">Výztuž základových patek z betonářské oceli z prutové oceli, 10505,  ,  ,  , Výztuž ocelová betonářská - tyč;  úprava: střih, ohyb;  povrch: žebírkový;  značka: B500B (1.0439);  d = 12,0 mm</t>
  </si>
  <si>
    <t>1648511889</t>
  </si>
  <si>
    <t>Poznámka k položce:_x000d_
včetně distančních prvků_x000d_
č.v.D.3.2-04 - předpoklad vyztužení 50kg/m3 : 0,8*0,7*0,7*0,05</t>
  </si>
  <si>
    <t>-1494520711</t>
  </si>
  <si>
    <t>Poznámka k položce:_x000d_
č.v.D.3.2-04 : ((0,7*3+1,5)*(6+10,5))*1,15</t>
  </si>
  <si>
    <t>385535029</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</si>
  <si>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č.v.D.3.2-04 : 2*0,3*5,1
1,2*0,3*10,5 + (3,2*0,75*0,3)</t>
  </si>
  <si>
    <t>-416449115</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</si>
  <si>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č.v.D.3.2-04 : 2*(5,1*2)+(2,1*0,3)+(3,2+7,5)*(2,98*0,3)
1,2*10,5*2+0,5*0,3</t>
  </si>
  <si>
    <t>1257339139</t>
  </si>
  <si>
    <t>Poznámka k položce:_x000d_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vzpěr,_x000d_
č.v.D.3.2-04 : 2*(5,1*2)+2,1*0,3_x000d_
1,2*10,5*2+0,5*0,3</t>
  </si>
  <si>
    <t>-212079324</t>
  </si>
  <si>
    <t>Poznámka k položce:_x000d_
Poznámka k položce:
včetně distančních prvků
Začátek provozního součtu
č.v.D.3.2-04 : 2*0,3*5,1
1,2*0,3*10,5 + (3,2*0,75*0,3)Konec provozního součtu
předpoklad vyztužení 150kg/m3 : 7,52*0,15</t>
  </si>
  <si>
    <t>-1490574355</t>
  </si>
  <si>
    <t>Poznámka k položce:_x000d_
Poznámka k položce:
Včetně kotevních prvků a odstranění transportní výztuže.
č.v.D.3.2-04 : 1,2*0,35*0,15*9
1,35*0,35*0,15*8
1,5*0,35*0,15*11
1,65*0,35*0,15*4</t>
  </si>
  <si>
    <t>549461914</t>
  </si>
  <si>
    <t>Poznámka k položce:_x000d_
č.v.D.3.2-04 : 0,15*3,4*4,2</t>
  </si>
  <si>
    <t>1834678082</t>
  </si>
  <si>
    <t>Poznámka k položce:_x000d_
Včetně distančních prvků._x000d_
č.v.D.3.2-04 - vyztužení nutno dopřesnit realizační dokumentací : 3,4*4,2*2*0,00799*1,15</t>
  </si>
  <si>
    <t>-819668969</t>
  </si>
  <si>
    <t>Poznámka k položce:_x000d_
na terén nebo na desku z betonu prostého nebo prokládaného kamenem, bez potěru, se zahlazením povrchu,_x000d_
č.v.D.3.2-04 : 10*4,2</t>
  </si>
  <si>
    <t>126849225</t>
  </si>
  <si>
    <t>Poznámka k položce:_x000d_
č.v.D.3.2-04 : 10*4,2*(0,15+0,35)_x000d_
0,25*(6+3,7)</t>
  </si>
  <si>
    <t>585944586</t>
  </si>
  <si>
    <t>P1</t>
  </si>
  <si>
    <t>Železobetonový prefabrikát, beton C20/25, výška 150mm, šířka 350mm, dl. 1200mm, natural, zkosené horní hrany (15/15), protiskluz. pásek, předpoklad vyztužení 150kg/m3, vč. dopravy</t>
  </si>
  <si>
    <t>2059111157</t>
  </si>
  <si>
    <t>Poznámka k položce:_x000d_
č.v.D.3.2-04 : 9</t>
  </si>
  <si>
    <t>P2</t>
  </si>
  <si>
    <t>Železobetonový prefabrikát, beton C20/25, výška 150mm, šířka 350mm, dl. 1350mm, natural, zkosené horní hrany (15/15), protiskluz. pásek, předpoklad vyztužení 150kg/m3, vč. dopravy</t>
  </si>
  <si>
    <t>1339573882</t>
  </si>
  <si>
    <t>Poznámka k položce:_x000d_
č.v.D.3.2-04 : 8</t>
  </si>
  <si>
    <t>P3</t>
  </si>
  <si>
    <t>Železobetonový prefabrikát, beton C20/25, výška 150mm, šířka 350mm, dl. 1500mm, natural, zkosené horní hrany (15/15), protiskluz. pásek, předpoklad vyztužení 150kg/m3, vč. dopravy</t>
  </si>
  <si>
    <t>1441417117</t>
  </si>
  <si>
    <t>Poznámka k položce:_x000d_
č.v.D.3.2-04 : 11</t>
  </si>
  <si>
    <t>P4</t>
  </si>
  <si>
    <t>Železobetonový prefabrikát, beton C20/25, výška 150mm, šířka 350mm, dl. 1650mm, natural, zkosené horní hrany (15/15), protiskluz. pásek, předpoklad vyztužení 150kg/m3, vč. dopravy</t>
  </si>
  <si>
    <t>1957956869</t>
  </si>
  <si>
    <t>Poznámka k položce:_x000d_
č.v.D.3.2-04 : 4</t>
  </si>
  <si>
    <t>1639241129</t>
  </si>
  <si>
    <t>Poznámka k položce:_x000d_
na vodorovné mostní konstrukci s očištěním podkladních ploch, provedený v předepsaném spádu,_x000d_
č.v.D.3.2-04 - vyrovnání pod bet. prefabrikát : 0,05*0,3*3,8</t>
  </si>
  <si>
    <t>-1826264319</t>
  </si>
  <si>
    <t>Poznámka k položce:_x000d_
č.v.D.3.2-04 : 4,5*4</t>
  </si>
  <si>
    <t>-557460889</t>
  </si>
  <si>
    <t>Poznámka k položce:_x000d_
č.v.D.3.2-04 : (6+10,5)</t>
  </si>
  <si>
    <t>trubka plastová drenážní PVC-U; ohebná; korugovaná; perforovaná po celém obvodu; DN 100,0 mm</t>
  </si>
  <si>
    <t>1822993068</t>
  </si>
  <si>
    <t>Poznámka k položce:_x000d_
16,5*1,1</t>
  </si>
  <si>
    <t>zátka PVC; DN 100,0 mm</t>
  </si>
  <si>
    <t>-859158665</t>
  </si>
  <si>
    <t>-895448659</t>
  </si>
  <si>
    <t>1602316740</t>
  </si>
  <si>
    <t>Poznámka k položce:_x000d_
č.v.D.3.2-04 : 2*6+1,5*10,5</t>
  </si>
  <si>
    <t xml:space="preserve">Ochrana konstrukcí nopovou fólií ukončovací lišta,  , včetně dodávky lišty, Lišta</t>
  </si>
  <si>
    <t>1322378903</t>
  </si>
  <si>
    <t>Poznámka k položce:_x000d_
č.v.D.3.2-04 : 6+10,5</t>
  </si>
  <si>
    <t>718980862</t>
  </si>
  <si>
    <t>76701</t>
  </si>
  <si>
    <t>D+M schodišťového zábradlí vč. ukotvení a povrchové úpravy</t>
  </si>
  <si>
    <t>187091604</t>
  </si>
  <si>
    <t>Poznámka k položce:_x000d_
č.v.D.3.2-04 : 3,5</t>
  </si>
  <si>
    <t>352220362</t>
  </si>
  <si>
    <t>Objekt5 - Schodiště 02, OP 09</t>
  </si>
  <si>
    <t>2108603342</t>
  </si>
  <si>
    <t>Poznámka k položce:_x000d_
s přehozením výkopku na vzdálenost do 3 m nebo s naložením na dopravní prostředek,_x000d_
č.v.D.3.2-05 : 0,4*2,5*6_x000d_
0,8*0,6*(2,3+3,2)</t>
  </si>
  <si>
    <t>-1732811254</t>
  </si>
  <si>
    <t>Poznámka k položce:_x000d_
s přehozením výkopku na vzdálenost do 3 m nebo s naložením na dopravní prostředek,_x000d_
č.v.D.3.2-05 : 8,64/2</t>
  </si>
  <si>
    <t>-1501542711</t>
  </si>
  <si>
    <t>Poznámka k položce:_x000d_
zapažených i nezapažených s urovnáním dna do předepsaného profilu a spádu, s přehozením výkopku na přilehlém terénu na vzdálenost do 3 m od podélné osy rýhy nebo s naložením výkopku na dopravní prostředek._x000d_
č.v.D.3.2-05,22 : 0,7*0,5*(2,3+3,2)</t>
  </si>
  <si>
    <t>1580203165</t>
  </si>
  <si>
    <t>Poznámka k položce:_x000d_
zapažených i nezapažených s urovnáním dna do předepsaného profilu a spádu, s přehozením výkopku na přilehlém terénu na vzdálenost do 3 m od podélné osy rýhy nebo s naložením výkopku na dopravní prostředek._x000d_
č.v.D.3.2-05,22 : 0,7*0,5*(2,3+3,2)/2</t>
  </si>
  <si>
    <t>476462898</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</si>
  <si>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č.v.D.3.2-05 : 0,8*0,7*(1,1+1,3*7)</t>
  </si>
  <si>
    <t>-97087101</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</si>
  <si>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č.v.D.3.2-05 : 0,8*0,7*(1,1+1,3*7)/2</t>
  </si>
  <si>
    <t>2035932832</t>
  </si>
  <si>
    <t>Poznámka k položce:_x000d_
po suchu, bez ohledu na druh dopravního prostředku, bez naložení výkopku, avšak se složením bez rozhrnutí,_x000d_
č.v.D.3.2-05,22 - odvoz+dovoz pro zpětný zásyp : 1,1*2</t>
  </si>
  <si>
    <t>-1073212280</t>
  </si>
  <si>
    <t>Poznámka k položce:_x000d_
po suchu, bez ohledu na druh dopravního prostředku, bez naložení výkopku, avšak se složením bez rozhrnutí,_x000d_
č.v.D.3.2-05 : 0,4*2,5*6_x000d_
0,8*0,6*(2,3+3,2)_x000d_
0,7*0,5*(2,3+3,2)_x000d_
0,8*0,7*(1,1+1,3*7)_x000d_
-1,1</t>
  </si>
  <si>
    <t>818645790</t>
  </si>
  <si>
    <t>Poznámka k položce:_x000d_
Poznámka k položce:
15,177*3</t>
  </si>
  <si>
    <t>-442154781</t>
  </si>
  <si>
    <t>Poznámka k položce:_x000d_
č.v.D.3.2-05,22 : 0,4*0,5*(2,3+3,2)</t>
  </si>
  <si>
    <t>-1709473098</t>
  </si>
  <si>
    <t>Poznámka k položce:_x000d_
sypaninou z vhodných hornin tř. 1 - 4 nebo materiálem, uloženým ve vzdálenosti do 30 m od vnějšího kraje objektu, pro jakoukoliv míru zhutnění,_x000d_
č.v.D.3.2-05,22 : 0,4*0,5*(2,3+3,2)</t>
  </si>
  <si>
    <t>889404893</t>
  </si>
  <si>
    <t>603639735</t>
  </si>
  <si>
    <t>Poznámka k položce:_x000d_
vyrovnáním výškových rozdílů, ploch vodorovných a ploch do sklonu 1 : 5._x000d_
č.v.D.3.2-05,22 : 2,4*6_x000d_
0,5*(2,3+3,2)_x000d_
0,7*(1,1+1,3*7)</t>
  </si>
  <si>
    <t>1672321709</t>
  </si>
  <si>
    <t>Poznámka k položce:_x000d_
č.v.D.3.2-05 : 0,4*2,5*6_x000d_
0,8*0,6*(2,3+3,2)_x000d_
0,7*0,5*(2,3+3,2)_x000d_
0,8*0,7*(1,1+1,3*7)_x000d_
-1,1</t>
  </si>
  <si>
    <t>-1809017422</t>
  </si>
  <si>
    <t>213240213</t>
  </si>
  <si>
    <t>Poznámka k položce:_x000d_
č.v.D.3.2-05,22 : 0,1*0,5*(2,3+3,2)_x000d_
0,1*0,7*(1,1+1,3*7)</t>
  </si>
  <si>
    <t>-574155378</t>
  </si>
  <si>
    <t>Poznámka k položce:_x000d_
včetně dodávky a uložení betonu, bez výztuže_x000d_
č.v.D.3.2-05,22 : 0,9*0,5*(2,3+3,2)_x000d_
0,9*0,7*(1,1+1,3*7)</t>
  </si>
  <si>
    <t>1777425200</t>
  </si>
  <si>
    <t>Poznámka k položce:_x000d_
svislé nebo šikmé (odkloněné), půdorysně přímé nebo zalomené, stěn základových pasů ve volných nebo zapažených jámách, rýhách, šachtách, včetně případných vzpěr,_x000d_
č.v.D.3.2-05,22 : 0,4*(0,5*2+2,3*23,2)_x000d_
0,4*((1,1+1,3*7)*2+0,7*16)</t>
  </si>
  <si>
    <t>-1707971362</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</si>
  <si>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č.v.D.3.2-05,22 : 0,4*(0,5*2+2,3*23,2)_x000d_
0,4*((1,1+1,3*7)*2+0,7*16)</t>
  </si>
  <si>
    <t>-1748086137</t>
  </si>
  <si>
    <t xml:space="preserve">Poznámka k položce:_x000d_
Začátek provozního součtu_x000d_
  č.v.D.3.2-05,22 : 0,9*0,5*(2,3+3,2)_x000d_
  0,9*0,7*(1,1+1,3*7)_x000d_
Konec provozního součtu_x000d_
předpoklad 50kg/m3 : 8,901*0,05</t>
  </si>
  <si>
    <t>-666221185</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</si>
  <si>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č.v.D.3.2-05,22 : 2,1*0,6*0,3
2,8*0,6*0,3</t>
  </si>
  <si>
    <t>748562670</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</si>
  <si>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č.v.D.3.2-05 : 2*(2,26*0,6)+(2,1*0,3)
2*(0,6*2,92)+(2,92*0,3)</t>
  </si>
  <si>
    <t>-2080668818</t>
  </si>
  <si>
    <t>-1269473692</t>
  </si>
  <si>
    <t>Poznámka k položce:_x000d_
Poznámka k položce:
včetně distančních prvků
předpoklad vyztužení 150kg/m3 : 0,882*0,15</t>
  </si>
  <si>
    <t>-1106639011</t>
  </si>
  <si>
    <t>Poznámka k položce:_x000d_
Včetně kotevních prvků a odstranění transportní výztuže._x000d_
č.v.D.3.2-05 : 1*0,35*0,15*2_x000d_
1,35*0,35*0,15*2_x000d_
1,5*0,35*0,15*21_x000d_
1,65*0,35*0,15_x000d_
2*0,35*0,15*2</t>
  </si>
  <si>
    <t>-440887793</t>
  </si>
  <si>
    <t>Poznámka k položce:_x000d_
č.v.D.3.2-05,22 : 0,15*2,2*5,2</t>
  </si>
  <si>
    <t>896400320</t>
  </si>
  <si>
    <t>Poznámka k položce:_x000d_
Včetně distančních prvků._x000d_
č.v.D.3.2-05,22 - odaha, nuno dopřesnit realizační dokumentací : 2,2*5,2*2*0,00799*1,15</t>
  </si>
  <si>
    <t>368141831</t>
  </si>
  <si>
    <t>Poznámka k položce:_x000d_
na terén nebo na desku z betonu prostého nebo prokládaného kamenem, bez potěru, se zahlazením povrchu,_x000d_
č.v.D.3.2-05,22 : 9,1+8+6,8+5,7+4,5+3,4+2,3+1,3</t>
  </si>
  <si>
    <t>79252931</t>
  </si>
  <si>
    <t>Poznámka k položce:_x000d_
č.v.D.3.2-05,22 : (9,1+8+6,8+5,7+4,5+3,4+2,3+1,3)*(0,35+0,15)_x000d_
0,25*2,2*2</t>
  </si>
  <si>
    <t>-1220154103</t>
  </si>
  <si>
    <t>222675777</t>
  </si>
  <si>
    <t>Poznámka k položce:_x000d_
č.v.D.3.2-05 : 2</t>
  </si>
  <si>
    <t>1639866798</t>
  </si>
  <si>
    <t>Poznámka k položce:_x000d_
č.v.D.3.2-05 : 21</t>
  </si>
  <si>
    <t>-1098794877</t>
  </si>
  <si>
    <t>Poznámka k položce:_x000d_
č.v.D.3.2-05 : 1</t>
  </si>
  <si>
    <t>P5</t>
  </si>
  <si>
    <t>Železobetonový prefabrikát, beton C20/25, výška 150mm, šířka 350mm, dl. 1000mm, natural, zkosené horní hrany (15/15), protiskluz. pásek, předpoklad vyztužení 150kg/m3, vč. dopravy</t>
  </si>
  <si>
    <t>165792356</t>
  </si>
  <si>
    <t>P6</t>
  </si>
  <si>
    <t>Železobetonový prefabrikát, beton C20/25, výška 150mm, šířka 350mm, dl. 2000mm, natural, zkosené horní hrany (15/15), protiskluz. pásek, předpoklad vyztužení 150kg/m3, vč. dopravy</t>
  </si>
  <si>
    <t>426554764</t>
  </si>
  <si>
    <t>-986515936</t>
  </si>
  <si>
    <t>Poznámka k položce:_x000d_
na vodorovné mostní konstrukci s očištěním podkladních ploch, provedený v předepsaném spádu,_x000d_
č.v.D.3.2-05,22- pod beton prefabrikáty : 0,05*0,3*2,8</t>
  </si>
  <si>
    <t>1658164309</t>
  </si>
  <si>
    <t>Poznámka k položce:_x000d_
č.v.D.3.2-05,22 : 2,4*6</t>
  </si>
  <si>
    <t>-1003293721</t>
  </si>
  <si>
    <t>-756167378</t>
  </si>
  <si>
    <t>Poznámka k položce:_x000d_
č.v.D.3.2-05,22 : 2,8</t>
  </si>
  <si>
    <t>155819388</t>
  </si>
  <si>
    <t>Objekt6 - Schodiště 03, 04</t>
  </si>
  <si>
    <t>1215723117</t>
  </si>
  <si>
    <t>Poznámka k položce:_x000d_
s přehozením výkopku na vzdálenost do 3 m nebo s naložením na dopravní prostředek,_x000d_
č.v.D.3.2-06 : 0,4*1,5*(4,5+3,8)</t>
  </si>
  <si>
    <t>-1831452695</t>
  </si>
  <si>
    <t>Poznámka k položce:_x000d_
s přehozením výkopku na vzdálenost do 3 m nebo s naložením na dopravní prostředek,_x000d_
4,98/2</t>
  </si>
  <si>
    <t>-1226169658</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</si>
  <si>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č.v.D.3.2-06 : 0,8*0,7*1,5*2</t>
  </si>
  <si>
    <t>-1273051917</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</si>
  <si>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1,68/2</t>
  </si>
  <si>
    <t>1054519460</t>
  </si>
  <si>
    <t>Poznámka k položce:_x000d_
po suchu, bez ohledu na druh dopravního prostředku, bez naložení výkopku, avšak se složením bez rozhrnutí,_x000d_
č.v.D.3.2-06 : 0,4*1,5*(4,5+3,8)_x000d_
0,8*0,7*1,5*2</t>
  </si>
  <si>
    <t>-2006267500</t>
  </si>
  <si>
    <t>Poznámka k položce:_x000d_
Poznámka k položce:
6,6*3</t>
  </si>
  <si>
    <t>-1477725447</t>
  </si>
  <si>
    <t>Poznámka k položce:_x000d_
vyrovnáním výškových rozdílů, ploch vodorovných a ploch do sklonu 1 : 5._x000d_
č.v.D.3.2-06 : 1,5*(4,5+3,8)</t>
  </si>
  <si>
    <t>-796132575</t>
  </si>
  <si>
    <t>Poznámka k položce:_x000d_
č.v.D.3.2-06 : 0,4*1,5*(4,5+3,8)_x000d_
0,8*0,7*1,5*2</t>
  </si>
  <si>
    <t>-804696673</t>
  </si>
  <si>
    <t>Poznámka k položce:_x000d_
odhad : 8</t>
  </si>
  <si>
    <t>1056504622</t>
  </si>
  <si>
    <t>Poznámka k položce:_x000d_
č.v.D.3.2-06 : 0,1*0,7*1,5*2</t>
  </si>
  <si>
    <t>-356123418</t>
  </si>
  <si>
    <t>Poznámka k položce:_x000d_
včetně dodávky a uložení betonu, bez výztuže_x000d_
č.v.D.3.2-06 : 0,9*0,7*1,5*2</t>
  </si>
  <si>
    <t>639370528</t>
  </si>
  <si>
    <t>Poznámka k položce:_x000d_
svislé nebo šikmé (odkloněné), půdorysně přímé nebo zalomené, stěn základových pasů ve volných nebo zapažených jámách, rýhách, šachtách, včetně případných vzpěr,_x000d_
č.v.D.3.2-06 : 0,3*(1,5*2+0,7*2)*2</t>
  </si>
  <si>
    <t>889834308</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</si>
  <si>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č.v.D.3.2-06 : 0,3*(1,5*2+0,7*2)*2</t>
  </si>
  <si>
    <t>-587929192</t>
  </si>
  <si>
    <t>Poznámka k položce:_x000d_
č.v.D.3.2-06 - předpoklad 50kg/m3 : 0,9*0,7*1,5*2*0,05</t>
  </si>
  <si>
    <t>-382478555</t>
  </si>
  <si>
    <t>Poznámka k položce:_x000d_
Včetně kotevních prvků a odstranění transportní výztuže._x000d_
č.v.D.3.2-06 : 1,5*0,35*0,15*18</t>
  </si>
  <si>
    <t>578396214</t>
  </si>
  <si>
    <t>Poznámka k položce:_x000d_
č.v.D.3.2-06 : 0,15*1,5*(3,6+2,9)</t>
  </si>
  <si>
    <t>575900946</t>
  </si>
  <si>
    <t>Poznámka k položce:_x000d_
Včetně distančních prvků._x000d_
č.v.D.3.2-06 - vyztužení nutno upřesnit realizační dokumentací : 1,5*(3,6+2,9)*0,00799*2*1,15</t>
  </si>
  <si>
    <t>-777060122</t>
  </si>
  <si>
    <t>Poznámka k položce:_x000d_
na terén nebo na desku z betonu prostého nebo prokládaného kamenem, bez potěru, se zahlazením povrchu,_x000d_
č.v.D.3.2-06 : 18*1,5</t>
  </si>
  <si>
    <t>303017783</t>
  </si>
  <si>
    <t>Poznámka k položce:_x000d_
č.v.D.3.2-06 : 18*1,5*(0,15+0,35)_x000d_
0,25*(3,6+2,9)*2</t>
  </si>
  <si>
    <t>660791438</t>
  </si>
  <si>
    <t>-1173600969</t>
  </si>
  <si>
    <t>Poznámka k položce:_x000d_
č.v.D.3.2-06 : 18</t>
  </si>
  <si>
    <t>1588303396</t>
  </si>
  <si>
    <t>Poznámka k položce:_x000d_
č.v.D.3.2-06 : 1,5*(4+3,2)</t>
  </si>
  <si>
    <t>-863235409</t>
  </si>
  <si>
    <t>2125255746</t>
  </si>
  <si>
    <t>Poznámka k položce:_x000d_
č.v.D.3.2-06 : 3,3</t>
  </si>
  <si>
    <t>-2063328446</t>
  </si>
  <si>
    <t>Objekt7 - Schodiště 05 a 06</t>
  </si>
  <si>
    <t>136617059</t>
  </si>
  <si>
    <t>Poznámka k položce:_x000d_
s přehozením výkopku na vzdálenost do 3 m nebo s naložením na dopravní prostředek,_x000d_
č.v.D.3.2-07 : 0,4*1,5*(4,5+3,5+3)</t>
  </si>
  <si>
    <t>747819748</t>
  </si>
  <si>
    <t>Poznámka k položce:_x000d_
s přehozením výkopku na vzdálenost do 3 m nebo s naložením na dopravní prostředek,_x000d_
č.v.D.3.2-07 : 0,4*1,5*(4,5+3,5+3)/2</t>
  </si>
  <si>
    <t>-1111657868</t>
  </si>
  <si>
    <t>Poznámka k položce:_x000d_
zapažených i nezapažených s urovnáním dna do předepsaného profilu a spádu, s přehozením výkopku na přilehlém terénu na vzdálenost do 3 m od podélné osy rýhy nebo s naložením výkopku na dopravní prostředek._x000d_
č.v.D.3.2-07 : 0,8*0,6*1,5*3</t>
  </si>
  <si>
    <t>326179767</t>
  </si>
  <si>
    <t>Poznámka k položce:_x000d_
zapažených i nezapažených s urovnáním dna do předepsaného profilu a spádu, s přehozením výkopku na přilehlém terénu na vzdálenost do 3 m od podélné osy rýhy nebo s naložením výkopku na dopravní prostředek._x000d_
č.v.D.3.2-07 : 0,8*0,6*1,5*3/2</t>
  </si>
  <si>
    <t>1600634723</t>
  </si>
  <si>
    <t>Poznámka k položce:_x000d_
po suchu, bez ohledu na druh dopravního prostředku, bez naložení výkopku, avšak se složením bez rozhrnutí,_x000d_
č.v.D.3.2-07 : 0,4*1,5*(4,5+3,5+3)_x000d_
0,8*0,6*1,5*3</t>
  </si>
  <si>
    <t>2050347233</t>
  </si>
  <si>
    <t>Poznámka k položce:_x000d_
Poznámka k položce:
8,7*3</t>
  </si>
  <si>
    <t>1900345932</t>
  </si>
  <si>
    <t>Poznámka k položce:_x000d_
vyrovnáním výškových rozdílů, ploch vodorovných a ploch do sklonu 1 : 5._x000d_
č.v.D.3.2-07 : 1,5*(4,5+3,5+3)</t>
  </si>
  <si>
    <t>1406488129</t>
  </si>
  <si>
    <t>-346962885</t>
  </si>
  <si>
    <t>Poznámka k položce:_x000d_
odhad : 15</t>
  </si>
  <si>
    <t>-1322563192</t>
  </si>
  <si>
    <t>Poznámka k položce:_x000d_
č.v.D.3.2-07 : 0,1*0,6*1,5*3</t>
  </si>
  <si>
    <t>-1156975027</t>
  </si>
  <si>
    <t>Poznámka k položce:_x000d_
včetně dodávky a uložení betonu, bez výztuže_x000d_
č.v.D.3.2-07 : 0,9*0,6*1,5*3</t>
  </si>
  <si>
    <t>-1219817896</t>
  </si>
  <si>
    <t>Poznámka k položce:_x000d_
svislé nebo šikmé (odkloněné), půdorysně přímé nebo zalomené, stěn základových pasů ve volných nebo zapažených jámách, rýhách, šachtách, včetně případných vzpěr,_x000d_
č.v.D.3.2-07 : 0,3*(0,6*2+1,5*2)*3</t>
  </si>
  <si>
    <t>-203871177</t>
  </si>
  <si>
    <t>-1439404873</t>
  </si>
  <si>
    <t>Poznámka k položce:_x000d_
č.v.D.3.2-07 - předpoklad 50kg/m3 : 0,9*0,6*1,5*3*0,05</t>
  </si>
  <si>
    <t>1420976977</t>
  </si>
  <si>
    <t>Poznámka k položce:_x000d_
Včetně kotevních prvků a odstranění transportní výztuže._x000d_
č.v.D.3.2-07 : 0,3*0,15*1,5*17_x000d_
0,35*0,15*1,5*12</t>
  </si>
  <si>
    <t>-1744615259</t>
  </si>
  <si>
    <t>Poznámka k položce:_x000d_
č.v.D.3.2-07 : 0,15*1,5*(2,6+2,9+4)</t>
  </si>
  <si>
    <t>-200340421</t>
  </si>
  <si>
    <t>Poznámka k položce:_x000d_
Včetně distančních prvků._x000d_
č.v.D.3.2-07 - vyztužení nutno upřesnit realizační dokumentací : 1,5*(2,6+2,9+4)*2*0,00799*1,15</t>
  </si>
  <si>
    <t>1562812603</t>
  </si>
  <si>
    <t>Poznámka k položce:_x000d_
na terén nebo na desku z betonu prostého nebo prokládaného kamenem, bez potěru, se zahlazením povrchu,_x000d_
č.v.D.3.2-07 : 1,5*(12+8+9)</t>
  </si>
  <si>
    <t>-2042960347</t>
  </si>
  <si>
    <t>Poznámka k položce:_x000d_
č.v.D.3.2-07 : 1,5*(8+9)*(0,15+0,3)_x000d_
1,5*12*(0,15+0,35)_x000d_
0,25*(2,6+2,9+4)*2</t>
  </si>
  <si>
    <t>-1497803228</t>
  </si>
  <si>
    <t>P13</t>
  </si>
  <si>
    <t>Železobetonový prefabrikát, beton C20/25, výška 150mm, šířka 300mm, dl. 1500mm, natural, zkosené horní hrany (15/15), protiskluz. pásek, předpoklad vyztužení 150kg/m3, vč. dopravy</t>
  </si>
  <si>
    <t>1943617418</t>
  </si>
  <si>
    <t>Poznámka k položce:_x000d_
č.v.D.3.2-07 : 17</t>
  </si>
  <si>
    <t>229045724</t>
  </si>
  <si>
    <t>Poznámka k položce:_x000d_
č.v.D.3.2-07 : 12</t>
  </si>
  <si>
    <t>906363696</t>
  </si>
  <si>
    <t>Poznámka k položce:_x000d_
č.v.D.3.2-07 : 1,5*(2,6+2,9+4)</t>
  </si>
  <si>
    <t>1809751431</t>
  </si>
  <si>
    <t>1864761828</t>
  </si>
  <si>
    <t>Poznámka k položce:_x000d_
č.v.D.3.2-07 : 2,6+1,5+2,6</t>
  </si>
  <si>
    <t>1336172285</t>
  </si>
  <si>
    <t>Objekt8 - Schodiště 10</t>
  </si>
  <si>
    <t>576167093</t>
  </si>
  <si>
    <t>Poznámka k položce:_x000d_
s přehozením výkopku na vzdálenost do 3 m nebo s naložením na dopravní prostředek,_x000d_
č.v.D.3.2-08 : 0,4*2*6</t>
  </si>
  <si>
    <t>-1725123153</t>
  </si>
  <si>
    <t>Poznámka k položce:_x000d_
s přehozením výkopku na vzdálenost do 3 m nebo s naložením na dopravní prostředek,_x000d_
4,8/2</t>
  </si>
  <si>
    <t>1166514603</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</si>
  <si>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č.v.D.3.2-08 : 0,8*0,7*2</t>
  </si>
  <si>
    <t>227747794</t>
  </si>
  <si>
    <t>Poznámka k položce:_x000d_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prostředek._x000d_
1,12/2</t>
  </si>
  <si>
    <t>-1199934653</t>
  </si>
  <si>
    <t>Poznámka k položce:_x000d_
po suchu, bez ohledu na druh dopravního prostředku, bez naložení výkopku, avšak se složením bez rozhrnutí,_x000d_
č.v.D.3.2-08 : 0,4*2*6_x000d_
0,8*0,7*2</t>
  </si>
  <si>
    <t>792669555</t>
  </si>
  <si>
    <t>Poznámka k položce:_x000d_
Poznámka k položce:
5,9*3</t>
  </si>
  <si>
    <t>-1124396786</t>
  </si>
  <si>
    <t>Poznámka k položce:_x000d_
vyrovnáním výškových rozdílů, ploch vodorovných a ploch do sklonu 1 : 5._x000d_
č.v.D.3.2-08 : 2*6</t>
  </si>
  <si>
    <t>-1982317418</t>
  </si>
  <si>
    <t>-1110025519</t>
  </si>
  <si>
    <t>1720174978</t>
  </si>
  <si>
    <t>Poznámka k položce:_x000d_
č.v.D.3.2-08 : 0,1*0,7*2</t>
  </si>
  <si>
    <t>-1912786786</t>
  </si>
  <si>
    <t>Poznámka k položce:_x000d_
včetně dodávky a uložení betonu, bez výztuže_x000d_
č.v.D.3.2-08 : 0,9*0,7*2</t>
  </si>
  <si>
    <t>1100913821</t>
  </si>
  <si>
    <t>Poznámka k položce:_x000d_
svislé nebo šikmé (odkloněné), půdorysně přímé nebo zalomené, stěn základových pasů ve volných nebo zapažených jámách, rýhách, šachtách, včetně případných vzpěr,_x000d_
č.v.D.3.2-08 : 0,3*(0,7*2+2*2)</t>
  </si>
  <si>
    <t>294008800</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</si>
  <si>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č.v.D.3.2-08 : 0,3*(0,7*2+2*2)</t>
  </si>
  <si>
    <t>-622241440</t>
  </si>
  <si>
    <t>Poznámka k položce:_x000d_
č.v.D.3.2-08 - předpoklad vyztužení 50kg/m3 : 0,9*0,7*2*0,05</t>
  </si>
  <si>
    <t>-100413475</t>
  </si>
  <si>
    <t>Poznámka k položce:_x000d_
Včetně kotevních prvků a odstranění transportní výztuže._x000d_
č.v.D.3.2-08 : 14*2*0,35*0,15</t>
  </si>
  <si>
    <t>-1120351635</t>
  </si>
  <si>
    <t>Poznámka k položce:_x000d_
č.v.D.3.2-08 : 0,15*5,1*2</t>
  </si>
  <si>
    <t>1244760169</t>
  </si>
  <si>
    <t>Poznámka k položce:_x000d_
Včetně distančních prvků._x000d_
č.v.D.3.2-08 - vyztužení nutno upřesnit realizační dokumentací : 5,1*2*2*0,00799*1,15</t>
  </si>
  <si>
    <t>-1073111606</t>
  </si>
  <si>
    <t>Poznámka k položce:_x000d_
na terén nebo na desku z betonu prostého nebo prokládaného kamenem, bez potěru, se zahlazením povrchu,_x000d_
č.v.D.3.2-08 : 14*2</t>
  </si>
  <si>
    <t>-1679408496</t>
  </si>
  <si>
    <t>Poznámka k položce:_x000d_
č.v.D.3.2-08 : 14*2*(0,15+0,35)_x000d_
0,25*6,1*2</t>
  </si>
  <si>
    <t>1193809042</t>
  </si>
  <si>
    <t>1848087566</t>
  </si>
  <si>
    <t>Poznámka k položce:_x000d_
č.v.D.3.2-08 : 14</t>
  </si>
  <si>
    <t>-829594468</t>
  </si>
  <si>
    <t>Poznámka k položce:_x000d_
č.v.D.3.2-08 : 6*2</t>
  </si>
  <si>
    <t>1805072066</t>
  </si>
  <si>
    <t>646888022</t>
  </si>
  <si>
    <t>Poznámka k položce:_x000d_
č.v.D.3.2-08 : 4,8</t>
  </si>
  <si>
    <t>-1744088256</t>
  </si>
  <si>
    <t>Objekt9 - Schodiště 11, OP 11</t>
  </si>
  <si>
    <t>-1471297965</t>
  </si>
  <si>
    <t>Poznámka k položce:_x000d_
s přehozením výkopku na vzdálenost do 3 m nebo s naložením na dopravní prostředek,_x000d_
č.v.D.3.2-09 : 0,9*0,5*(3,5+1,5+2,6+0,9)_x000d_
0,4*1,5*(3,8+1,4+3,8)</t>
  </si>
  <si>
    <t>-60308359</t>
  </si>
  <si>
    <t>Poznámka k položce:_x000d_
s přehozením výkopku na vzdálenost do 3 m nebo s naložením na dopravní prostředek,_x000d_
9,225/2</t>
  </si>
  <si>
    <t>-393416411</t>
  </si>
  <si>
    <t>Poznámka k položce:_x000d_
zapažených i nezapažených s urovnáním dna do předepsaného profilu a spádu, s přehozením výkopku na přilehlém terénu na vzdálenost do 3 m od podélné osy rýhy nebo s naložením výkopku na dopravní prostředek._x000d_
č.v.D.3.2-09 : 0,7*0,4*(3+1,4+3,5+0,6)_x000d_
0,8*0,6*1,5*2</t>
  </si>
  <si>
    <t>79720977</t>
  </si>
  <si>
    <t>Poznámka k položce:_x000d_
zapažených i nezapažených s urovnáním dna do předepsaného profilu a spádu, s přehozením výkopku na přilehlém terénu na vzdálenost do 3 m od podélné osy rýhy nebo s naložením výkopku na dopravní prostředek._x000d_
3,82/2</t>
  </si>
  <si>
    <t>1141173051</t>
  </si>
  <si>
    <t>Poznámka k položce:_x000d_
po suchu, bez ohledu na druh dopravního prostředku, bez naložení výkopku, avšak se složením bez rozhrnutí,_x000d_
č.v.D.3.2-09 - odvoz+dovoz pro zpětný zásyp : 0,4*0,5*(3,5+1,5+2,6+0,9)*2</t>
  </si>
  <si>
    <t>-1739497790</t>
  </si>
  <si>
    <t>Poznámka k položce:_x000d_
po suchu, bez ohledu na druh dopravního prostředku, bez naložení výkopku, avšak se složením bez rozhrnutí,_x000d_
č.v.D.3.2-09 : 0,9*0,5*(3,5+1,5+2,6+0,9)_x000d_
0,4*1,5*(3,8+1,4+3,8)_x000d_
0,7*0,4*(3+1,4+3,5+0,6)_x000d_
0,8*0,6*1,5*2_x000d_
-1,7</t>
  </si>
  <si>
    <t>2035621099</t>
  </si>
  <si>
    <t>Poznámka k položce:_x000d_
Poznámka k položce:
11,345*3</t>
  </si>
  <si>
    <t>-1035253677</t>
  </si>
  <si>
    <t>Poznámka k položce:_x000d_
č.v.D.3.2-09 : 0,4*0,5*(3,5+1,5+2,6+0,9)</t>
  </si>
  <si>
    <t>1498693500</t>
  </si>
  <si>
    <t>Poznámka k položce:_x000d_
sypaninou z vhodných hornin tř. 1 - 4 nebo materiálem připraveným podél výkopu ve vzdálenosti do 3 m od jeho kraje, pro jakoukoliv hloubku výkopu a jakoukoliv míru zhutnění,_x000d_
č.v.D.3.2-09 : 0,5*0,4*(3,5+1,5+2,6+0,9)</t>
  </si>
  <si>
    <t>1715322358</t>
  </si>
  <si>
    <t>Poznámka k položce:_x000d_
sypaninou z vhodných hornin tř. 1 - 4 nebo materiálem, uloženým ve vzdálenosti do 30 m od vnějšího kraje objektu, pro jakoukoliv míru zhutnění,_x000d_
č.v.D.3.2-09 : 0,4*0,5*(3,5+1,5+2,6+0,9)</t>
  </si>
  <si>
    <t>106231416</t>
  </si>
  <si>
    <t>1195580501</t>
  </si>
  <si>
    <t>Poznámka k položce:_x000d_
vyrovnáním výškových rozdílů, ploch vodorovných a ploch do sklonu 1 : 5._x000d_
č.v.D.3.2-09 : 1,5*(3,8+1,4+3,8)_x000d_
0,4*(3+1,4+3,5+0,6)_x000d_
0,6*1,5*2</t>
  </si>
  <si>
    <t>1803615816</t>
  </si>
  <si>
    <t>Poznámka k položce:_x000d_
č.v.D.3.2-09 : 0,9*0,5*(3,5+1,5+2,6+0,9)_x000d_
0,4*1,5*(3,8+1,4+3,8)_x000d_
0,7*0,4*(3+1,4+3,5+0,6)_x000d_
0,8*0,6*1,5*2_x000d_
-1,7</t>
  </si>
  <si>
    <t>1748077800</t>
  </si>
  <si>
    <t>Poznámka k položce:_x000d_
odhad : 20</t>
  </si>
  <si>
    <t>301815449</t>
  </si>
  <si>
    <t>Poznámka k položce:_x000d_
č.v.D.3.2-09 : 0,5*0,4*(3,5+1,5+2,6+0,9)*1,8</t>
  </si>
  <si>
    <t>-136669375</t>
  </si>
  <si>
    <t>Poznámka k položce:_x000d_
v rýze nebo v zářezu se stěnami,_x000d_
č.v.D.3.2-09 : (1+0,5*3)*(3,5+1,5+2,6+0,9)</t>
  </si>
  <si>
    <t>-1008246298</t>
  </si>
  <si>
    <t>Poznámka k položce:_x000d_
č.v.D.3.2-09 : 0,1*0,4*(3+1,4+3,5+0,6)_x000d_
0,1*0,6*1,5*2</t>
  </si>
  <si>
    <t>685540684</t>
  </si>
  <si>
    <t>Poznámka k položce:_x000d_
včetně dodávky a uložení betonu, bez výztuže_x000d_
č.v.D.3.2-09 : 0,9*0,4*(3+1,4+3,5+0,6)_x000d_
0,8*0,6*1,5*2</t>
  </si>
  <si>
    <t>158375269</t>
  </si>
  <si>
    <t>Poznámka k položce:_x000d_
svislé nebo šikmé (odkloněné), půdorysně přímé nebo zalomené, stěn základových pasů ve volných nebo zapažených jámách, rýhách, šachtách, včetně případných vzpěr,_x000d_
č.v.D.3.2-09 : 0,4*(3+1,4+3,5+0,6+0,4)*2_x000d_
0,4*(1,5*2+0,6*2)*2</t>
  </si>
  <si>
    <t>23937197</t>
  </si>
  <si>
    <t>Poznámka k položce:_x000d_
svislé nebo šikmé (odkloněné), půdorysně přímé nebo zalomené, stěn základových pasů ve volných nebo zapažených jámách, rýhách, šachtách, včetně případných vzpěr,_x000d_
Včetně očištění, vytřídění a uložení bednicího materiálu._x000d_
č.v.D.3.2-09 : 0,4*(3+1,4+3,5+0,6+0,4)*2_x000d_
0,4*(1,5*2+0,6*2)*2</t>
  </si>
  <si>
    <t>-585095883</t>
  </si>
  <si>
    <t xml:space="preserve">Poznámka k položce:_x000d_
Začátek provozního součtu_x000d_
  č.v.D.3.2-09 : 0,9*0,4*(3+1,4+3,5+0,6)_x000d_
  0,8*0,6*1,5*2_x000d_
Konec provozního součtu_x000d_
předpoklad vyztužení 50kg/m3 : 4,5*0,05</t>
  </si>
  <si>
    <t>-71279065</t>
  </si>
  <si>
    <t>Poznámka k položce:_x000d_
č.v.D.3.2-09 : (1+0,5*3)*(3,5+1,5+2,6+0,9)*1,15</t>
  </si>
  <si>
    <t>1615329614</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</si>
  <si>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č.v.D.3.2-09, : 8,26*0,6*0,3</t>
  </si>
  <si>
    <t>352293541</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</si>
  <si>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č.v.D.3.2-09 : 2*(8,26*0,6)
0,3*8,26</t>
  </si>
  <si>
    <t>-1320599746</t>
  </si>
  <si>
    <t>-217401840</t>
  </si>
  <si>
    <t>Poznámka k položce:_x000d_
Poznámka k položce:
včetně distančních prvků
předpoklad vyztužení 150kg/m3 : 1,48*0,15</t>
  </si>
  <si>
    <t>-296310746</t>
  </si>
  <si>
    <t>Poznámka k položce:_x000d_
Včetně kotevních prvků a odstranění transportní výztuže._x000d_
č.v.D.3.2-09 - detail betonové bloky : 1,5*0,3*0,15*21_x000d_
1,5*0,46*0,15</t>
  </si>
  <si>
    <t>942701851</t>
  </si>
  <si>
    <t>Poznámka k položce:_x000d_
č.v.D.3.2-09 : 0,15*1,5*(3,6+3,6)</t>
  </si>
  <si>
    <t>-1733082963</t>
  </si>
  <si>
    <t>Poznámka k položce:_x000d_
Včetně distančních prvků._x000d_
č.v.D.3.2-09 - výztuž ntno dopřesnit realizační dokumentací : 1,5*(3,6+3,6)*2*0,00799*1,15</t>
  </si>
  <si>
    <t>1607144898</t>
  </si>
  <si>
    <t>Poznámka k položce:_x000d_
na terén nebo na desku z betonu prostého nebo prokládaného kamenem, bez potěru, se zahlazením povrchu,_x000d_
č.v.D.3.2-09 : 11*2</t>
  </si>
  <si>
    <t>-1155654971</t>
  </si>
  <si>
    <t>Poznámka k položce:_x000d_
č.v.D.3.2-09 : 21*1,5*(0,3+0,15)_x000d_
1*1,5*(0,45+0,15)</t>
  </si>
  <si>
    <t>898241330</t>
  </si>
  <si>
    <t>-533658965</t>
  </si>
  <si>
    <t>Poznámka k položce:_x000d_
č.v.D.3.2-09 - detail betonové bloky : 21</t>
  </si>
  <si>
    <t>P41</t>
  </si>
  <si>
    <t>Železobetonový prefabrikát, beton C20/25, výška 150mm, šířka 620-300, dl. 1500mm, natural, zkosené horní hrany (15/15), přepoklad vyztužení 150kg/m3, vč. dopravy</t>
  </si>
  <si>
    <t>2062392960</t>
  </si>
  <si>
    <t>Poznámka k položce:_x000d_
č.v.D.3.2-09 - detail betonové bloky : 1</t>
  </si>
  <si>
    <t>-1957670437</t>
  </si>
  <si>
    <t>Poznámka k položce:_x000d_
na vodorovné mostní konstrukci s očištěním podkladních ploch, provedený v předepsaném spádu,_x000d_
č.v.D.3.2-09 - vyrovnání podkladu pod betonové prefabrikáty : 0,05*0,4*(3,6+1,4+3,6)</t>
  </si>
  <si>
    <t>1239838505</t>
  </si>
  <si>
    <t>Poznámka k položce:_x000d_
č.v.D.3.2-09 : 1,5*3,6*2</t>
  </si>
  <si>
    <t>-439957382</t>
  </si>
  <si>
    <t>Poznámka k položce:_x000d_
č.v.D.3.2-09 : (3,5+1,5+2,6+0,9)</t>
  </si>
  <si>
    <t>143469992</t>
  </si>
  <si>
    <t>Poznámka k položce:_x000d_
8,5*1,1</t>
  </si>
  <si>
    <t>-644668223</t>
  </si>
  <si>
    <t>809392123</t>
  </si>
  <si>
    <t>17917261</t>
  </si>
  <si>
    <t>Poznámka k položce:_x000d_
č.v.D.3.2-09 : (3,5+1,5+2,6+0,9)*1,5</t>
  </si>
  <si>
    <t>1752252334</t>
  </si>
  <si>
    <t>1738176546</t>
  </si>
  <si>
    <t>-2023075881</t>
  </si>
  <si>
    <t>Poznámka k položce:_x000d_
č.v.D.3.2-09 : 3,7+1,4+3,2</t>
  </si>
  <si>
    <t>-117359495</t>
  </si>
  <si>
    <t>Objekt10 - Zídka 01</t>
  </si>
  <si>
    <t>1427979154</t>
  </si>
  <si>
    <t>Poznámka k položce:_x000d_
Poznámka k položce:
s přehozením výkopku na vzdálenost do 3 m nebo s naložením na dopravní prostředek,
č.v.D.3.2-14 : 0,8*0,5*14</t>
  </si>
  <si>
    <t>-2045052770</t>
  </si>
  <si>
    <t>Poznámka k položce:_x000d_
s přehozením výkopku na vzdálenost do 3 m nebo s naložením na dopravní prostředek,_x000d_
5,6/2</t>
  </si>
  <si>
    <t>119829850</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</si>
  <si>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č.v.D.3.2-14 : 0,75*0,6*13,5</t>
  </si>
  <si>
    <t>1318943535</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</si>
  <si>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č.v.D.3.1-14 : 0,75*0,6*13,5/2</t>
  </si>
  <si>
    <t>1411133753</t>
  </si>
  <si>
    <t xml:space="preserve">Poznámka k položce:_x000d_
Poznámka k položce:
po suchu, bez ohledu na druh dopravního prostředku, bez naložení výkopku, avšak se složením bez rozhrnutí,
Začátek provozního součtu
  č.v.D.3.2-14 - pro zpětný zásyp(ovoz+dovoz) : 0,8*0,5*14
  -2,8
Konec provozního součtu
2,8*2</t>
  </si>
  <si>
    <t>1737782119</t>
  </si>
  <si>
    <t>Poznámka k položce:_x000d_
Poznámka k položce:
po suchu, bez ohledu na druh dopravního prostředku, bez naložení výkopku, avšak se složením bez rozhrnutí,
č.v.D.3.2-14 : 0,8*0,5*14
-2,8
0,75*0,6*13,5</t>
  </si>
  <si>
    <t>467415897</t>
  </si>
  <si>
    <t>Poznámka k položce:_x000d_
Poznámka k položce:
8,875*3</t>
  </si>
  <si>
    <t>-696152844</t>
  </si>
  <si>
    <t>Poznámka k položce:_x000d_
Poznámka k položce:
č.v.D.3.2-14 : 0,8*0,5*14
-2,8</t>
  </si>
  <si>
    <t>-1420490039</t>
  </si>
  <si>
    <t>Poznámka k položce:_x000d_
Poznámka k položce:
sypaninou z vhodných hornin tř. 1 - 4 nebo materiálem připraveným podél výkopu ve vzdálenosti do 3 m od jeho kraje, pro jakoukoliv hloubku výkopu a jakoukoliv míru zhutnění,
č.v.D.3.2-14 : 0,5*0,4*14</t>
  </si>
  <si>
    <t>-291819598</t>
  </si>
  <si>
    <t>Poznámka k položce:_x000d_
Poznámka k položce:
sypaninou z vhodných hornin tř. 1 - 4 nebo materiálem, uloženým ve vzdálenosti do 30 m od vnějšího kraje objektu, pro jakoukoliv míru zhutnění,
č.v.D.3.2-14: 0,8*0,5*14
-2,8</t>
  </si>
  <si>
    <t>2031391464</t>
  </si>
  <si>
    <t>Poznámka k položce:_x000d_
Poznámka k položce:
sypaninou z vhodných hornin tř. 1 - 4 nebo materiálem, uloženým ve vzdálenosti do 30 m od vnějšího kraje objektu, pro jakoukoliv míru zhutnění,
č.v.D.3.2-14 : 0,8*0,5*14
-2,8</t>
  </si>
  <si>
    <t>1255263207</t>
  </si>
  <si>
    <t>Poznámka k položce:_x000d_
Poznámka k položce:
vyrovnáním výškových rozdílů, ploch vodorovných a ploch do sklonu 1 : 5.
č.v.D.3.2-14 : 0,6*13,5</t>
  </si>
  <si>
    <t>-1947336257</t>
  </si>
  <si>
    <t>446789524</t>
  </si>
  <si>
    <t>277386671</t>
  </si>
  <si>
    <t>Poznámka k položce:_x000d_
Poznámka k položce:
č.v.D.3.2-14 : 0,5*0,4*14*1,8</t>
  </si>
  <si>
    <t>-280268199</t>
  </si>
  <si>
    <t>Poznámka k položce:_x000d_
Poznámka k položce:
v rýze nebo v zářezu se stěnami,
č.v.D.3.2-14 : 14*(1+0,5*3)</t>
  </si>
  <si>
    <t>854021862</t>
  </si>
  <si>
    <t>Poznámka k položce:_x000d_
Poznámka k položce:
č.v.D.3.2-14 : 0,1*0,6*13,5</t>
  </si>
  <si>
    <t>-1856922979</t>
  </si>
  <si>
    <t>Poznámka k položce:_x000d_
Poznámka k položce:
včetně dodávky a uložení betonu, bez výztuže
č.v.D.3.2-14 : 0,65*0,6*13,5
0,1*0,4*13,5</t>
  </si>
  <si>
    <t>2037894004</t>
  </si>
  <si>
    <t>Poznámka k položce:_x000d_
Poznámka k položce:
svislé nebo šikmé (odkloněné), půdorysně přímé nebo zalomené, stěn základových pasů ve volných nebo zapažených jámách, rýhách, šachtách, včetně případných vzpěr,
č.v.D.3.2-14 : 0,4*(13,5*2+0,6*2)</t>
  </si>
  <si>
    <t>-1852184575</t>
  </si>
  <si>
    <t>Poznámka k položce:_x000d_
Poznámka k položce:
svislé nebo šikmé (odkloněné), půdorysně přímé nebo zalomené, stěn základových pasů ve volných nebo zapažených jámách, rýhách, šachtách, včetně případných vzpěr,
Včetně očištění, vytřídění a uložení bednicího materiálu.
č.v.D.3.2-14 : 0,4*(13,5*2+0,6*2)</t>
  </si>
  <si>
    <t>377221912</t>
  </si>
  <si>
    <t xml:space="preserve">Poznámka k položce:_x000d_
Začátek provozního součtu_x000d_
  č.v.D.3.2-16 : 0,65*0,6*13,5_x000d_
  0,1*0,4*13,5_x000d_
Konec provozního součtu_x000d_
předpoklad vyztužení 50kg/m3 : 5,805*0,05</t>
  </si>
  <si>
    <t>1770943996</t>
  </si>
  <si>
    <t>Poznámka k položce:_x000d_
Poznámka k položce:
č.v.D.3.2-14 : 14*(1+0,5*3)*1,15</t>
  </si>
  <si>
    <t>-1369113805</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</si>
  <si>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č.v.D.3.2-14, : 13,5*0,65*0,4</t>
  </si>
  <si>
    <t>-103981470</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</si>
  <si>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č.v.D.3.2-14 : 2*(13,5*0,65)
0,4*13,5</t>
  </si>
  <si>
    <t>220322891</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</si>
  <si>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č.v.D.3.2-14 : 2*(13,5*0,65)
13,5*0,4</t>
  </si>
  <si>
    <t>-1542757130</t>
  </si>
  <si>
    <t>Poznámka k položce:_x000d_
Poznámka k položce:
včetně distančních prvků
předpoklad vyztužení 150kg/m3 : 3,51*0,15</t>
  </si>
  <si>
    <t>-1078726150</t>
  </si>
  <si>
    <t>Poznámka k položce:_x000d_
Poznámka k položce:
na vodorovné mostní konstrukci s očištěním podkladních ploch, provedený v předepsaném spádu,
č.v.D.3.2-14 - vyrovnání podkladu pod beton. prefabrikáty : 0,05*0,4*13,5</t>
  </si>
  <si>
    <t>596869695</t>
  </si>
  <si>
    <t>Poznámka k položce:_x000d_
Poznámka k položce:
č.v.D.3.2-14 : 14</t>
  </si>
  <si>
    <t>327994986</t>
  </si>
  <si>
    <t>Poznámka k položce:_x000d_
Poznámka k položce:
č.v.D.3.2-14 : 14*1,1</t>
  </si>
  <si>
    <t>626265382</t>
  </si>
  <si>
    <t>-1249550989</t>
  </si>
  <si>
    <t>-162753851</t>
  </si>
  <si>
    <t>Poznámka k položce:_x000d_
Poznámka k položce:
č.v.D.3.2-14 : 1,5*14</t>
  </si>
  <si>
    <t>-164408224</t>
  </si>
  <si>
    <t>Poznámka k položce:_x000d_
Poznámka k položce:
č.v.D.3.1-14 : 14</t>
  </si>
  <si>
    <t>931032952</t>
  </si>
  <si>
    <t xml:space="preserve">Objekt11 - Zídka OP 03, schodiště  07</t>
  </si>
  <si>
    <t>-637627052</t>
  </si>
  <si>
    <t>Poznámka k položce:_x000d_
Poznámka k položce:
s přehozením výkopku na vzdálenost do 3 m nebo s naložením na dopravní prostředek,
č.v.D.3.2-10 : 0,5*2,7*1,5
0,9*0,5*(22,91+8+6,78)</t>
  </si>
  <si>
    <t>-731430776</t>
  </si>
  <si>
    <t xml:space="preserve">Poznámka k položce:_x000d_
Poznámka k položce:
s přehozením výkopku na vzdálenost do 3 m nebo s naložením na dopravní prostředek,
Začátek provozního součtu
  č.v.D.3.2-10 : 0,5*2,7*1,5
  0,9*0,5*(22,91+8+6,78)
Konec provozního součtu
18,9855/2</t>
  </si>
  <si>
    <t>242971060</t>
  </si>
  <si>
    <t xml:space="preserve">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č.v.D.3.2-10  : 0,7*0,85*1,5
0,76*0,85*(22,91+7,6+6,8)</t>
  </si>
  <si>
    <t>1337853350</t>
  </si>
  <si>
    <t xml:space="preserve">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Začátek provozního součtu
  č.v.D.3.2-10 : 0,7*0,85*1,5
  0,76*0,85*(22,91+7,6+6,8)
Konec provozního součtu
24,99476/2</t>
  </si>
  <si>
    <t>-787628912</t>
  </si>
  <si>
    <t>Poznámka k položce:_x000d_
po suchu, bez ohledu na druh dopravního prostředku, bez naložení výkopku, avšak se složením bez rozhrnutí,_x000d_
odvoz+dovoz výkopku ke zpětnému zásypu : 9,4225*2</t>
  </si>
  <si>
    <t>1483303408</t>
  </si>
  <si>
    <t>Poznámka k položce:_x000d_
Poznámka k položce:
po suchu, bez ohledu na druh dopravního prostředku, bez naložení výkopku, avšak se složením bez rozhrnutí,
č.v.D.3.2-10 : 0,5*2,7*1,5
0,9*0,5*(22,91+8+6,78)
0,7*0,85*1,5
0,76*0,85*(22,91+7,6+6,8)
-9,4225</t>
  </si>
  <si>
    <t>1611633345</t>
  </si>
  <si>
    <t>Poznámka k položce:_x000d_
Poznámka k položce:
34,558*3</t>
  </si>
  <si>
    <t>-520163991</t>
  </si>
  <si>
    <t>Poznámka k položce:_x000d_
č.v.D.3.2-10,11 : 0,9*0,5*(22,91+8+6,78)_x000d_
-0,5*0,4*(22,91+8+6,78)</t>
  </si>
  <si>
    <t>-1720047467</t>
  </si>
  <si>
    <t>Poznámka k položce:_x000d_
Poznámka k položce:
sypaninou z vhodných hornin tř. 1 - 4 nebo materiálem připraveným podél výkopu ve vzdálenosti do 3 m od jeho kraje, pro jakoukoliv hloubku výkopu a jakoukoliv míru zhutnění,
č.v.D.3.2-10 : 0,5*0,4*(22,91+8+6,78)</t>
  </si>
  <si>
    <t>123152546</t>
  </si>
  <si>
    <t>Poznámka k položce:_x000d_
Poznámka k položce:
sypaninou z vhodných hornin tř. 1 - 4 nebo materiálem, uloženým ve vzdálenosti do 30 m od vnějšího kraje objektu, pro jakoukoliv míru zhutnění,
č.v.D.3.2-10 : 0,9*0,5*(22,91+8+6,78)
-0,5*0,4*(22,91+8+6,78)</t>
  </si>
  <si>
    <t>1485919962</t>
  </si>
  <si>
    <t>1870126632</t>
  </si>
  <si>
    <t>Poznámka k položce:_x000d_
Poznámka k položce:
vyrovnáním výškových rozdílů, ploch vodorovných a ploch do sklonu 1 : 5.
č.v.D.3.2-10 : 2,7*1,5
0,7*1,5
0,76*(22,91+7,6+6,8)</t>
  </si>
  <si>
    <t>-2000425618</t>
  </si>
  <si>
    <t>Poznámka k položce:_x000d_
Poznámka k položce:
č.v.D.3.2-10 : 0,5*2,7*1,5
0,9*0,5*(22,91+8+6,78)
0,7*0,85*1,5
0,76*0,85*(22,91+7,6+6,8)
-9,4225</t>
  </si>
  <si>
    <t>2002149213</t>
  </si>
  <si>
    <t>196719464</t>
  </si>
  <si>
    <t>Poznámka k položce:_x000d_
Poznámka k položce:
č.v.D.3.2-10: 0,5*0,4*(22,91+8+6,78)*1,8</t>
  </si>
  <si>
    <t>-444883381</t>
  </si>
  <si>
    <t>Poznámka k položce:_x000d_
Poznámka k položce:
v rýze nebo v zářezu se stěnami,
č.v.D.3.2-10 : 39*(1+0,5*3)</t>
  </si>
  <si>
    <t>1620364480</t>
  </si>
  <si>
    <t>Poznámka k položce:_x000d_
Poznámka k položce:
č.v.D.3.2-10 : 0,1*0,7*1,5
0,1*0,76*(22,91+7,6+6,8)</t>
  </si>
  <si>
    <t>-1610404436</t>
  </si>
  <si>
    <t>Poznámka k položce:_x000d_
Poznámka k položce:
včetně dodávky a uložení betonu, bez výztuže
č.v.D.3.2-10 : 0,75*0,7*1,5
0,75*0,76*(22,91+7,6+6,8)</t>
  </si>
  <si>
    <t>-2129716438</t>
  </si>
  <si>
    <t>Poznámka k položce:_x000d_
Poznámka k položce:
svislé nebo šikmé (odkloněné), půdorysně přímé nebo zalomené, stěn základových pasů ve volných nebo zapažených jámách, rýhách, šachtách, včetně případných vzpěr,
č.v.D.3.2-10 : 0,4*(1,5*2+0,7*2)
0,4*(22,91+7,6+6,8+0,76)*2</t>
  </si>
  <si>
    <t>604723869</t>
  </si>
  <si>
    <t>-176212915</t>
  </si>
  <si>
    <t xml:space="preserve">Poznámka k položce:_x000d_
Poznámka k položce:
Začátek provozního součtu
  č.v.D.3.2-10 : 0,75*0,7*1,5
  0,75*0,76*(22,91+7,6+6,8)
Konec provozního součtu
předpoklad vyztužení 50kg/m3 : 22,0542*0,05</t>
  </si>
  <si>
    <t>-461139056</t>
  </si>
  <si>
    <t>Poznámka k položce:_x000d_
Poznámka k položce:
č.v.D.3.2-10: 39*(1+0,5*3)*1,15</t>
  </si>
  <si>
    <t>302053314</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</si>
  <si>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č.v.D.3.2-10, : 37,66*0,56*0,6</t>
  </si>
  <si>
    <t>-523833194</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</si>
  <si>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č.v.D.3.2-10 : 2*(37,66*0,6)
0,56*37,66</t>
  </si>
  <si>
    <t>-733666831</t>
  </si>
  <si>
    <t xml:space="preserve">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č.v.D.3.2-10 :  2*(37,66*0,6)
0,56*37,66</t>
  </si>
  <si>
    <t>1411436038</t>
  </si>
  <si>
    <t>Poznámka k položce:_x000d_
Poznámka k položce:
včetně distančních prvků
předpoklad vyztužení 150kg/m3 : 12,65*0,15</t>
  </si>
  <si>
    <t>2078982665</t>
  </si>
  <si>
    <t>Poznámka k položce:_x000d_
Poznámka k položce:
Včetně kotevních prvků a odstranění transportní výztuže.
č.v.D.3.2-10: 0,3*0,15*1,5*8</t>
  </si>
  <si>
    <t>135679925</t>
  </si>
  <si>
    <t>Poznámka k položce:_x000d_
Poznámka k položce:
č.v.D.3.2-10 : 0,15*2,6*1,5</t>
  </si>
  <si>
    <t>-1201700085</t>
  </si>
  <si>
    <t>Poznámka k položce:_x000d_
Poznámka k položce:
Včetně distančních prvků.
č.v.D.3.2-10 : 2,6*1,5*2*0,00799*1,15</t>
  </si>
  <si>
    <t>508754659</t>
  </si>
  <si>
    <t>Poznámka k položce:_x000d_
Poznámka k položce:
na terén nebo na desku z betonu prostého nebo prokládaného kamenem, bez potěru, se zahlazením povrchu,
č.v.D.3.2-10 : 1,5*8</t>
  </si>
  <si>
    <t>1116024158</t>
  </si>
  <si>
    <t>Poznámka k položce:_x000d_
Poznámka k položce:
č.v.D.3.2-10 : 1,5*8*(0,3+0,15)+0,25*2,6*2</t>
  </si>
  <si>
    <t>2138237292</t>
  </si>
  <si>
    <t>-671418856</t>
  </si>
  <si>
    <t>Poznámka k položce:_x000d_
Poznámka k položce:
č.v.D.3.2-10 : 8</t>
  </si>
  <si>
    <t>-159897763</t>
  </si>
  <si>
    <t>Poznámka k položce:_x000d_
Poznámka k položce:
na vodorovné mostní konstrukci s očištěním podkladních ploch, provedený v předepsaném spádu,
č.v.D.3.2-10 : 
vyrovnání podkladu pro osezení prefabrikátů : 0,05*0,56*(22,91+7,6+6,8)</t>
  </si>
  <si>
    <t>491536241</t>
  </si>
  <si>
    <t>Poznámka k položce:_x000d_
Poznámka k položce:
č.v.D.3.2-10 : 2,5*1,7</t>
  </si>
  <si>
    <t>530147154</t>
  </si>
  <si>
    <t>Poznámka k položce:_x000d_
Poznámka k položce:
č.v.D.3.2-10 : 23,5+8,5+7</t>
  </si>
  <si>
    <t>1810363846</t>
  </si>
  <si>
    <t>Poznámka k položce:_x000d_
Poznámka k položce:
č.v.D.3.2-10 : (23,5+8,5+7)*1,1</t>
  </si>
  <si>
    <t>-17817849</t>
  </si>
  <si>
    <t>1257062591</t>
  </si>
  <si>
    <t>-85460177</t>
  </si>
  <si>
    <t>Poznámka k položce:_x000d_
Poznámka k položce:
č.v.D.3.2-10 : 1,5*(23,5+8,5+7)</t>
  </si>
  <si>
    <t>420041976</t>
  </si>
  <si>
    <t>Poznámka k položce:_x000d_
Poznámka k položce:
č.v.D.3.2-10 : (23,5+8,5+7)</t>
  </si>
  <si>
    <t>-1720927046</t>
  </si>
  <si>
    <t>-1753384004</t>
  </si>
  <si>
    <t>Poznámka k položce:_x000d_
Poznámka k položce:
č.v.D.3.2-10 : 2,3</t>
  </si>
  <si>
    <t>-1479651606</t>
  </si>
  <si>
    <t xml:space="preserve">Objekt12 - Zídka OP 04, schodistě  08 a 09</t>
  </si>
  <si>
    <t>-998023427</t>
  </si>
  <si>
    <t>Poznámka k položce:_x000d_
Poznámka k položce:
s přehozením výkopku na vzdálenost do 3 m nebo s naložením na dopravní prostředek,
č.v.D.3.2-11 : 0,5*1,5*4
0,5*2*5,7
0,9*0,9*14,4</t>
  </si>
  <si>
    <t>325782629</t>
  </si>
  <si>
    <t>Poznámka k položce:_x000d_
s přehozením výkopku na vzdálenost do 3 m nebo s naložením na dopravní prostředek,_x000d_
20,364/2</t>
  </si>
  <si>
    <t>-2122997885</t>
  </si>
  <si>
    <t xml:space="preserve">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č.v.D.3.2-11  : 0,8*0,7*(1,5+2)
0,6*0,76*14,4</t>
  </si>
  <si>
    <t>-621646725</t>
  </si>
  <si>
    <t xml:space="preserve">Poznámka k položce:_x000d_
Poznámka k položce:
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
Začátek provozního součtu
 č.v.D.3.2-11  : 0,8*0,7*(1,5+2)
  0,6*0,76*14,4
Konec provozního součtu
8,5264/2</t>
  </si>
  <si>
    <t>2024626842</t>
  </si>
  <si>
    <t xml:space="preserve">Poznámka k položce:_x000d_
Poznámka k položce:
po suchu, bez ohledu na druh dopravního prostředku, bez naložení výkopku, avšak se složením bez rozhrnutí,
č.v.D.3.2-11  - odvoz+dovoz pro zpětný zásyp : 0,4*0,5*14,5*2</t>
  </si>
  <si>
    <t>1448858376</t>
  </si>
  <si>
    <t xml:space="preserve">Poznámka k položce:_x000d_
Poznámka k položce:
po suchu, bez ohledu na druh dopravního prostředku, bez naložení výkopku, avšak se složením bez rozhrnutí,
č.v.D.3.2-11  : 0,5*1,5*4
0,5*2*5,7
0,9*0,9*14,4
0,8*0,7*(1,5+2)
0,6*0,76*14,4
-2,9</t>
  </si>
  <si>
    <t>-208727888</t>
  </si>
  <si>
    <t>Poznámka k položce:_x000d_
Poznámka k položce:
25,99*3</t>
  </si>
  <si>
    <t>-1447753741</t>
  </si>
  <si>
    <t xml:space="preserve">Poznámka k položce:_x000d_
Poznámka k položce:
č.v.D.3.2-11  : 0,4*0,5*14,5</t>
  </si>
  <si>
    <t>-899786821</t>
  </si>
  <si>
    <t xml:space="preserve">Poznámka k položce:_x000d_
Poznámka k položce:
sypaninou z vhodných hornin tř. 1 - 4 nebo materiálem připraveným podél výkopu ve vzdálenosti do 3 m od jeho kraje, pro jakoukoliv hloubku výkopu a jakoukoliv míru zhutnění,
č.v.D.3.2-11  : 0,5*0,4*14,5</t>
  </si>
  <si>
    <t>-1417670579</t>
  </si>
  <si>
    <t xml:space="preserve">Poznámka k položce:_x000d_
Poznámka k položce:
sypaninou z vhodných hornin tř. 1 - 4 nebo materiálem, uloženým ve vzdálenosti do 30 m od vnějšího kraje objektu, pro jakoukoliv míru zhutnění,
č.v.D.3.2-11  : 0,4*0,5*14,5</t>
  </si>
  <si>
    <t>-958461141</t>
  </si>
  <si>
    <t>-1183507593</t>
  </si>
  <si>
    <t xml:space="preserve">Poznámka k položce:_x000d_
Poznámka k položce:
vyrovnáním výškových rozdílů, ploch vodorovných a ploch do sklonu 1 : 5.
č.v.D.3.2-11  : 0,7*(1,5+2)
0,76*14,4
2*5+1,5*3,5</t>
  </si>
  <si>
    <t>-1946763087</t>
  </si>
  <si>
    <t xml:space="preserve">Poznámka k položce:_x000d_
Poznámka k položce:
č.v.D.3.2-11  : 0,5*1,5*4
0,5*2*5,7
0,9*0,9*14,4
0,8*0,7*(1,5+2)
0,6*0,76*14,4
-2,9</t>
  </si>
  <si>
    <t>1366617031</t>
  </si>
  <si>
    <t>1313447885</t>
  </si>
  <si>
    <t xml:space="preserve">Poznámka k položce:_x000d_
Poznámka k položce:
č.v.D.3.2-11  : 0,5*0,4*14,5*1,8</t>
  </si>
  <si>
    <t>1195393287</t>
  </si>
  <si>
    <t xml:space="preserve">Poznámka k položce:_x000d_
Poznámka k položce:
v rýze nebo v zářezu se stěnami,
č.v.D.3.2-11  : 15*(1+0,5*3)</t>
  </si>
  <si>
    <t>-141759109</t>
  </si>
  <si>
    <t>Poznámka k položce:_x000d_
Poznámka k položce:
č.v.D.3.2-11 : 0,1*0,7*(1,5+2)
0,1*0,76*14,4</t>
  </si>
  <si>
    <t>346852546</t>
  </si>
  <si>
    <t xml:space="preserve">Poznámka k položce:_x000d_
Poznámka k položce:
včetně dodávky a uložení betonu, bez výztuže
č.v.D.3.2-11  : 0,9*0,7*(1,5+2)
0,8*0,76*14,4</t>
  </si>
  <si>
    <t>32604782</t>
  </si>
  <si>
    <t xml:space="preserve">Poznámka k položce:_x000d_
Poznámka k položce:
svislé nebo šikmé (odkloněné), půdorysně přímé nebo zalomené, stěn základových pasů ve volných nebo zapažených jámách, rýhách, šachtách, včetně případných vzpěr,
č.v.D.3.2-11  : 0,4*(1,5+2+0,7*2)*2
0,4*(14,4+0,76*2)*2</t>
  </si>
  <si>
    <t>756724113</t>
  </si>
  <si>
    <t>1747478075</t>
  </si>
  <si>
    <t xml:space="preserve">Poznámka k položce:_x000d_
Poznámka k položce:
Začátek provozního součtu
č.v.D.3.2-11  : 0,9*0,7*(1,5+2)
  0,8*0,76*14,4
Konec provozního součtu
předpoklad vyztužení 50kg/m3 : 10,9602*0,05</t>
  </si>
  <si>
    <t>646754556</t>
  </si>
  <si>
    <t xml:space="preserve">Poznámka k položce:_x000d_
Poznámka k položce:
č.v.D.3.2-11  : 15*(1+0,5*3)*1,15</t>
  </si>
  <si>
    <t>541693803</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</si>
  <si>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č.v.D.3.2-11, : 14,2*0,56*0,6</t>
  </si>
  <si>
    <t>995262402</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</si>
  <si>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č.v.D.3.2-11 : 2*(14,2*0,6)
0,56*14,2</t>
  </si>
  <si>
    <t>-905882863</t>
  </si>
  <si>
    <t xml:space="preserve">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č.v.D.3.2-11 :  2*(14,2*0,6)
0,56*14,2</t>
  </si>
  <si>
    <t>1940111591</t>
  </si>
  <si>
    <t>Poznámka k položce:_x000d_
Poznámka k položce:
včetně distančních prvků
předpoklad vyztužení 150kg/m3 : 4,77*0,15</t>
  </si>
  <si>
    <t>-1251781686</t>
  </si>
  <si>
    <t xml:space="preserve">Poznámka k položce:_x000d_
Poznámka k položce:
Včetně kotevních prvků a odstranění transportní výztuže.
č.v.D.3.2-11  : 1,5*0,3*0,15*10
2*0,35*0,15*14</t>
  </si>
  <si>
    <t>-79674324</t>
  </si>
  <si>
    <t xml:space="preserve">Poznámka k položce:_x000d_
Poznámka k položce:
č.v.D.3.2-11  : 0,15*1,5*3,5
0,15*2*5,1</t>
  </si>
  <si>
    <t>2025159393</t>
  </si>
  <si>
    <t xml:space="preserve">Poznámka k položce:_x000d_
Poznámka k položce:
Včetně distančních prvků.
Začátek provozního součtu
č.v.D.3.2-11 : 1,5*3,5
  2*5,1
Konec provozního součtu
vyztužení nutno upřesnit : 15,45*0,00799*1,15</t>
  </si>
  <si>
    <t>-1979879818</t>
  </si>
  <si>
    <t xml:space="preserve">Poznámka k položce:_x000d_
Poznámka k položce:
na terén nebo na desku z betonu prostého nebo prokládaného kamenem, bez potěru, se zahlazením povrchu,
č.v.D.3.2-11  : 2*14+1,5*10</t>
  </si>
  <si>
    <t>1278304240</t>
  </si>
  <si>
    <t xml:space="preserve">Poznámka k položce:_x000d_
Poznámka k položce:
č.v.D.3.2-11  : 2*14*(0,33+0,15)
1,5*10*(0,28+0,15)
0,25*(3,5*2+5,1*2)</t>
  </si>
  <si>
    <t>-410423932</t>
  </si>
  <si>
    <t>402686703</t>
  </si>
  <si>
    <t xml:space="preserve">Poznámka k položce:_x000d_
Poznámka k položce:
č.v.D.3.2-11  : 10</t>
  </si>
  <si>
    <t>1515645301</t>
  </si>
  <si>
    <t xml:space="preserve">Poznámka k položce:_x000d_
Poznámka k položce:
č.v.D.3.2-11  : 14</t>
  </si>
  <si>
    <t>-171708186</t>
  </si>
  <si>
    <t xml:space="preserve">Poznámka k položce:_x000d_
Poznámka k položce:
na vodorovné mostní konstrukci s očištěním podkladních ploch, provedený v předepsaném spádu,
č.v.D.3.2-11  - vyrovnání pod prefabrikáty : 0,05*14,4*0,56</t>
  </si>
  <si>
    <t>1832733046</t>
  </si>
  <si>
    <t xml:space="preserve">Poznámka k položce:_x000d_
Poznámka k položce:
č.v.D.3.2-11  : 3,5*1,5+5*2</t>
  </si>
  <si>
    <t>-942627576</t>
  </si>
  <si>
    <t xml:space="preserve">Poznámka k položce:_x000d_
Poznámka k položce:
č.v.D.3.2-11  : 15</t>
  </si>
  <si>
    <t>986210670</t>
  </si>
  <si>
    <t xml:space="preserve">Poznámka k položce:_x000d_
Poznámka k položce:
č.v.D.3.2-11  : 15*1,1</t>
  </si>
  <si>
    <t>1895531554</t>
  </si>
  <si>
    <t>-99162374</t>
  </si>
  <si>
    <t>-316747455</t>
  </si>
  <si>
    <t xml:space="preserve">Poznámka k položce:_x000d_
Poznámka k položce:
č.v.D.3.2-11  : 1,5*15</t>
  </si>
  <si>
    <t>1753578913</t>
  </si>
  <si>
    <t xml:space="preserve">Poznámka k položce:_x000d_
Poznámka k položce:
č.v.D.3.2-11  : 14,5</t>
  </si>
  <si>
    <t>1991911704</t>
  </si>
  <si>
    <t>-1221889885</t>
  </si>
  <si>
    <t xml:space="preserve">Poznámka k položce:_x000d_
Poznámka k položce:
č.v.D.3.2-11  : 3,2+4,8</t>
  </si>
  <si>
    <t>534750973</t>
  </si>
  <si>
    <t>Objekt13 - Zídka OP 05</t>
  </si>
  <si>
    <t>-1535785707</t>
  </si>
  <si>
    <t>Poznámka k položce:_x000d_
Poznámka k položce:
s přehozením výkopku na vzdálenost do 3 m nebo s naložením na dopravní prostředek,
č.v.D.3.2-12 : 0,8*0,9*(7,5+9,1+12,7)</t>
  </si>
  <si>
    <t>722570630</t>
  </si>
  <si>
    <t>Poznámka k položce:_x000d_
s přehozením výkopku na vzdálenost do 3 m nebo s naložením na dopravní prostředek,_x000d_
21,096/2</t>
  </si>
  <si>
    <t>-1732126898</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</si>
  <si>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č.v.D.3.2-12 : 0,8*0,6*(7,5+9,4+12,6)</t>
  </si>
  <si>
    <t>-1395643533</t>
  </si>
  <si>
    <t>Poznámka k položce:_x000d_
zapažených i nezapažených s urovnáním dna do předepsaného profilu a spádu, s přehozením výkopku na přilehlém terénu na vzdálenost do 3 m od podélné osy rýhy nebo s naložením výkopku na dopravní prostředek._x000d_
14,16/2</t>
  </si>
  <si>
    <t>-1390422670</t>
  </si>
  <si>
    <t>Poznámka k položce:_x000d_
Poznámka k položce:
po suchu, bez ohledu na druh dopravního prostředku, bez naložení výkopku, avšak se složením bez rozhrnutí,
č.v.D.3.2-12 - odvoz+dovoz pro zpětný zásyp : 0,4*0,5*(7,5+9,1+12,7)*2</t>
  </si>
  <si>
    <t>-302885223</t>
  </si>
  <si>
    <t>Poznámka k položce:_x000d_
Poznámka k položce:
po suchu, bez ohledu na druh dopravního prostředku, bez naložení výkopku, avšak se složením bez rozhrnutí,
č.v.D.3.2-12: 0,8*0,9*(7,5+9,1+12,7)
0,8*0,6*(7,5+9,4+12,6)
-5,86</t>
  </si>
  <si>
    <t>-801268589</t>
  </si>
  <si>
    <t>Poznámka k položce:_x000d_
Poznámka k položce:
29,396*3</t>
  </si>
  <si>
    <t>1962951764</t>
  </si>
  <si>
    <t>Poznámka k položce:_x000d_
Poznámka k položce:
č.v.D.3.2-12 : 0,4*0,5*(7,5+9,1+12,7)</t>
  </si>
  <si>
    <t>-1297777159</t>
  </si>
  <si>
    <t>Poznámka k položce:_x000d_
Poznámka k položce:
sypaninou z vhodných hornin tř. 1 - 4 nebo materiálem připraveným podél výkopu ve vzdálenosti do 3 m od jeho kraje, pro jakoukoliv hloubku výkopu a jakoukoliv míru zhutnění,
č.v.D.3.2-12 : 0,5*0,4*(7,5+9,1+12,7)</t>
  </si>
  <si>
    <t>-860581241</t>
  </si>
  <si>
    <t>Poznámka k položce:_x000d_
Poznámka k položce:
sypaninou z vhodných hornin tř. 1 - 4 nebo materiálem, uloženým ve vzdálenosti do 30 m od vnějšího kraje objektu, pro jakoukoliv míru zhutnění,
č.v.D.3.2-12 : 0,4*0,5*(7,5+9,1+12,7)</t>
  </si>
  <si>
    <t>-267523464</t>
  </si>
  <si>
    <t>Poznámka k položce:_x000d_
Poznámka k položce:
sypaninou z vhodných hornin tř. 1 - 4 nebo materiálem, uloženým ve vzdálenosti do 30 m od vnějšího kraje objektu, pro jakoukoliv míru zhutnění,
č.v.D.3.2-12: 0,4*0,5*(7,5+9,1+12,7)</t>
  </si>
  <si>
    <t>53233041</t>
  </si>
  <si>
    <t>Poznámka k položce:_x000d_
Poznámka k položce:
vyrovnáním výškových rozdílů, ploch vodorovných a ploch do sklonu 1 : 5.
č.v.D.3.2-12: 0,6*(7,5+9,4+12,6)</t>
  </si>
  <si>
    <t>168370747</t>
  </si>
  <si>
    <t>Poznámka k položce:_x000d_
Poznámka k položce:
č.v.D.3.2-12: 0,8*0,9*(7,5+9,1+12,7)
0,8*0,6*(7,5+9,4+12,6)
-5,86</t>
  </si>
  <si>
    <t>847556304</t>
  </si>
  <si>
    <t>1554588386</t>
  </si>
  <si>
    <t>Poznámka k položce:_x000d_
Poznámka k položce:
č.v.D.3.2-12 : 0,5*0,4*(7,5+9,1+12,7)*1,8</t>
  </si>
  <si>
    <t>1019412430</t>
  </si>
  <si>
    <t>Poznámka k položce:_x000d_
Poznámka k položce:
v rýze nebo v zářezu se stěnami,
č.v.D.3.2-12 : (1+0,5*3)*(7,5+9,1+12,7)</t>
  </si>
  <si>
    <t>-1137231678</t>
  </si>
  <si>
    <t>Poznámka k položce:_x000d_
Poznámka k položce:
č.v.D.3.2-12 : 0,1*0,6*(7,5+9,4+12,6)</t>
  </si>
  <si>
    <t>-1518461937</t>
  </si>
  <si>
    <t>Poznámka k položce:_x000d_
Poznámka k položce:
včetně dodávky a uložení betonu, bez výztuže
č.v.D.3.2-12 : 0,75*0,6*(7,5+9,4+12,6)</t>
  </si>
  <si>
    <t>-1834234255</t>
  </si>
  <si>
    <t>Poznámka k položce:_x000d_
Poznámka k položce:
svislé nebo šikmé (odkloněné), půdorysně přímé nebo zalomené, stěn základových pasů ve volných nebo zapažených jámách, rýhách, šachtách, včetně případných vzpěr,
č.v.D.3.2-12 : 0,4*(7,5+9,4+12,6+0,6)*2</t>
  </si>
  <si>
    <t>400077722</t>
  </si>
  <si>
    <t>Poznámka k položce:_x000d_
Poznámka k položce:
svislé nebo šikmé (odkloněné), půdorysně přímé nebo zalomené, stěn základových pasů ve volných nebo zapažených jámách, rýhách, šachtách, včetně případných vzpěr,
Včetně očištění, vytřídění a uložení bednicího materiálu.
č.v.D.3.2-12 : 0,4*(7,5+9,4+12,6+0,6)*2</t>
  </si>
  <si>
    <t>-188030344</t>
  </si>
  <si>
    <t>Poznámka k položce:_x000d_
Poznámka k položce:
č.v.D.3.2-12 - předpoklad vyztužení 50kg/m3 : 0,75*0,6*(7,5+9,4+12,6)*0,05</t>
  </si>
  <si>
    <t>177186357</t>
  </si>
  <si>
    <t>Poznámka k položce:_x000d_
Poznámka k položce:
č.v.D.3.2-12 : (1+0,5*3)*(7,5+9,1+12,7)*1,15</t>
  </si>
  <si>
    <t>-1189320256</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</si>
  <si>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č.v.D.3.2-12, : 29,8*0,4*0,65</t>
  </si>
  <si>
    <t>-1883122794</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</si>
  <si>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č.v.D.3.2-12 : 2*(29,8*0,65)
0,4*29,8</t>
  </si>
  <si>
    <t>-571679841</t>
  </si>
  <si>
    <t>-639005665</t>
  </si>
  <si>
    <t>Poznámka k položce:_x000d_
Poznámka k položce:
včetně distančních prvků
předpoklad vyztužení 150kg/m3 : 7,748*0,15</t>
  </si>
  <si>
    <t>-402366621</t>
  </si>
  <si>
    <t>Poznámka k položce:_x000d_
Poznámka k položce:
na vodorovné mostní konstrukci s očištěním podkladních ploch, provedený v předepsaném spádu,
č.v.D.3.2-12 - vyrovnání pod prefabrikáty : 0,05*0,4*(7,5+9,4+12,6)</t>
  </si>
  <si>
    <t>-1480417059</t>
  </si>
  <si>
    <t>Poznámka k položce:_x000d_
Poznámka k položce:
č.v.D.3.2-12: (7,5+9,1+12,7)</t>
  </si>
  <si>
    <t>-957969207</t>
  </si>
  <si>
    <t>Poznámka k položce:_x000d_
Poznámka k položce:
č.v.D.3.2-12 : (7,5+9,1+12,7)*1,1</t>
  </si>
  <si>
    <t>248622682</t>
  </si>
  <si>
    <t>1959678146</t>
  </si>
  <si>
    <t>1474630009</t>
  </si>
  <si>
    <t>Poznámka k položce:_x000d_
Poznámka k položce:
č.v.D.3.2-12 : (7,5+9,1+12,7+0,4*2)*1,5</t>
  </si>
  <si>
    <t>-2107459110</t>
  </si>
  <si>
    <t>Poznámka k položce:_x000d_
Poznámka k položce:
č.v.D.3.2-12 : (7,5+9,1+12,7+0,4*2)</t>
  </si>
  <si>
    <t>2026806801</t>
  </si>
  <si>
    <t>Objekt14 - Zídka OP 06</t>
  </si>
  <si>
    <t>62 - Úpravy povrchů vnější</t>
  </si>
  <si>
    <t>782 - Konstrukce z přírodního kamene</t>
  </si>
  <si>
    <t>M21 - Elektromontáže</t>
  </si>
  <si>
    <t>253457040</t>
  </si>
  <si>
    <t>Poznámka k položce:_x000d_
Poznámka k položce:
s přehozením výkopku na vzdálenost do 3 m nebo s naložením na dopravní prostředek,
č.v.D.3.2-13 : 1,9*3*(8+10+3,5)
0,3*2,8*4,3</t>
  </si>
  <si>
    <t>-482356729</t>
  </si>
  <si>
    <t>Poznámka k položce:_x000d_
Poznámka k položce:
s přehozením výkopku na vzdálenost do 3 m nebo s naložením na dopravní prostředek,
126,,16/2</t>
  </si>
  <si>
    <t>Hloubení rýh šířky do 100 cm do 50 m3, v hornině 3, hloubení strojně</t>
  </si>
  <si>
    <t>277002334</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</si>
  <si>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č.v.D.3.2-13 : 1,3*1*(7,5+7+3,2)
0,6*0,3*1,5
1*0,5*1</t>
  </si>
  <si>
    <t>Hloubení rýh šířky do 100 cm příplatek za lepivost, v hornině 3,</t>
  </si>
  <si>
    <t>-2131697377</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</si>
  <si>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23,7/2</t>
  </si>
  <si>
    <t>-2047449762</t>
  </si>
  <si>
    <t>Poznámka k položce:_x000d_
Poznámka k položce:
po suchu, bez ohledu na druh dopravního prostředku, bez naložení výkopku, avšak se složením bez rozhrnutí,
č.v.D.3.2-13 - odvoz+dovoz pro zpětný zásyp : 1,3*1*(7+7+2,5)*2</t>
  </si>
  <si>
    <t>961635266</t>
  </si>
  <si>
    <t>Poznámka k položce:_x000d_
Poznámka k položce:
po suchu, bez ohledu na druh dopravního prostředku, bez naložení výkopku, avšak se složením bez rozhrnutí,
č.v.D.3.2-13 : 1,9*2*(8+10+3,5)
0,3*2,8*4,3
1,3*1*(7,5+7+3,2)
0,6*0,3*1,5
1*0,5*1
-7,92</t>
  </si>
  <si>
    <t>1952325013</t>
  </si>
  <si>
    <t>Poznámka k položce:_x000d_
Poznámka k položce:
84,534*3</t>
  </si>
  <si>
    <t>1821531889</t>
  </si>
  <si>
    <t>Poznámka k položce:_x000d_
Poznámka k položce:
č.v.D.3.2-13 : 1,3*1*(7+7+2,5)</t>
  </si>
  <si>
    <t>174101101R00</t>
  </si>
  <si>
    <t>Zásyp sypaninou se zhutněním jam, šachet, rýh nebo kolem objektů v těchto vykopávkách</t>
  </si>
  <si>
    <t>1374408322</t>
  </si>
  <si>
    <t>Poznámka k položce:_x000d_
Poznámka k položce:
z jakékoliv horniny s uložením výkopku po vrstvách,
včetně strojního přemístění materiálu pro zásyp ze vzdálenosti do 10 m od okraje zásypu
č.v.D.3.2-13 - vsak : 1*0,5*1</t>
  </si>
  <si>
    <t>797091191</t>
  </si>
  <si>
    <t>Poznámka k položce:_x000d_
Poznámka k položce:
sypaninou z vhodných hornin tř. 1 - 4 nebo materiálem připraveným podél výkopu ve vzdálenosti do 3 m od jeho kraje, pro jakoukoliv hloubku výkopu a jakoukoliv míru zhutnění,
č.v.D.3.2-13 : 1*0,5*(7+7+2,5)</t>
  </si>
  <si>
    <t>-2042013509</t>
  </si>
  <si>
    <t>Poznámka k položce:_x000d_
Poznámka k položce:
sypaninou z vhodných hornin tř. 1 - 4 nebo materiálem připraveným podél výkopu ve vzdálenosti do 3 m od jeho kraje, pro jakoukoliv hloubku výkopu a jakoukoliv míru zhutnění,
č.v.D.3.2-13 : 0,6*0,3*1,5</t>
  </si>
  <si>
    <t>343439201</t>
  </si>
  <si>
    <t>Poznámka k položce:_x000d_
Poznámka k položce:
sypaninou z vhodných hornin tř. 1 - 4 nebo materiálem, uloženým ve vzdálenosti do 30 m od vnějšího kraje objektu, pro jakoukoliv míru zhutnění,
č.v.D.3.2-13: 0,6*0,8*(7+7+2,5)</t>
  </si>
  <si>
    <t>-332045849</t>
  </si>
  <si>
    <t>-262899326</t>
  </si>
  <si>
    <t>Poznámka k položce:_x000d_
Poznámka k položce:
vyrovnáním výškových rozdílů, ploch vodorovných a ploch do sklonu 1 : 5.
č.v.D.3.2-13 : 2,8*4,3
1*(7,5+7+3,2)</t>
  </si>
  <si>
    <t>-729386203</t>
  </si>
  <si>
    <t>Poznámka k položce:_x000d_
Poznámka k položce:
č.v.D.3.2-13 : 1,9*2*(8+10+3,5)
0,3*2,8*4,3
1,3*1*(7,5+7+3,2)
0,6*0,3*1,5
1*0,5*1
-7,92</t>
  </si>
  <si>
    <t>1066972533</t>
  </si>
  <si>
    <t>-511332613</t>
  </si>
  <si>
    <t>Poznámka k položce:_x000d_
Poznámka k položce:
č.v.D.3.2-13 : 1*0,5*(7+7+2,5)*1,8</t>
  </si>
  <si>
    <t>583426832R</t>
  </si>
  <si>
    <t>kamenivo přírodní drcené frakce 16,0 až 32,0 mm; Olomoucký kraj</t>
  </si>
  <si>
    <t>-1106199835</t>
  </si>
  <si>
    <t>Poznámka k položce:_x000d_
Poznámka k položce:
č.v.D.3.2-13 - vsak : 1*0,5*1*1,8</t>
  </si>
  <si>
    <t>-201085693</t>
  </si>
  <si>
    <t>Poznámka k položce:_x000d_
Poznámka k položce:
v rýze nebo v zářezu se stěnami,
č.v.D.3.2-13 : (1,6+0,4+1+0,4)*(7+7+2,5)</t>
  </si>
  <si>
    <t>213151121R00</t>
  </si>
  <si>
    <t>Montáž vsakovacích nádrží položení geotextílie</t>
  </si>
  <si>
    <t>102075116</t>
  </si>
  <si>
    <t>Poznámka k položce:_x000d_
Poznámka k položce:
č.v.D.3.2-13 - vsak : 1*0,5*2+1*(0,5*2+1*2)</t>
  </si>
  <si>
    <t>-1288365095</t>
  </si>
  <si>
    <t>Poznámka k položce:_x000d_
Poznámka k položce:
bez dodávky a uložení výztuže
č.v.D.3.2-13 : 0,15*2,8*4,3</t>
  </si>
  <si>
    <t>212558376</t>
  </si>
  <si>
    <t>Poznámka k položce:_x000d_
Poznámka k položce:
svislé nebo šikmé (odkloněné) , půdorysně přímé nebo zalomené, stěn základových desek ve volných nebo zapažených jámách, rýhách, šachtách, včetně případných vzpěr,
č.v.D.3.2-13: 0,15*2*(2,8+4,3)</t>
  </si>
  <si>
    <t>-1494953615</t>
  </si>
  <si>
    <t>Poznámka k položce:_x000d_
Poznámka k položce:
svislé nebo šikmé (odkloněné) , půdorysně přímé nebo zalomené, stěn základových desek ve volných nebo zapažených jámách, rýhách, šachtách, včetně případných vzpěr,
Včetně očištění, vytřídění a uložení bednicího materiálu.
č.v.D.3.2-13 : 0,15*2*(2,8+4,3)</t>
  </si>
  <si>
    <t>-105217682</t>
  </si>
  <si>
    <t>Poznámka k položce:_x000d_
Poznámka k položce:
včetně distančních prvků
č.v.D.3.2-13 - vyztužení nutno dopřesnit realizační dokumentací : 2,8*4,3*0,00799*2*1,15</t>
  </si>
  <si>
    <t>2019011286</t>
  </si>
  <si>
    <t>Poznámka k položce:_x000d_
Poznámka k položce:
včetně dodávky a uložení betonu, bez výztuže
č.v.D.3.2-13 : 1,3*1*(7,5+7+3,2)</t>
  </si>
  <si>
    <t>-137987430</t>
  </si>
  <si>
    <t>Poznámka k položce:_x000d_
Poznámka k položce:
svislé nebo šikmé (odkloněné), půdorysně přímé nebo zalomené, stěn základových pasů ve volných nebo zapažených jámách, rýhách, šachtách, včetně případných vzpěr,
č.v.D.3.2-13 : 0,4*(7,5+8,2+3,2+0,6*2+2,5+7+7)</t>
  </si>
  <si>
    <t>946183358</t>
  </si>
  <si>
    <t>Poznámka k položce:_x000d_
Poznámka k položce:
svislé nebo šikmé (odkloněné), půdorysně přímé nebo zalomené, stěn základových pasů ve volných nebo zapažených jámách, rýhách, šachtách, včetně případných vzpěr,
Včetně očištění, vytřídění a uložení bednicího materiálu.
č.v.D.3.2-13 : 0,4*(7,5+8,2+3,2+0,6*2+2,5+7+7)</t>
  </si>
  <si>
    <t>-211494887</t>
  </si>
  <si>
    <t>Poznámka k položce:_x000d_
Poznámka k položce:
č.v.D.3.2-13 - předpoklad 50kg/m3 : 1,3*1*(7,5+7+3,2)*0,05</t>
  </si>
  <si>
    <t>-1427395332</t>
  </si>
  <si>
    <t>Poznámka k položce:_x000d_
Poznámka k položce:
č.v.D.3.2-13 : 2</t>
  </si>
  <si>
    <t>271501</t>
  </si>
  <si>
    <t>Vytvoření prostupů v zákl. pasu pro prostup drenáže</t>
  </si>
  <si>
    <t>-612747161</t>
  </si>
  <si>
    <t>-2071191446</t>
  </si>
  <si>
    <t>Poznámka k položce:_x000d_
Poznámka k položce:
č.v.D.3.2-13 - drenáž : (1,6+0,4+1+0,4)*(7+7+2,5)*1,15
č.v.D.3.2-15 - vsak : (1*0,5*2+1*(0,5*2+1*2))*1,15</t>
  </si>
  <si>
    <t>311112140RT3</t>
  </si>
  <si>
    <t xml:space="preserve">Stěny z betonových bednicích tvárnic a betonu šířky 400 mm, zálivka betonem C20/25, Beton čerstvý obyčejný;  C 20/25;  prostředí: X0;  cement: CEM II;  Dmax = 16 mm;  S 3</t>
  </si>
  <si>
    <t>-2042650176</t>
  </si>
  <si>
    <t>Poznámka k položce:_x000d_
Poznámka k položce:
(ztracené bednění) z betonových tvárnic a zálivka betonem,
č.v.D.3.2-13 : 1,5*(7,4+7,2+3)</t>
  </si>
  <si>
    <t>413999750</t>
  </si>
  <si>
    <t>Poznámka k položce:_x000d_
Poznámka k položce:
včetně distančních prvků
č.v.D.3.2-13 : (7,4+7,2+3)*6*2*0,000617
(7,4+7,2+3)/0,25*2*2*0,000617</t>
  </si>
  <si>
    <t>Otvor ve zdi pro výtok vody 300x150x200 mm</t>
  </si>
  <si>
    <t>-633605320</t>
  </si>
  <si>
    <t>-1551541276</t>
  </si>
  <si>
    <t>Poznámka k položce:_x000d_
Poznámka k položce:
na vodorovné mostní konstrukci s očištěním podkladních ploch, provedený v předepsaném spádu,
č.v.D.3.2-13 : 0,05*0,4*(7,4+7,2+3)</t>
  </si>
  <si>
    <t>500394832</t>
  </si>
  <si>
    <t>Poznámka k položce:_x000d_
Poznámka k položce:
č.v.D.3.2-13 : 2,8*4,3</t>
  </si>
  <si>
    <t>62</t>
  </si>
  <si>
    <t>Úpravy povrchů vnější</t>
  </si>
  <si>
    <t>602011180RT6</t>
  </si>
  <si>
    <t>Omítka stěn z hotových směsí vrchní tenkovrstvá, s vlákny, fungicidními a algicidními přísadami, zatřená, tloušťka vrstvy 1,5 mm, bílá</t>
  </si>
  <si>
    <t>-302016834</t>
  </si>
  <si>
    <t>Poznámka k položce:_x000d_
Poznámka k položce:
po jednotlivých vrstvách
č.v.D.3.2-13 : 1,5*(7,4+8+3+0,4*2)
-2*3,5</t>
  </si>
  <si>
    <t>622421131R00</t>
  </si>
  <si>
    <t xml:space="preserve">Omítky vnější stěn vápenné nebo vápenocementové hladké,  , složitost 1÷ 2</t>
  </si>
  <si>
    <t>567154240</t>
  </si>
  <si>
    <t>Poznámka k položce:_x000d_
Poznámka k položce:
č.v.D.3.2-13 : 1,5*(7,4+8+3+0,4*2)
-2*3,5</t>
  </si>
  <si>
    <t>622481211RT2</t>
  </si>
  <si>
    <t>Vyztužení povrchových úprav vnějších stěn stěrkou s výztužnou sklotextilní tkaninou, s dodávkou sítě a stěrkového tmelu</t>
  </si>
  <si>
    <t>-1040049693</t>
  </si>
  <si>
    <t>29859058</t>
  </si>
  <si>
    <t>Poznámka k položce:_x000d_
Poznámka k položce:
č.v.D.3.2-13 : 7+7+2,5+2*2</t>
  </si>
  <si>
    <t>1809258116</t>
  </si>
  <si>
    <t>Poznámka k položce:_x000d_
Poznámka k položce:
včetně tvarovek, objímek. Bez zednických výpomocí.
Potrubí včetně tvarovek. Bez zednických výpomocí.
č.v.D.3.2-13 : 2</t>
  </si>
  <si>
    <t>191924793</t>
  </si>
  <si>
    <t>Poznámka k položce:_x000d_
Poznámka k položce:
č.v.D.3.2-13 : (7+7+2,5+2*2)*1,1</t>
  </si>
  <si>
    <t>286113</t>
  </si>
  <si>
    <t>Zátka PVC s mřížkou d 100 mm pro drenážní trubky</t>
  </si>
  <si>
    <t>45880075</t>
  </si>
  <si>
    <t>-1460866736</t>
  </si>
  <si>
    <t>-1414323933</t>
  </si>
  <si>
    <t>-1730178319</t>
  </si>
  <si>
    <t>Poznámka k položce:_x000d_
Poznámka k položce:
č.v.D.3.2-13 : 0,4*(7,4+7,2+3)</t>
  </si>
  <si>
    <t>1021235743</t>
  </si>
  <si>
    <t>Poznámka k položce:_x000d_
1,5*(7+7,2+2,7+0,4*2)_x000d_
2*3,5</t>
  </si>
  <si>
    <t>-148063424</t>
  </si>
  <si>
    <t>Poznámka k položce:_x000d_
Provedení očištění povrchu a natavení jedné vrstvy modifikovaného asfaltového pásu včetně dodávky materiálů._x000d_
č.v.D.3.2-15 : 0,4*(7,4+7,2+3)</t>
  </si>
  <si>
    <t>-1948549472</t>
  </si>
  <si>
    <t>1769298486</t>
  </si>
  <si>
    <t>Poznámka k položce:_x000d_
č.v.D.3.2-15 : 2,1*(7+7+2,5+0,4*2)</t>
  </si>
  <si>
    <t>756722594</t>
  </si>
  <si>
    <t>Poznámka k položce:_x000d_
Poznámka k položce:
č.v.D.3.2-13 : (7+7+2,5+0,4*2)</t>
  </si>
  <si>
    <t>-54876605</t>
  </si>
  <si>
    <t>D+M desky z cortenového plechu 650x300 mm, ohýbané ze tří stran 70mm, chemicky kotvené do opěrné zdi</t>
  </si>
  <si>
    <t>-1965206672</t>
  </si>
  <si>
    <t>Poznámka k položce:_x000d_
Poznámka k položce:
č.v.D.3.2-13 : 1</t>
  </si>
  <si>
    <t>-1386398803</t>
  </si>
  <si>
    <t>782</t>
  </si>
  <si>
    <t>Konstrukce z přírodního kamene</t>
  </si>
  <si>
    <t>782631324RT1</t>
  </si>
  <si>
    <t xml:space="preserve">Montáž obkladu parapetů deskami z tvrdých kamenů bez dodávky parapetů  tloušťky 40 a 50 mm</t>
  </si>
  <si>
    <t>1107002722</t>
  </si>
  <si>
    <t>Poznámka k položce:_x000d_
Poznámka k položce:
č.v.D.3.2-13 : 18,6*0,5</t>
  </si>
  <si>
    <t>58382195R</t>
  </si>
  <si>
    <t>obklad kamenný deska; žula; h = 50,0 mm; plocha do 0,24 m2; povrch leštěný</t>
  </si>
  <si>
    <t>2076290969</t>
  </si>
  <si>
    <t>Poznámka k položce:_x000d_
Poznámka k položce:
č.v.D.3.2-13 : 18,6*0,5*1,1</t>
  </si>
  <si>
    <t>998782201R00</t>
  </si>
  <si>
    <t>Přesun hmot pro kamenné obklady v objektech výšky do 6 m</t>
  </si>
  <si>
    <t>-1009078577</t>
  </si>
  <si>
    <t>M21</t>
  </si>
  <si>
    <t>Elektromontáže</t>
  </si>
  <si>
    <t>58</t>
  </si>
  <si>
    <t>210172206R00</t>
  </si>
  <si>
    <t>Montáž skříně rozvaděče na konstrukci</t>
  </si>
  <si>
    <t>-1717240380</t>
  </si>
  <si>
    <t>59</t>
  </si>
  <si>
    <t>21001</t>
  </si>
  <si>
    <t>Skříň rozvaděče 600x600x250 mm</t>
  </si>
  <si>
    <t>387358504</t>
  </si>
  <si>
    <t>Objekt15 - Zídka OP 10</t>
  </si>
  <si>
    <t>-1987691722</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</si>
  <si>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č.v.D.3.2-15 : 1*0,6*2,1</t>
  </si>
  <si>
    <t>1387704943</t>
  </si>
  <si>
    <t>Poznámka k položce:_x000d_
zapažených i nezapažených s urovnáním dna do předepsaného profilu a spádu, s přehozením výkopku na přilehlém terénu na vzdálenost do 3 m od podélné osy rýhy nebo s naložením výkopku na dopravní prostředek._x000d_
1,26/2</t>
  </si>
  <si>
    <t>1473494154</t>
  </si>
  <si>
    <t>Poznámka k položce:_x000d_
po suchu, bez ohledu na druh dopravního prostředku, bez naložení výkopku, avšak se složením bez rozhrnutí,</t>
  </si>
  <si>
    <t>1955108346</t>
  </si>
  <si>
    <t>Poznámka k položce:_x000d_
Poznámka k položce:
1,26*3</t>
  </si>
  <si>
    <t>1449297215</t>
  </si>
  <si>
    <t>Poznámka k položce:_x000d_
Poznámka k položce:
vyrovnáním výškových rozdílů, ploch vodorovných a ploch do sklonu 1 : 5.
č.v.D.3.2-15 : 0,6*2,1</t>
  </si>
  <si>
    <t>-609648631</t>
  </si>
  <si>
    <t>755594384</t>
  </si>
  <si>
    <t>-878493615</t>
  </si>
  <si>
    <t>Poznámka k položce:_x000d_
Poznámka k položce:
č.v.D.3.2-15 : 0,1*0,6*2,1</t>
  </si>
  <si>
    <t>-1414781879</t>
  </si>
  <si>
    <t>Poznámka k položce:_x000d_
Poznámka k položce:
včetně dodávky a uložení betonu, bez výztuže
č.v.D.3.2-15 : 0,65*0,6*2,1+0,1*0,4*2,1</t>
  </si>
  <si>
    <t>1850754792</t>
  </si>
  <si>
    <t>Poznámka k položce:_x000d_
Poznámka k položce:
svislé nebo šikmé (odkloněné), půdorysně přímé nebo zalomené, stěn základových pasů ve volných nebo zapažených jámách, rýhách, šachtách, včetně případných vzpěr,
č.v.D.3.2-15: 0,4*(2,1*2+0,6*2)</t>
  </si>
  <si>
    <t>-1507866015</t>
  </si>
  <si>
    <t>-1108978622</t>
  </si>
  <si>
    <t>Poznámka k položce:_x000d_
Poznámka k položce:
č.v.D.3.2-15 - předpoklad vyztužení 50kg/m3 : (0,65*0,6*2,1+0,1*0,4*2,1)*0,05</t>
  </si>
  <si>
    <t>-1787415267</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</si>
  <si>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č.v.D.3.2-15, : 2,1*0,4*1,6</t>
  </si>
  <si>
    <t>801883408</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</si>
  <si>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č.v.D.3.2-15 : 2*(2,1*1,6) + 2* (1,6*0,4)
0,4*2,1</t>
  </si>
  <si>
    <t>1096092192</t>
  </si>
  <si>
    <t>1416601738</t>
  </si>
  <si>
    <t>Poznámka k položce:_x000d_
Poznámka k položce:
včetně distančních prvků
předpoklad vyztužení 150kg/m3 : 1,34*0,15</t>
  </si>
  <si>
    <t>2000448297</t>
  </si>
  <si>
    <t>Poznámka k položce:_x000d_
Poznámka k položce:
na vodorovné mostní konstrukci s očištěním podkladních ploch, provedený v předepsaném spádu,
č.v.D.3.2-15 : 0,05*0,4*2,1</t>
  </si>
  <si>
    <t>Stavební přípomoci EI vč. dod. materiálu</t>
  </si>
  <si>
    <t>-124867023</t>
  </si>
  <si>
    <t>Poznámka k položce:_x000d_
odhad : 5</t>
  </si>
  <si>
    <t>827085951</t>
  </si>
  <si>
    <t>Poznámka k položce:_x000d_
Poznámka k položce:
na novostavbách a změnách objektů pro oplocení (815 2 JKSo), objekty zvláštní pro chov živočichů (815 3 JKSO), objekty pozemní různé (815 9 JKSO)</t>
  </si>
  <si>
    <t>1258232839</t>
  </si>
  <si>
    <t>-1153741639</t>
  </si>
  <si>
    <t>Objekt16 - Oprava stávající kamenné zídky</t>
  </si>
  <si>
    <t>94 - Lešení a stavební výtahy</t>
  </si>
  <si>
    <t>95 - Dokončovací konstrukce na pozemních stavbách</t>
  </si>
  <si>
    <t>765 - Krytiny tvrdé</t>
  </si>
  <si>
    <t>622901110R00</t>
  </si>
  <si>
    <t>Očištění po opravách vnějších omítek spárovaných ploch</t>
  </si>
  <si>
    <t>-646877401</t>
  </si>
  <si>
    <t>Poznámka k položce:_x000d_
Včetně očištění od zbytků malty nebo fasádní barvy a na omytí kartáčem._x000d_
č.v.D.3.2-01 - zídka u Vaňkova domku : 0,5*(15+0,8*2)+2*16+0,8*0,8*4</t>
  </si>
  <si>
    <t>622904121R00</t>
  </si>
  <si>
    <t>Očištění fasád ruční čištění ocelovým kartáčem,</t>
  </si>
  <si>
    <t>1459005126</t>
  </si>
  <si>
    <t>Poznámka k položce:_x000d_
č.v.D.3.2-01 - zídka u Vaňkova domku : 0,5*(15+0,8*2)+2*16+0,8*0,8*4</t>
  </si>
  <si>
    <t>627452101RT2</t>
  </si>
  <si>
    <t xml:space="preserve">Spárování maltou cementovou zapuštěné rovné  zdí z kamene, spárovací maltou</t>
  </si>
  <si>
    <t>1614786169</t>
  </si>
  <si>
    <t>94</t>
  </si>
  <si>
    <t>Lešení a stavební výtahy</t>
  </si>
  <si>
    <t>941955001R00</t>
  </si>
  <si>
    <t>Lešení lehké pracovní pomocné pomocné, o výšce lešeňové podlahy do 1,2 m</t>
  </si>
  <si>
    <t>-206428060</t>
  </si>
  <si>
    <t>Poznámka k položce:_x000d_
1*16</t>
  </si>
  <si>
    <t>95</t>
  </si>
  <si>
    <t>Dokončovací konstrukce na pozemních stavbách</t>
  </si>
  <si>
    <t>952901</t>
  </si>
  <si>
    <t>Úklid kolem zídky</t>
  </si>
  <si>
    <t>1944251475</t>
  </si>
  <si>
    <t>Poznámka k položce:_x000d_
16*1*2</t>
  </si>
  <si>
    <t>289904122R00</t>
  </si>
  <si>
    <t>Vysekání spojovací hmoty ze spár hl. od 0 do 30 mm zdivo z lomového kamene nebo cihel středního</t>
  </si>
  <si>
    <t>-597130783</t>
  </si>
  <si>
    <t>Poznámka k položce:_x000d_
a jejich vyčištění, stěn i kleneb,_x000d_
č.v.D.3.2-01 - zídka u Vaňkova domku : 0,5*(15+0,8*2)+2*16+0,8*0,8*4</t>
  </si>
  <si>
    <t>765316860R00</t>
  </si>
  <si>
    <t>Demontáž pálené krytiny z prejzů, se zvětralou maltou, do suti</t>
  </si>
  <si>
    <t>-1152476213</t>
  </si>
  <si>
    <t>Poznámka k položce:_x000d_
č.v.D.3.2-01 - zídka u Vaňkova domku - předpoklad 50% : 1*15,5*0,5</t>
  </si>
  <si>
    <t>Odvoz suti a vybouraných hmot na skládku do 1 km</t>
  </si>
  <si>
    <t>-1020764232</t>
  </si>
  <si>
    <t>Odvoz suti a vybouraných hmot na skládku příplatek za každý další 1 km</t>
  </si>
  <si>
    <t>1141796662</t>
  </si>
  <si>
    <t>Odvoz suti a vybouraných hmot na skládku příplatek za každý další 1 km 40 km</t>
  </si>
  <si>
    <t>Vnitrostaveništní doprava suti a vybouraných hmot do 10 m</t>
  </si>
  <si>
    <t>-798453264</t>
  </si>
  <si>
    <t>Vnitrostaveništní doprava suti a vybouraných hmot příplatek k ceně za každých dalších 5 m</t>
  </si>
  <si>
    <t>-358595455</t>
  </si>
  <si>
    <t>114657551</t>
  </si>
  <si>
    <t>765</t>
  </si>
  <si>
    <t>Krytiny tvrdé</t>
  </si>
  <si>
    <t>765319322R00</t>
  </si>
  <si>
    <t>Krytina pálená střech složitých prejzy, uložení do malty, povrchová úprava režná,</t>
  </si>
  <si>
    <t>1066462782</t>
  </si>
  <si>
    <t>59660</t>
  </si>
  <si>
    <t>Taška prejz - režná</t>
  </si>
  <si>
    <t>-1671949146</t>
  </si>
  <si>
    <t>Poznámka k položce:_x000d_
č.v.D.3.2-01 - zídka u Vaňkova domku - předpoklad 50% : 1*15,5*0,5*1,05</t>
  </si>
  <si>
    <t>998765201R00</t>
  </si>
  <si>
    <t>Přesun hmot pro krytiny tvrdé v objektech výšky do 6 m</t>
  </si>
  <si>
    <t>-1257127615</t>
  </si>
  <si>
    <t>Objekt3 - Sadové úpravy</t>
  </si>
  <si>
    <t>Pol1</t>
  </si>
  <si>
    <t>Ochrana dřevin na stavbě, ochrana kmene stromů dřevěným bedněním</t>
  </si>
  <si>
    <t>-1559268117</t>
  </si>
  <si>
    <t>181114711R00</t>
  </si>
  <si>
    <t>Odstranění kamene sebráním do 15 kg</t>
  </si>
  <si>
    <t>-1654546895</t>
  </si>
  <si>
    <t>111105111R00</t>
  </si>
  <si>
    <t>Odstranění stařiny odvoz 20 km, na svahu do 1:5, po odplevelení, hmota po frézování, atd.</t>
  </si>
  <si>
    <t>311513278</t>
  </si>
  <si>
    <t>111105112R00</t>
  </si>
  <si>
    <t>Odstranění stařiny odvoz 20 km, na svahu do 1:2, po odplevelení, hmota po frézování, atd.</t>
  </si>
  <si>
    <t>1321716684</t>
  </si>
  <si>
    <t>184802111R00</t>
  </si>
  <si>
    <t>Chem. odplevelení před založ. postřikem, v rovině</t>
  </si>
  <si>
    <t>-1328211584</t>
  </si>
  <si>
    <t>Poznámka k položce:_x000d_
D:200_x000d_
H:31_x000d_
I:3_x000d_
J:3_x000d_
K:103_x000d_
L:153_x000d_
M:56_x000d_
N:131_x000d_
O:21_x000d_
Q:316_x000d_
R:175_x000d_
S:56_x000d_
X:233_x000d_
AD:13_x000d_
T1:1593_x000d_
T2:326_x000d_
T3:267_x000d_
T4:109_x000d_
T5:38_x000d_
T6:260_x000d_
T7:108_x000d_
T8:138_x000d_
T9:319_x000d_
T10:350</t>
  </si>
  <si>
    <t>184802211R00</t>
  </si>
  <si>
    <t>Chem. odplevelení před založ. postřikem, svah 1:2</t>
  </si>
  <si>
    <t>-161024751</t>
  </si>
  <si>
    <t>Poznámka k položce:_x000d_
A:490_x000d_
B:170_x000d_
C:221_x000d_
E:58_x000d_
F:43_x000d_
G:124_x000d_
P:10_x000d_
T:68_x000d_
U:101_x000d_
V:60_x000d_
W:384_x000d_
Y:287_x000d_
Z:12_x000d_
AA:18_x000d_
AB:20_x000d_
AC:10_x000d_
T11:149_x000d_
T12:112</t>
  </si>
  <si>
    <t>183402111R00</t>
  </si>
  <si>
    <t>Rozrušení půdy do 15 cm v rovině/svah 1:5, trávníky</t>
  </si>
  <si>
    <t>-1970120079</t>
  </si>
  <si>
    <t>Poznámka k položce:_x000d_
travnaté plochy:3769</t>
  </si>
  <si>
    <t>185802112R00</t>
  </si>
  <si>
    <t>Hnojení kompostem nebo hnojem v rovině, záhonové výsadby</t>
  </si>
  <si>
    <t>529377559</t>
  </si>
  <si>
    <t>Poznámka k položce:_x000d_
záhony:1494*0,05*0,85</t>
  </si>
  <si>
    <t>185802122R00</t>
  </si>
  <si>
    <t>Hnojení kompostem nebo hnojem na svahu 1:2</t>
  </si>
  <si>
    <t>-1771104992</t>
  </si>
  <si>
    <t>Poznámka k položce:_x000d_
2076*0,05*0,85</t>
  </si>
  <si>
    <t>Kompost</t>
  </si>
  <si>
    <t>1885620428</t>
  </si>
  <si>
    <t>Poznámka k položce:_x000d_
63,495+88,23</t>
  </si>
  <si>
    <t>181301103R00</t>
  </si>
  <si>
    <t>Rozprostření ornice, rovina, tl. 15-20 cm,do 500m2</t>
  </si>
  <si>
    <t>-1226683496</t>
  </si>
  <si>
    <t>Poznámka k položce:_x000d_
zásyp trávník po komunikacích:(289+28+28+148+127)_x000d_
zásyp záhony po komunikacích:38+46+5+3+53+25+50+18+4+8+25+20</t>
  </si>
  <si>
    <t>Nakládání výkopku z hor.1-4 v množství do 100 m3</t>
  </si>
  <si>
    <t>-623346557</t>
  </si>
  <si>
    <t>Poznámka k položce:_x000d_
915*0,15</t>
  </si>
  <si>
    <t>162601102RT3</t>
  </si>
  <si>
    <t>Vodorovné přemístění výkopku z hor.1-4 do 5000 m, nosnost 12 t</t>
  </si>
  <si>
    <t>1700948260</t>
  </si>
  <si>
    <t>10364200R</t>
  </si>
  <si>
    <t>Ornice pro pozemkové úpravy</t>
  </si>
  <si>
    <t>-971242773</t>
  </si>
  <si>
    <t>183403113R00</t>
  </si>
  <si>
    <t>Obdělání půdy frézováním v rovině</t>
  </si>
  <si>
    <t>53856914</t>
  </si>
  <si>
    <t>Poznámka k položce:_x000d_
travanaté plochy:3769</t>
  </si>
  <si>
    <t>183403161R00</t>
  </si>
  <si>
    <t>Obdělání půdy válením, v rovině, 2x, před setím a po zapravení osiva</t>
  </si>
  <si>
    <t>-1985150064</t>
  </si>
  <si>
    <t>Poznámka k položce:_x000d_
travnaté plochy:3769*2</t>
  </si>
  <si>
    <t>180402111R00</t>
  </si>
  <si>
    <t>Založení trávníku parkového výsevem v rovině</t>
  </si>
  <si>
    <t>-933524498</t>
  </si>
  <si>
    <t>00572400R</t>
  </si>
  <si>
    <t>Směs travní parková I. běžná zátěž PROFI, á 25 kg</t>
  </si>
  <si>
    <t>-931706194</t>
  </si>
  <si>
    <t>Poznámka k položce:_x000d_
3769*0,03</t>
  </si>
  <si>
    <t>M</t>
  </si>
  <si>
    <t>Ocelová pásovina, tl. 5 mm, výška 120 mm, 10% prořez</t>
  </si>
  <si>
    <t>485317852</t>
  </si>
  <si>
    <t>Poznámka k položce:_x000d_
pásovina:213*1,1_x000d_
zaokrouhlení:1,7</t>
  </si>
  <si>
    <t>R</t>
  </si>
  <si>
    <t>Instalce lemovky - ocelové</t>
  </si>
  <si>
    <t>373398460</t>
  </si>
  <si>
    <t>183205111R00</t>
  </si>
  <si>
    <t>Založení záhonu v rovině/svah 1 : 5, hor. 1 - 2</t>
  </si>
  <si>
    <t>-960947361</t>
  </si>
  <si>
    <t>Poznámka k položce:_x000d_
D:200_x000d_
H:31_x000d_
I:3_x000d_
J:3_x000d_
K:103_x000d_
L:153_x000d_
M:56_x000d_
N:131_x000d_
O:21_x000d_
Q:316_x000d_
R:175_x000d_
S:56_x000d_
X:233_x000d_
AD:13</t>
  </si>
  <si>
    <t>183205131R00</t>
  </si>
  <si>
    <t>Založení záhonu na svahu 1 : 2, hor. 1 - 2</t>
  </si>
  <si>
    <t>-1775513183</t>
  </si>
  <si>
    <t>Poznámka k položce:_x000d_
A:490_x000d_
B:170_x000d_
C:221_x000d_
E:58_x000d_
F:43_x000d_
G:124_x000d_
P:10_x000d_
T:68_x000d_
U:101_x000d_
V:60_x000d_
W:384_x000d_
Y:287_x000d_
Z:12_x000d_
AA:18_x000d_
AB:20_x000d_
AC:10</t>
  </si>
  <si>
    <t>183403153R00</t>
  </si>
  <si>
    <t>Obdělání půdy hrabáním, v rovině, záhony</t>
  </si>
  <si>
    <t>1986776539</t>
  </si>
  <si>
    <t>183403253R00</t>
  </si>
  <si>
    <t>Obdělání půdy hrabáním, na svahu 1:2</t>
  </si>
  <si>
    <t>1197310774</t>
  </si>
  <si>
    <t>183403114R00</t>
  </si>
  <si>
    <t>Obdělání půdy kultivátorováním v rovině</t>
  </si>
  <si>
    <t>1253545940</t>
  </si>
  <si>
    <t>183403115R00</t>
  </si>
  <si>
    <t>Obdělání půdy kultivátorováním na svahu 1:2</t>
  </si>
  <si>
    <t>852431250</t>
  </si>
  <si>
    <t>183403131R00</t>
  </si>
  <si>
    <t>Obdělání půdy rytím do 20 cm hor. 1 až 2, v rovině, 30% plochy</t>
  </si>
  <si>
    <t>-1113408050</t>
  </si>
  <si>
    <t>Poznámka k položce:_x000d_
1494*0,3</t>
  </si>
  <si>
    <t>183403231R00</t>
  </si>
  <si>
    <t>Obdělání půdy rytím do 20 cm hor. 1 až 2, svah 1:2, 30% plochy</t>
  </si>
  <si>
    <t>1879466088</t>
  </si>
  <si>
    <t>Poznámka k položce:_x000d_
2076*0,3</t>
  </si>
  <si>
    <t>182911121R00</t>
  </si>
  <si>
    <t>Zpevnění svahu do 1 : 1 prkny v hornině 1 až 4, haťě, půlkuláče D min.8 cm, impregnované</t>
  </si>
  <si>
    <t>-2040293030</t>
  </si>
  <si>
    <t>183101111R00</t>
  </si>
  <si>
    <t>Hloub. jamek bez výměny půdy do 0,01 m3, svah 1:5</t>
  </si>
  <si>
    <t>-146077794</t>
  </si>
  <si>
    <t>Poznámka k položce:_x000d_
trvalky svah:14409</t>
  </si>
  <si>
    <t>183102131R00</t>
  </si>
  <si>
    <t>Hloub. jamek bez výměny půdy do 0,01 m3, svah 1:2</t>
  </si>
  <si>
    <t>-621750906</t>
  </si>
  <si>
    <t>Poznámka k položce:_x000d_
trvalky rovina:9449</t>
  </si>
  <si>
    <t>183204112R00</t>
  </si>
  <si>
    <t>Výsadba trvalek</t>
  </si>
  <si>
    <t>-2110151503</t>
  </si>
  <si>
    <t>Poznámka k položce:_x000d_
Aster divaricatus:300_x000d_
Aster ericoides 'Esther':92_x000d_
Aster ericoides 'Schneetanne':22_x000d_
Anemone hupehensis 'Praecox':139_x000d_
Anemone japonica 'Honorine Jobert':164_x000d_
Alchemilla mollis:468_x000d_
Aster macrophyllus 'Twilight':136_x000d_
Aconitum napellus 'Album':87_x000d_
Anemone sylvestris:3887_x000d_
Aquilegia vulgaris 'Alba':113_x000d_
Aquilegia vulgaris:284_x000d_
Bergenia cordifolia:400_x000d_
Brunnera macrophylla:479_x000d_
Carex pendula:27_x000d_
Dryopteris erythrosora:75_x000d_
Dryopteris filix-mas:83_x000d_
Digitalis purpurea 'Alba':118_x000d_
Digitalis purpurea:76_x000d_
Dicentra spectabilis:133_x000d_
Geranium x cantabrigiense 'Biokovo':1347_x000d_
Geranium macrorrhizum:329_x000d_
Geranium x oxonianum 'Claridge Druce':216_x000d_
Galium odoratum:706_x000d_
Geranium 'Tiny Monster':281_x000d_
Helleborus foetidus:184_x000d_
Hedera helix:2762_x000d_
Hosta 'Honeybells':57_x000d_
Helleborus niger 'Praecox':110_x000d_
Hosta ventricosa:249_x000d_
Lamium galeobdolon 'Florentinum':286_x000d_
Lysimachia nummularia:34_x000d_
Luzula sylvatica:289_x000d_
Matteuccia struthiopteris:484_x000d_
Polygonatum odoratum:461_x000d_
Pulmonaria officinalis:1190_x000d_
Polystichum setiferum:538_x000d_
Rodgersia aesculifolia:46_x000d_
Rodgersia pinnata:32_x000d_
Sesleria autumnalis:830_x000d_
Vinca minor:5782_x000d_
Viola odorata:562</t>
  </si>
  <si>
    <t>R.1</t>
  </si>
  <si>
    <t>Trvalka, okrasné trávy, K9, kontejner K9</t>
  </si>
  <si>
    <t>ks</t>
  </si>
  <si>
    <t>-1482060749</t>
  </si>
  <si>
    <t>183204113R00</t>
  </si>
  <si>
    <t>Výsadba cibulí nebo hlíz</t>
  </si>
  <si>
    <t>-705187607</t>
  </si>
  <si>
    <t xml:space="preserve">Poznámka k položce:_x000d_
Corydalis solida  (nepravidelné rozmístění):2475_x000d_
Eranthis hyemalis  (nepravidelně do hnízd):2475_x000d_
Muscari armeniacum (nepravidelně do hnízd):5730_x000d_
Narcissus cyclamineus 'Jetfire'  (nepravidelně do hnízd):4600_x000d_
Ornithogalum nutans (nepravidelně do hnízd):5730_x000d_
Puschkinia scilloides (nepravidelně do hnízd):5730_x000d_
Scilla siberica  (nepravidelně do hnízd):2475</t>
  </si>
  <si>
    <t>R.2</t>
  </si>
  <si>
    <t>Cibuloviny</t>
  </si>
  <si>
    <t>1501031957</t>
  </si>
  <si>
    <t>184102114R00</t>
  </si>
  <si>
    <t>Výsadba dřevin s balem D do 50 cm, v rovině</t>
  </si>
  <si>
    <t>1697503776</t>
  </si>
  <si>
    <t>184102124R00</t>
  </si>
  <si>
    <t>Výsadba dřevin s balem D do 50 cm, na svahu 1:2</t>
  </si>
  <si>
    <t>-107964649</t>
  </si>
  <si>
    <t>183101113R00</t>
  </si>
  <si>
    <t>Hloub. jamek bez výměny půdy do 0,05 m3, svah 1:5</t>
  </si>
  <si>
    <t>-1457044335</t>
  </si>
  <si>
    <t>183102133R00</t>
  </si>
  <si>
    <t>Hloub. jamek bez výměny půdy do 0,05 m3, svah 1:2</t>
  </si>
  <si>
    <t>-384437633</t>
  </si>
  <si>
    <t>Keř kontejnerovaný dle PD</t>
  </si>
  <si>
    <t>-469913069</t>
  </si>
  <si>
    <t>Poznámka k položce:_x000d_
Cornus sanguinea:38_x000d_
Hydrangea arborescens 'Annabelle':303_x000d_
Hydrangea aspera 'Macrophylla':13_x000d_
Hydrangea paniculata 'Vanilla Fraise':72_x000d_
Philadelphus 'Belle Etoile':33_x000d_
Parthenocissus tricuspidata 'Veitchii':11_x000d_
Spiraea cinerea 'Grefsheim':54_x000d_
Symphoricarpos chenaultii 'Hancock':477_x000d_
Taxus baccata 'Repandens':59</t>
  </si>
  <si>
    <t>183101115R00</t>
  </si>
  <si>
    <t>Hloub. jamek bez výměny půdy do 0,4 m3, svah 1:5</t>
  </si>
  <si>
    <t>154058578</t>
  </si>
  <si>
    <t>Poznámka k položce:_x000d_
Acer campestre:1_x000d_
Aesculus hippocastanum:3_x000d_
Acer pseudoplatanus:6_x000d_
Betula pendula:5_x000d_
Fagus sylvatica:3_x000d_
Platanus acerifolia:3_x000d_
Prunus avium 'Plena':5_x000d_
Prunus padus:3_x000d_
Pinus sylvestris:1_x000d_
Quercus robur:4_x000d_
Tilia cordata:1_x000d_
Amelanchier 'Ballerina':9_x000d_
Cornus kousa 'Kreuzdame':3_x000d_
Cornus mas:7_x000d_
Hamamelis intermedia 'Arnold Promise':3_x000d_
Hamamelis virginiana:3_x000d_
Magnolia stellata:3_x000d_
Philadelphus coronarius:3_x000d_
Syringa vulg. 'Mme. Lemoine':2_x000d_
Syringa vulgaris:8_x000d_
Viburnum opulus 'Roseum':3_x000d_
Viburnum plicatum 'Mariesii':2_x000d_
Viburnum 'Pragense':4</t>
  </si>
  <si>
    <t>184102115R00</t>
  </si>
  <si>
    <t>Výsadba dřevin s balem D do 60 cm, v rovině</t>
  </si>
  <si>
    <t>-1487009930</t>
  </si>
  <si>
    <t>Pol2</t>
  </si>
  <si>
    <t>Výchovný řez po výsadbě</t>
  </si>
  <si>
    <t>-321792482</t>
  </si>
  <si>
    <t>R.3</t>
  </si>
  <si>
    <t>Strom balový dle PD</t>
  </si>
  <si>
    <t>-1042230682</t>
  </si>
  <si>
    <t>Poznámka k položce:_x000d_
Acer campestre:1_x000d_
Aesculus hippocastanum:3_x000d_
Acer pseudoplatanus:6_x000d_
Betula pendula:5_x000d_
Fagus sylvatica:3_x000d_
Platanus acerifolia:3_x000d_
Prunus avium 'Plena':5_x000d_
Prunus padus:3_x000d_
Pinus sylvestris:1_x000d_
Quercus robur:4_x000d_
Tilia cordata:1</t>
  </si>
  <si>
    <t>Keř balový solitérní dle PD, vel. 125/150 cm, bal</t>
  </si>
  <si>
    <t>-572527546</t>
  </si>
  <si>
    <t>Poznámka k položce:_x000d_
mulčování součástí výměry záhonů_x000d_
Amelanchier 'Ballerina':9_x000d_
Cornus kousa 'Kreuzdame':3_x000d_
Cornus mas:7_x000d_
Hamamelis intermedia 'Arnold Promise':3_x000d_
Hamamelis virginiana:3_x000d_
Magnolia stellata:3_x000d_
Philadelphus coronarius:3_x000d_
Syringa vulg. 'Mme. Lemoine':2_x000d_
Syringa vulgaris:8_x000d_
Viburnum opulus 'Roseum':3_x000d_
Viburnum plicatum 'Mariesii':2_x000d_
Viburnum 'Pragense':4</t>
  </si>
  <si>
    <t>184202112R00</t>
  </si>
  <si>
    <t>Ukotvení dřeviny kůly D do 10 cm, dl. do 3 m</t>
  </si>
  <si>
    <t>-894773222</t>
  </si>
  <si>
    <t>60850016R</t>
  </si>
  <si>
    <t>Kůl vyvazovací impregnovaný 250 x 8 cm</t>
  </si>
  <si>
    <t>1302049253</t>
  </si>
  <si>
    <t>Poznámka k položce:_x000d_
35*3</t>
  </si>
  <si>
    <t>60850030R</t>
  </si>
  <si>
    <t>Příčka spojovací ke kůlům impregnovaná 50 x 8 cm, 12 ks/strom, 3x3 u báze, 3x1 horní</t>
  </si>
  <si>
    <t>41014015</t>
  </si>
  <si>
    <t>Poznámka k položce:_x000d_
35*12</t>
  </si>
  <si>
    <t>Pol3</t>
  </si>
  <si>
    <t>Spojovací materiál , hřebíky, spony</t>
  </si>
  <si>
    <t>1950855686</t>
  </si>
  <si>
    <t>Zhotovení závlahové mísy</t>
  </si>
  <si>
    <t>1365641945</t>
  </si>
  <si>
    <t>184921093R00</t>
  </si>
  <si>
    <t>Mulčování rostlin tl. do 0,1 m rovina</t>
  </si>
  <si>
    <t>116701667</t>
  </si>
  <si>
    <t>Poznámka k položce:_x000d_
záhony:1494_x000d_
stromy:35</t>
  </si>
  <si>
    <t>184921094R00</t>
  </si>
  <si>
    <t>Mulčování rostlin tl. do 0,1 m, svah do 1:2</t>
  </si>
  <si>
    <t>1096995031</t>
  </si>
  <si>
    <t>10391100R</t>
  </si>
  <si>
    <t>Kůra mulčovací VL</t>
  </si>
  <si>
    <t>1053264873</t>
  </si>
  <si>
    <t>Poznámka k položce:_x000d_
(1494+2076+35)*0,1</t>
  </si>
  <si>
    <t>185804312R00</t>
  </si>
  <si>
    <t>Zalití rostlin vodou plochy nad 20 m2</t>
  </si>
  <si>
    <t>1346912609</t>
  </si>
  <si>
    <t>185851111R00</t>
  </si>
  <si>
    <t>Dovoz vody pro zálivku rostlin do 6 km</t>
  </si>
  <si>
    <t>1391880170</t>
  </si>
  <si>
    <t>Vytyčení výsadeb dle PD</t>
  </si>
  <si>
    <t>1206519998</t>
  </si>
  <si>
    <t>Poznámka k položce:_x000d_
trvalky:23858_x000d_
keře:1060_x000d_
stromy:85</t>
  </si>
  <si>
    <t>998231311R00</t>
  </si>
  <si>
    <t>Přesun hmot pro sadovnické a krajin. úpravy do 5km</t>
  </si>
  <si>
    <t>-2122038346</t>
  </si>
  <si>
    <t>Objekt3 - Oplocení</t>
  </si>
  <si>
    <t>2 - Základy,zvláštní zakládání</t>
  </si>
  <si>
    <t>62 - Upravy povrchů vnější</t>
  </si>
  <si>
    <t>783 - Nátěry</t>
  </si>
  <si>
    <t>-1286408310</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</si>
  <si>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č.v.D.5.2-01 : (49,05*0,9*0,4) + (74,68*0,9*0,4)</t>
  </si>
  <si>
    <t>1185714406</t>
  </si>
  <si>
    <t>Poznámka k položce:_x000d_
Poznámka k položce:
zapažených i nezapažených s urovnáním dna do předepsaného profilu a spádu, s přehozením výkopku na přilehlém terénu na vzdálenost do 3 m od podélné osy rýhy nebo s naložením výkopku na dopravní prostředek.
44,54/2</t>
  </si>
  <si>
    <t>1298813813</t>
  </si>
  <si>
    <t>-164486653</t>
  </si>
  <si>
    <t>Poznámka k položce:_x000d_
Poznámka k položce:
44,54*3</t>
  </si>
  <si>
    <t>-125689568</t>
  </si>
  <si>
    <t>Poznámka k položce:_x000d_
Poznámka k položce:
vyrovnáním výškových rozdílů, ploch vodorovných a ploch do sklonu 1 : 5.
č.v.D.5.2-01 : (49,05+74,68)*0,4</t>
  </si>
  <si>
    <t>-206605680</t>
  </si>
  <si>
    <t>1724682855</t>
  </si>
  <si>
    <t>Poznámka k položce:_x000d_
Poznámka k položce:
odhad : 8</t>
  </si>
  <si>
    <t>Základy,zvláštní zakládání</t>
  </si>
  <si>
    <t>289903122R00</t>
  </si>
  <si>
    <t>Vysekání spár nad 3 cm zdiva z lom.kamene střed.</t>
  </si>
  <si>
    <t>30925182</t>
  </si>
  <si>
    <t>Vysekání spár nad 3 cm zdiva z lom.kamene střed.Poznámka k položce:(69,7+1,81)*0,75</t>
  </si>
  <si>
    <t>274320040RAA</t>
  </si>
  <si>
    <t>Základový pas ŽB z betonu C 20/25, vč. bednění,výztuž 90 kg/m3, štěrkopískový podklad 10 cm</t>
  </si>
  <si>
    <t>1937099759</t>
  </si>
  <si>
    <t>Základový pas ŽB z betonu C 20/25, vč. bednění,výztuž 90 kg/m3, štěrkopískový podklad 10 cm.Poznámka k položce: (49,05*0,9*0,4)+(74,68*0,9*0,4)</t>
  </si>
  <si>
    <t>311200001RA0</t>
  </si>
  <si>
    <t>Zdivo z kamene, lícované, spárované</t>
  </si>
  <si>
    <t>-1123260308</t>
  </si>
  <si>
    <t>1471116307</t>
  </si>
  <si>
    <t xml:space="preserve">Poznámka k položce:_x000d_
Poznámka k položce:
na vodorovné mostní konstrukci s očištěním podkladních ploch, provedený v předepsaném spádu, podklad nových korun kamenné podezdívky                             
č.v.D.5.2-01 : (69,7+1,81)*0,3*0,05                                                                                  49,28*0,3*0,05</t>
  </si>
  <si>
    <t>Kamenné krycí desky tl 5cm, š. 40-50cm</t>
  </si>
  <si>
    <t>-1652103960</t>
  </si>
  <si>
    <t xml:space="preserve">Poznámka k položce:_x000d_
Poznámka k položce:                        
č.v.D.5.2-01 :  69,7+1,81+49,28</t>
  </si>
  <si>
    <t>754597452</t>
  </si>
  <si>
    <t>Poznámka k položce:_x000d_
Poznámka k položce:
nosných, výplňových, obkladových, půdních, štítových, poprsních apod. (bez výztuže), s pomocným lešením o výšce podlahy do 1900 mm a pro zatížení 1,5 kPa,
Včetně pomocného lešení o výšce podlahy do 1900 mm a pro zatížení 1,5 kPa.
č.v.D.5.2-01, : 74,68*0,5*0,3</t>
  </si>
  <si>
    <t>660511609</t>
  </si>
  <si>
    <t>Poznámka k položce:_x000d_
Poznámka k položce:
svislé nebo šikmé (odkloněné), půdorysně přímé nebo zalomené nadzákladových zdí nosných, výplňových, obkladových, půdních, štítových, poprsních apod. ve volném prostranství, ve volných nebo zapažených jámách, rýhách, šachtách, včetně případných vzpěr,
č.v.D.5.2-01 : 2*(74,68*0,5) + (74,68*0,3) + (120,79*0,05*2)</t>
  </si>
  <si>
    <t>-732819975</t>
  </si>
  <si>
    <t>5977829</t>
  </si>
  <si>
    <t>Poznámka k položce:_x000d_
Poznámka k položce:
včetně distančních prvků
předpoklad vyztužení 150kg/m3 : 11,202*0,15</t>
  </si>
  <si>
    <t>338171112R00</t>
  </si>
  <si>
    <t>Osazení sloupků plot.ocelových do 2 m,zabet.C25/30</t>
  </si>
  <si>
    <t>1398544780</t>
  </si>
  <si>
    <t>553462122R</t>
  </si>
  <si>
    <t xml:space="preserve">Sloupek plotový  50*50 mm mm, h 210 cm, povrch ZN, kovářská čerň</t>
  </si>
  <si>
    <t>630031371</t>
  </si>
  <si>
    <t>Instalace plotových dílců dřevěných, na připravené rygle, vč. ryglí , min. spára D+M</t>
  </si>
  <si>
    <t>-224065680</t>
  </si>
  <si>
    <t>Instalace plotových dílců dřevěných, na připravené rygle, vč. ryglí , min. spára</t>
  </si>
  <si>
    <t>Spojovací materiál</t>
  </si>
  <si>
    <t>420493310</t>
  </si>
  <si>
    <t>Modřínová plotovka 130 cm, š. 95 mm, tl. 24 mm, Tlak. impregnace</t>
  </si>
  <si>
    <t>66703728</t>
  </si>
  <si>
    <t xml:space="preserve">D+M Sloupek plotový  50*50 mm mm, h 160 cm, povrch ZN, kovářská čerň vč. osazení. Kotveno na chemickou kotvu do stávající podezdívky</t>
  </si>
  <si>
    <t>2143413147</t>
  </si>
  <si>
    <t>Upravy povrchů vnější</t>
  </si>
  <si>
    <t>622100020RA0</t>
  </si>
  <si>
    <t>Omítka stěn vnější vápenocem. štuková, složitost 3, 50%</t>
  </si>
  <si>
    <t>1425389468</t>
  </si>
  <si>
    <t>Zeď obvodová: ((55,41+29,38)*2)*0,5</t>
  </si>
  <si>
    <t>627452101R00</t>
  </si>
  <si>
    <t>Spárování maltou MCs zapuštěné rovné, zdí z kamene</t>
  </si>
  <si>
    <t>566489394</t>
  </si>
  <si>
    <t>Údržba, nátěr ponechaných zámečnických konstrukcí</t>
  </si>
  <si>
    <t>-169312183</t>
  </si>
  <si>
    <t>Údržba, nátěr ponechaných zámečnickách konstrukcí</t>
  </si>
  <si>
    <t>965042241RT1</t>
  </si>
  <si>
    <t>Bourání mazanin betonových tl. nad 10 cm, nad 4 m2, ručně tl. mazaniny 10-15 cm, koruna oploceni</t>
  </si>
  <si>
    <t>2135069692</t>
  </si>
  <si>
    <t>Poznámka k položce:_x000d_
Poznámka k položce: č.v.D.5.2-01 : (69,7+1,81)*0,3*0,12</t>
  </si>
  <si>
    <t>979100011RA0</t>
  </si>
  <si>
    <t>Odvoz suti a vybouraných hmot do 10 km, vnitrostaveništní přesun do 15m</t>
  </si>
  <si>
    <t>-2104376842</t>
  </si>
  <si>
    <t>677586973</t>
  </si>
  <si>
    <t>Příplatek k odvozu za každý další 1 km. 5,9*30</t>
  </si>
  <si>
    <t>Poznámka k položce:_x000d_
Poznámka k položce: č.v.D.5.2-01 : 2,574*2,3</t>
  </si>
  <si>
    <t>-1818118888</t>
  </si>
  <si>
    <t>767914830R00</t>
  </si>
  <si>
    <t>Demontáž oplocení rámového H do 2 m</t>
  </si>
  <si>
    <t>997816934</t>
  </si>
  <si>
    <t>767915120R00</t>
  </si>
  <si>
    <t>Montáž oplocení průběž. z profilové oceli do 30 kg</t>
  </si>
  <si>
    <t>394093110</t>
  </si>
  <si>
    <t>767914120R00</t>
  </si>
  <si>
    <t>Montáž oplocení rámového H do 1,5 m</t>
  </si>
  <si>
    <t>1788807079</t>
  </si>
  <si>
    <t>5.1</t>
  </si>
  <si>
    <t>Oplocení kované vč. vstupních branek</t>
  </si>
  <si>
    <t>754124698</t>
  </si>
  <si>
    <t xml:space="preserve">Oplocení kované,  plochá ocel na nosném rámu</t>
  </si>
  <si>
    <t>Poznámka k položce:_x000d_
Poznámka k položce:
Počet plotových polí: 35 ks
Šířka: 2000 mm
Výška: 1500 mm
B. vchodová branka Pichmannova, E. vchodová branka městské dvory
Počet: 2 ks
Šířka: 1510 mm
Výška: 1950 mm
Typ branky: dvoukřídlá
Elektrický zámek: ne
Sloupky k plotovým polím: ocelové
C. vjezdová brána k popelnicím
Počet: 1 ks
Šířka: 3878 mm
Výška: 1800 mm
Osa X: 1939 mm
Osa Y: 1939 mm
Typ branky: dvoukřídlá
Automatický pohon: bez pohonu
Sloupky k plotovým polím: ocelové</t>
  </si>
  <si>
    <t>783</t>
  </si>
  <si>
    <t>Nátěry</t>
  </si>
  <si>
    <t>783612900R00</t>
  </si>
  <si>
    <t>Údržba, nátěr olejový truhlářských výrobků 2x</t>
  </si>
  <si>
    <t>114634824</t>
  </si>
  <si>
    <t>783120014RA0</t>
  </si>
  <si>
    <t>Nátěr OK lehkých "C" syntetický, 30 ks sloupků</t>
  </si>
  <si>
    <t>872948786</t>
  </si>
  <si>
    <t>783900020RAB</t>
  </si>
  <si>
    <t>Odstranění nátěrů z kovových doplňkových kostrukcí, opálením, 30 ks plotových sloupků</t>
  </si>
  <si>
    <t>-1880170927</t>
  </si>
  <si>
    <t>D.6.3 - Elektroinstalace</t>
  </si>
  <si>
    <t>DOD - Montáž</t>
  </si>
  <si>
    <t xml:space="preserve">    D1 - 1. Elektroinstalace</t>
  </si>
  <si>
    <t xml:space="preserve">    D2 - 2. Rozvaděče</t>
  </si>
  <si>
    <t xml:space="preserve">    D3 - 3. Ukončení vodičů</t>
  </si>
  <si>
    <t xml:space="preserve">    D4 - 4. Uzemnění</t>
  </si>
  <si>
    <t xml:space="preserve">    D5 - 5. Svítidla</t>
  </si>
  <si>
    <t xml:space="preserve">    D6 - 6. Osvětlení VO</t>
  </si>
  <si>
    <t xml:space="preserve">    D7 - 7. Zemní práce</t>
  </si>
  <si>
    <t xml:space="preserve">    D8 - 8. Optické rozvody</t>
  </si>
  <si>
    <t xml:space="preserve">    D9 - 9. HZS</t>
  </si>
  <si>
    <t>MAT - Dodávka materiálu</t>
  </si>
  <si>
    <t>DOD</t>
  </si>
  <si>
    <t>Montáž</t>
  </si>
  <si>
    <t>D1</t>
  </si>
  <si>
    <t>1. Elektroinstalace</t>
  </si>
  <si>
    <t>Kabel CYKY 4x10</t>
  </si>
  <si>
    <t>1453319639</t>
  </si>
  <si>
    <t>Kabel CYKY 3Jx2,5</t>
  </si>
  <si>
    <t>-1280860928</t>
  </si>
  <si>
    <t>Kabel CYKY 4Jx16</t>
  </si>
  <si>
    <t>1321827522</t>
  </si>
  <si>
    <t>Kabel CYKY 4Jx25</t>
  </si>
  <si>
    <t>-1191729402</t>
  </si>
  <si>
    <t>Kabel CYKY 4Jx50</t>
  </si>
  <si>
    <t>2081053123</t>
  </si>
  <si>
    <t>Krabice do vlhka IP68 včetně svorkovnice</t>
  </si>
  <si>
    <t>-376592863</t>
  </si>
  <si>
    <t>Trubka korugovaná o75</t>
  </si>
  <si>
    <t>-809809031</t>
  </si>
  <si>
    <t>D2</t>
  </si>
  <si>
    <t>2. Rozvaděče</t>
  </si>
  <si>
    <t>Rozvaděč měření RE, OCEP P ( 2 měření 3/16A + 3/63A) do výklenku</t>
  </si>
  <si>
    <t>-1775828976</t>
  </si>
  <si>
    <t>Rozvaděč RS OCEP P dle schéma</t>
  </si>
  <si>
    <t>275962088</t>
  </si>
  <si>
    <t>Pilíř SP200/NKP1P-C</t>
  </si>
  <si>
    <t>-1369827833</t>
  </si>
  <si>
    <t>Kabel skřín SS300</t>
  </si>
  <si>
    <t>1463676943</t>
  </si>
  <si>
    <t>Svorkovnice hl. pospojování</t>
  </si>
  <si>
    <t>-366471470</t>
  </si>
  <si>
    <t>D3</t>
  </si>
  <si>
    <t>3. Ukončení vodičů</t>
  </si>
  <si>
    <t>Ukončení vodičů v rozvaděči – do 5x10</t>
  </si>
  <si>
    <t>-364623824</t>
  </si>
  <si>
    <t>Ukončení vodičů v rozvaděči – do 5x35</t>
  </si>
  <si>
    <t>612164407</t>
  </si>
  <si>
    <t>D4</t>
  </si>
  <si>
    <t>4. Uzemnění</t>
  </si>
  <si>
    <t>Vodič FeZn 10 včetně svorek</t>
  </si>
  <si>
    <t>825500345</t>
  </si>
  <si>
    <t>Svorka SS</t>
  </si>
  <si>
    <t>50435631</t>
  </si>
  <si>
    <t>SP1</t>
  </si>
  <si>
    <t>243559041</t>
  </si>
  <si>
    <t>Antikorozní nátěr zemního spoje</t>
  </si>
  <si>
    <t>-437569046</t>
  </si>
  <si>
    <t>D5</t>
  </si>
  <si>
    <t>5. Svítidla</t>
  </si>
  <si>
    <t xml:space="preserve">A - Lampa VO -  13.534W, IP65, EVG, DALI, ochrana proti přehřátí, RAL hliník, práškované barvou, PMMA, 3000K, příslušenství</t>
  </si>
  <si>
    <t>-2011618393</t>
  </si>
  <si>
    <t xml:space="preserve">B - Lampa VO - svítidlo  25.6W, IP65, EVG, DALI, ochrana proti přehřátí, RAL hliník, práškované barvou, PMMA, 3000K, příslušenství</t>
  </si>
  <si>
    <t>493280804</t>
  </si>
  <si>
    <t xml:space="preserve">C - Lampa VO - svítidlo  13.612W, IP65, EVG, DALI, ochrana proti přehřátí, RAL hliník, práškované barvou, PMMA, 3000K, příslušenství</t>
  </si>
  <si>
    <t>2127252813</t>
  </si>
  <si>
    <t>E - LED SVÍTIDLO DO KAŠNY, IP68, SPECIÁL, NEREZ, 60-80W, 3000K, včetně zdroje a zemního boxu</t>
  </si>
  <si>
    <t>660819777</t>
  </si>
  <si>
    <t>D - LED SVÍTIDLO DO ZÍDKY, VČETNĚ BOXU, 2-4W, IP68, 3000K, RÁM NEREZ, včetně zdroje a boxu</t>
  </si>
  <si>
    <t>-251397804</t>
  </si>
  <si>
    <t>D6</t>
  </si>
  <si>
    <t>6. Osvětlení VO</t>
  </si>
  <si>
    <t>Kabel CYKY 4Jx10</t>
  </si>
  <si>
    <t>197093408</t>
  </si>
  <si>
    <t>Kabel CYKY 3Jx1,5</t>
  </si>
  <si>
    <t>-2009145591</t>
  </si>
  <si>
    <t>Krabice do vlhka ACIDUR</t>
  </si>
  <si>
    <t>-1257368357</t>
  </si>
  <si>
    <t>Svorkovnice</t>
  </si>
  <si>
    <t>1186119969</t>
  </si>
  <si>
    <t>Trubka korugovaná Ø 50</t>
  </si>
  <si>
    <t>1245370527</t>
  </si>
  <si>
    <t>Elektrovýzbroj - stožárová rozvodnice</t>
  </si>
  <si>
    <t>1626939299</t>
  </si>
  <si>
    <t>Stožár VO designový, dle standardu města, výška 4m, RAL, prášková barva na zakázku</t>
  </si>
  <si>
    <t>-1311552865</t>
  </si>
  <si>
    <t>Ukončení kabelů - kabelová koncovka do 4x10</t>
  </si>
  <si>
    <t>1195780557</t>
  </si>
  <si>
    <t>Přepětová ochrana do stožáru VO</t>
  </si>
  <si>
    <t>713295191</t>
  </si>
  <si>
    <t>Roura plastová o200</t>
  </si>
  <si>
    <t>-617368926</t>
  </si>
  <si>
    <t>D7</t>
  </si>
  <si>
    <t>7. Zemní práce</t>
  </si>
  <si>
    <t>Osazení stožáru VO do pomoc.zařízení</t>
  </si>
  <si>
    <t>-1616313681</t>
  </si>
  <si>
    <t>Pouzdrový základ pro stožár VO betonový vč. dodávky</t>
  </si>
  <si>
    <t>1280936793</t>
  </si>
  <si>
    <t>Pouzdrový základ pro stožár VO betonový</t>
  </si>
  <si>
    <t xml:space="preserve">Výkop rýhy vč. záhozu a suvisejících prací  35/80 včetně úpravy povrchu</t>
  </si>
  <si>
    <t>627138729</t>
  </si>
  <si>
    <t xml:space="preserve">Folie výstražná PVC  š = 33</t>
  </si>
  <si>
    <t>1427790994</t>
  </si>
  <si>
    <t>Výkop pro základ VO</t>
  </si>
  <si>
    <t>100937174</t>
  </si>
  <si>
    <t>Vytýčení kabelové trasy</t>
  </si>
  <si>
    <t>km</t>
  </si>
  <si>
    <t>-1257260144</t>
  </si>
  <si>
    <t>Pískové lože se zásypem vč. dodávky</t>
  </si>
  <si>
    <t>1219456688</t>
  </si>
  <si>
    <t>Pískové lože se zásypem</t>
  </si>
  <si>
    <t>Provizorní úprava rýhy zeminou</t>
  </si>
  <si>
    <t>-1688844167</t>
  </si>
  <si>
    <t>Základ pro rozvaděč výkop 1m3/ks vč. dodávky</t>
  </si>
  <si>
    <t>-268699167</t>
  </si>
  <si>
    <t>Základ pro rozvaděč výkop 1m3/ks</t>
  </si>
  <si>
    <t>Osazení rozvaděče do výklenku</t>
  </si>
  <si>
    <t>1657536761</t>
  </si>
  <si>
    <t>D8</t>
  </si>
  <si>
    <t>8. Optické rozvody</t>
  </si>
  <si>
    <t>Optický kabel 4 vláken SM včetně micro TR</t>
  </si>
  <si>
    <t>87714652</t>
  </si>
  <si>
    <t xml:space="preserve">Kabel šachta ŠACHTA  PRO OPT.ROZVODY</t>
  </si>
  <si>
    <t>-1824064397</t>
  </si>
  <si>
    <t>Vaření optického kabelu 4vl</t>
  </si>
  <si>
    <t>1127337238</t>
  </si>
  <si>
    <t>Ukončení včetně měření optického kabelu</t>
  </si>
  <si>
    <t>564435618</t>
  </si>
  <si>
    <t>D9</t>
  </si>
  <si>
    <t>9. HZS</t>
  </si>
  <si>
    <t>Koordinace kabelových tras a ostatních profesí</t>
  </si>
  <si>
    <t>-731009391</t>
  </si>
  <si>
    <t>Demontáž stávajících rozvodů VO, pilířů apod</t>
  </si>
  <si>
    <t>-1409003940</t>
  </si>
  <si>
    <t>Vzorkování (předložení, odsouhlasení) pohledových a designových prvků, vč. zařízení vzorkovacího prostoru.</t>
  </si>
  <si>
    <t>27419748</t>
  </si>
  <si>
    <t>Ekologická likvidace odpadového materiálu</t>
  </si>
  <si>
    <t>-1384693337</t>
  </si>
  <si>
    <t>Značení systémů – štítky, popisky</t>
  </si>
  <si>
    <t>-454800321</t>
  </si>
  <si>
    <t>Koordinace s EGD</t>
  </si>
  <si>
    <t>405167478</t>
  </si>
  <si>
    <t>Kordinace s investorem a stavbou</t>
  </si>
  <si>
    <t>-1037242524</t>
  </si>
  <si>
    <t>Koordinace správcem sítě</t>
  </si>
  <si>
    <t>-1388291569</t>
  </si>
  <si>
    <t xml:space="preserve">Vypracování VDD – Výrobní a dílenská dokumentace dodavatele stavby,  tištěná paré a digitální verze v otevřené (dwg, doc, xls) a uzavřené (pdf) formě</t>
  </si>
  <si>
    <t>-779906466</t>
  </si>
  <si>
    <t>Zakreslení skutečného provedení el.instalace</t>
  </si>
  <si>
    <t>-551804358</t>
  </si>
  <si>
    <t>Revize uzemnění</t>
  </si>
  <si>
    <t>860771814</t>
  </si>
  <si>
    <t>Revize elektroinstalace dle ČSN 33 1500, ČSN 33 2000-6</t>
  </si>
  <si>
    <t>1559570156</t>
  </si>
  <si>
    <t>60</t>
  </si>
  <si>
    <t>Zdvihací plošiny</t>
  </si>
  <si>
    <t>979765924</t>
  </si>
  <si>
    <t>MAT</t>
  </si>
  <si>
    <t>Dodávka materiálu</t>
  </si>
  <si>
    <t>1M</t>
  </si>
  <si>
    <t>-64414789</t>
  </si>
  <si>
    <t>2M</t>
  </si>
  <si>
    <t>582162289</t>
  </si>
  <si>
    <t>3M</t>
  </si>
  <si>
    <t>-1846926422</t>
  </si>
  <si>
    <t>4M</t>
  </si>
  <si>
    <t>-591139774</t>
  </si>
  <si>
    <t>5M</t>
  </si>
  <si>
    <t>1982464696</t>
  </si>
  <si>
    <t>6M</t>
  </si>
  <si>
    <t>1209326187</t>
  </si>
  <si>
    <t>7M</t>
  </si>
  <si>
    <t>-704827290</t>
  </si>
  <si>
    <t>Podružný materiál, PPV</t>
  </si>
  <si>
    <t>805108365</t>
  </si>
  <si>
    <t>8M</t>
  </si>
  <si>
    <t>-482434355</t>
  </si>
  <si>
    <t>9M</t>
  </si>
  <si>
    <t>-672954535</t>
  </si>
  <si>
    <t>10M</t>
  </si>
  <si>
    <t>-725507009</t>
  </si>
  <si>
    <t>11M</t>
  </si>
  <si>
    <t>-1905853464</t>
  </si>
  <si>
    <t>12M</t>
  </si>
  <si>
    <t>632495486</t>
  </si>
  <si>
    <t>2145756489</t>
  </si>
  <si>
    <t>13M</t>
  </si>
  <si>
    <t>-579744388</t>
  </si>
  <si>
    <t>14M</t>
  </si>
  <si>
    <t>1417980029</t>
  </si>
  <si>
    <t>1384908394</t>
  </si>
  <si>
    <t>15M</t>
  </si>
  <si>
    <t>236389489</t>
  </si>
  <si>
    <t>16M</t>
  </si>
  <si>
    <t>1292436441</t>
  </si>
  <si>
    <t>17M</t>
  </si>
  <si>
    <t>-170059807</t>
  </si>
  <si>
    <t>18M</t>
  </si>
  <si>
    <t>159779595</t>
  </si>
  <si>
    <t>1103305707</t>
  </si>
  <si>
    <t>19M</t>
  </si>
  <si>
    <t xml:space="preserve">A - Lampa VO - svítidlo  13.534W, IP65, EVG, DALI, ochrana proti přehřátí, RAL hliník, práškované barvou, PMMA, 3000K, příslušenství</t>
  </si>
  <si>
    <t>-1912566548</t>
  </si>
  <si>
    <t>20M</t>
  </si>
  <si>
    <t>B - Lampa VO - svítidlo s 25.6W, IP65, EVG, DALI, ochrana proti přehřátí, RAL hliník, práškované barvou, PMMA, 3000K, příslušenství</t>
  </si>
  <si>
    <t>930811014</t>
  </si>
  <si>
    <t>21M</t>
  </si>
  <si>
    <t>-717097416</t>
  </si>
  <si>
    <t>22M</t>
  </si>
  <si>
    <t>353981057</t>
  </si>
  <si>
    <t>23M</t>
  </si>
  <si>
    <t>-853006162</t>
  </si>
  <si>
    <t>1233675838</t>
  </si>
  <si>
    <t>24M</t>
  </si>
  <si>
    <t>-400398116</t>
  </si>
  <si>
    <t>25M</t>
  </si>
  <si>
    <t>-473164104</t>
  </si>
  <si>
    <t>26M</t>
  </si>
  <si>
    <t>1733472113</t>
  </si>
  <si>
    <t>27M</t>
  </si>
  <si>
    <t>-52080104</t>
  </si>
  <si>
    <t>28M</t>
  </si>
  <si>
    <t>-446140848</t>
  </si>
  <si>
    <t>29M</t>
  </si>
  <si>
    <t>-1029163765</t>
  </si>
  <si>
    <t>30M</t>
  </si>
  <si>
    <t>-1201390477</t>
  </si>
  <si>
    <t>31M</t>
  </si>
  <si>
    <t>1624816860</t>
  </si>
  <si>
    <t>32M</t>
  </si>
  <si>
    <t>1905810615</t>
  </si>
  <si>
    <t>33M</t>
  </si>
  <si>
    <t>-1270874366</t>
  </si>
  <si>
    <t>1812312612</t>
  </si>
  <si>
    <t>37M</t>
  </si>
  <si>
    <t>-625285096</t>
  </si>
  <si>
    <t>P7</t>
  </si>
  <si>
    <t>-483792819</t>
  </si>
  <si>
    <t>44M</t>
  </si>
  <si>
    <t>-2024042614</t>
  </si>
  <si>
    <t>45M</t>
  </si>
  <si>
    <t xml:space="preserve">Kabel šachta ŠACHTA  PRO OPT.ROZVODY </t>
  </si>
  <si>
    <t>579180465</t>
  </si>
  <si>
    <t>46M</t>
  </si>
  <si>
    <t>-393079834</t>
  </si>
  <si>
    <t>P8</t>
  </si>
  <si>
    <t>-1555182981</t>
  </si>
  <si>
    <t>D.8.3 - Závlaha</t>
  </si>
  <si>
    <t>D1 - MATERIÁL:</t>
  </si>
  <si>
    <t>D2 - OSTATNÍ MATERIÁL:</t>
  </si>
  <si>
    <t>Celkový rozpočet - Celkový rozpočet</t>
  </si>
  <si>
    <t>MATERIÁL:</t>
  </si>
  <si>
    <t>F55420</t>
  </si>
  <si>
    <t xml:space="preserve">základní el. ovl. jednotka  WiFi, 4 sekce, max kapacita až 22 sekcí  </t>
  </si>
  <si>
    <t>769355497</t>
  </si>
  <si>
    <t>základní el. ovl. jednotka WiFi, 4 sekce, max kapacita až 22 sekcí</t>
  </si>
  <si>
    <t>F38260</t>
  </si>
  <si>
    <t xml:space="preserve">rozšiřující modul pro 6 sekcí-(max. kapac.22sekcí)   </t>
  </si>
  <si>
    <t>498840065</t>
  </si>
  <si>
    <t>rozšiřující modul pro 6 sekcí-(max. kapac.22sekcí)</t>
  </si>
  <si>
    <t>A553300</t>
  </si>
  <si>
    <t xml:space="preserve"> Bezdrátové čidlo srážek / mrazu   </t>
  </si>
  <si>
    <t>701563166</t>
  </si>
  <si>
    <t>Bezdrátové čidlo srážek / mrazu</t>
  </si>
  <si>
    <t>202511</t>
  </si>
  <si>
    <t xml:space="preserve">Nástavec na čidlo  srážek</t>
  </si>
  <si>
    <t>-1735284836</t>
  </si>
  <si>
    <t>B70311</t>
  </si>
  <si>
    <t xml:space="preserve">elmag. ventil 1" s reg. průtoku, 24V AC solenoid   </t>
  </si>
  <si>
    <t>780553397</t>
  </si>
  <si>
    <t>elmag. ventil 1" s reg. průtoku, 24V AC solenoid</t>
  </si>
  <si>
    <t>145.1000000</t>
  </si>
  <si>
    <t xml:space="preserve">Zátka 1" IG pro manifoldový systém </t>
  </si>
  <si>
    <t>202379608</t>
  </si>
  <si>
    <t>Zátka 1" IG pro manifoldový systém</t>
  </si>
  <si>
    <t>L06300</t>
  </si>
  <si>
    <t xml:space="preserve">PVC  T-kus   </t>
  </si>
  <si>
    <t>992459688</t>
  </si>
  <si>
    <t xml:space="preserve">PVC  T-kus</t>
  </si>
  <si>
    <t>DBRYUL020</t>
  </si>
  <si>
    <t xml:space="preserve">vodotěsné konektory, max. 3x4,0 mm2   </t>
  </si>
  <si>
    <t>-211712267</t>
  </si>
  <si>
    <t>vodotěsné konektory, max. 3x4,0 mm2</t>
  </si>
  <si>
    <t>BVS-1</t>
  </si>
  <si>
    <t xml:space="preserve">ZÁVLAHA 24V - kabelová spojka pro kombinaci 2x0,8-1,0mm s 0,8mm (25ks balení)   </t>
  </si>
  <si>
    <t>-1590867110</t>
  </si>
  <si>
    <t>ZÁVLAHA 24V - kabelová spojka pro kombinaci 2x0,8-1,0mm s 0,8mm (25ks balení)</t>
  </si>
  <si>
    <t>RQCV34</t>
  </si>
  <si>
    <t xml:space="preserve">rychlospojný ventil 3/4" IG, mosaz  </t>
  </si>
  <si>
    <t>532532336</t>
  </si>
  <si>
    <t>rychlospojný ventil 3/4" IG, mosaz</t>
  </si>
  <si>
    <t>RQCV34K</t>
  </si>
  <si>
    <t>klíč pro 3/4", mosaz, vhodný i do</t>
  </si>
  <si>
    <t>-846472384</t>
  </si>
  <si>
    <t xml:space="preserve">klíč pro  3/4", mosaz, vhodný i do  3/4 KEY"</t>
  </si>
  <si>
    <t>RQCV34ELL</t>
  </si>
  <si>
    <t xml:space="preserve">otočná koncovka hadice pro klíč 3/4", mosaz   </t>
  </si>
  <si>
    <t>-384261189</t>
  </si>
  <si>
    <t>otočná koncovka hadice pro klíč 3/4", mosaz</t>
  </si>
  <si>
    <t>A11480</t>
  </si>
  <si>
    <t xml:space="preserve">ventilová šachtice kruhová </t>
  </si>
  <si>
    <t>-1215380404</t>
  </si>
  <si>
    <t>ventilová šachtice kruhová</t>
  </si>
  <si>
    <t>A11408</t>
  </si>
  <si>
    <t xml:space="preserve">ventilová šachtice, 590x490x307mm  </t>
  </si>
  <si>
    <t>-1612306902</t>
  </si>
  <si>
    <t>ventilová šachtice, 590x490x307mm</t>
  </si>
  <si>
    <t>A11438</t>
  </si>
  <si>
    <t xml:space="preserve">ventilová šachtice  701x533x307mm  </t>
  </si>
  <si>
    <t>-1808795389</t>
  </si>
  <si>
    <t>ventilová šachtice 701x533x307mm</t>
  </si>
  <si>
    <t>A43905</t>
  </si>
  <si>
    <t xml:space="preserve">výs. postř., typ. řada , jen pouzdra, zp. ventil  </t>
  </si>
  <si>
    <t>73577146</t>
  </si>
  <si>
    <t>výs. postř., typ. řada , jen pouzdra, zp. ventil</t>
  </si>
  <si>
    <t>A84661</t>
  </si>
  <si>
    <t xml:space="preserve">rotační tryska pro, R=7,3m; 45°-270°  </t>
  </si>
  <si>
    <t>1788879673</t>
  </si>
  <si>
    <t>rotační tryska pro, R=7,3m; 45°-270°</t>
  </si>
  <si>
    <t>A84666</t>
  </si>
  <si>
    <t xml:space="preserve">rotační tryska pro, R=7,3m; 360° </t>
  </si>
  <si>
    <t>226469972</t>
  </si>
  <si>
    <t>rotační tryska pro R=7,3m; 360°</t>
  </si>
  <si>
    <t>Y5430730SAM</t>
  </si>
  <si>
    <t xml:space="preserve">3/4" výs. postř.s převod.mech výseč. s tryskou </t>
  </si>
  <si>
    <t>58374613</t>
  </si>
  <si>
    <t>3/4" výs. postř.s převod.mech výseč. s tryskou 3.0</t>
  </si>
  <si>
    <t>Y04625</t>
  </si>
  <si>
    <t xml:space="preserve">sada  trysek s dostřikem 7,62m  </t>
  </si>
  <si>
    <t>-1825898478</t>
  </si>
  <si>
    <t>sada trysek s dostřikem 7,62m</t>
  </si>
  <si>
    <t>Y04630</t>
  </si>
  <si>
    <t xml:space="preserve">sadatrysek s dostřikem 9.14m  </t>
  </si>
  <si>
    <t>430304084</t>
  </si>
  <si>
    <t>sada trysek s dostřikem 9.14m</t>
  </si>
  <si>
    <t>A46010</t>
  </si>
  <si>
    <t xml:space="preserve">hadicová spojka, 1/2"   </t>
  </si>
  <si>
    <t>1053210979</t>
  </si>
  <si>
    <t>hadicová spojka, 1/2"</t>
  </si>
  <si>
    <t>A46011</t>
  </si>
  <si>
    <t xml:space="preserve">hadicová spojka, 3/4"  </t>
  </si>
  <si>
    <t>-1208093984</t>
  </si>
  <si>
    <t>hadicová spojka, 3/4"</t>
  </si>
  <si>
    <t>A46005</t>
  </si>
  <si>
    <t xml:space="preserve">hadicová spojka rovná 3/4"   </t>
  </si>
  <si>
    <t>-893618003</t>
  </si>
  <si>
    <t>hadicová spojka rovná 3/4"</t>
  </si>
  <si>
    <t>BS3390</t>
  </si>
  <si>
    <t xml:space="preserve">integrovaný připojovací pas 32mm s nástrčnou koncovkou </t>
  </si>
  <si>
    <t>870240482</t>
  </si>
  <si>
    <t>integrovaný připojovací pas 32mm s nástrčnou koncovkou</t>
  </si>
  <si>
    <t>L02700</t>
  </si>
  <si>
    <t xml:space="preserve"> Flex tubing 30m role </t>
  </si>
  <si>
    <t>-1339580967</t>
  </si>
  <si>
    <t>Flex tubing 30m role</t>
  </si>
  <si>
    <t>X14610</t>
  </si>
  <si>
    <t xml:space="preserve">filtr SÍTOVÝ 1" s vněj. závitem, 130 mikronů, PN8    </t>
  </si>
  <si>
    <t>-2118341034</t>
  </si>
  <si>
    <t>filtr SÍTOVÝ 1" s vněj. závitem, 130 mikronů, PN8</t>
  </si>
  <si>
    <t>1103362</t>
  </si>
  <si>
    <t xml:space="preserve">kabel  5x1 mm pro uložení v zemi (role 100 m)  </t>
  </si>
  <si>
    <t>345779848</t>
  </si>
  <si>
    <t>kabel 5x1 mm pro uložení v zemi (role 100 m)</t>
  </si>
  <si>
    <t>1103363</t>
  </si>
  <si>
    <t xml:space="preserve">kabel 5x1 mm pro uložení v zemi (role 100 m)  </t>
  </si>
  <si>
    <t>762037881</t>
  </si>
  <si>
    <t>OSTATNÍ MATERIÁL:</t>
  </si>
  <si>
    <t>0ELY550003202</t>
  </si>
  <si>
    <t xml:space="preserve">32x3/4" navrtávací pas/PN16  </t>
  </si>
  <si>
    <t>1322615109</t>
  </si>
  <si>
    <t>32x3/4" navrtávací pas/PN16</t>
  </si>
  <si>
    <t>0ELY371032032</t>
  </si>
  <si>
    <t xml:space="preserve">32 spojka přímá/PN16   Spojka 32</t>
  </si>
  <si>
    <t>-1116099053</t>
  </si>
  <si>
    <t>0ELY370003203</t>
  </si>
  <si>
    <t xml:space="preserve">32x1"AG přechodka přímá, vněj. z./PN16   </t>
  </si>
  <si>
    <t>986074452</t>
  </si>
  <si>
    <t>32x1"AG přechodka přímá, vněj. z./PN16</t>
  </si>
  <si>
    <t>0ELY370003204</t>
  </si>
  <si>
    <t xml:space="preserve">32x5/4"AG přechodka přímá, vněj. z./PN16   </t>
  </si>
  <si>
    <t>-2001025594</t>
  </si>
  <si>
    <t>32x5/4"AG přechodka přímá, vněj. z./PN16</t>
  </si>
  <si>
    <t>0ELY370A03202</t>
  </si>
  <si>
    <t xml:space="preserve">32x3/4"IG přechodka přímá, vnitř. z./PN16   </t>
  </si>
  <si>
    <t>-35936351</t>
  </si>
  <si>
    <t>32x3/4"IG přechodka přímá, vnitř. z./PN16</t>
  </si>
  <si>
    <t>0ELY370A03203</t>
  </si>
  <si>
    <t xml:space="preserve">32x1"IG přechodka přímá, vnitř. z./PN16  </t>
  </si>
  <si>
    <t>1232161308</t>
  </si>
  <si>
    <t>32x1"IG přechodka přímá, vnitř. z./PN16</t>
  </si>
  <si>
    <t>0ELY372032032</t>
  </si>
  <si>
    <t xml:space="preserve">32 koleno/PN16   Koleno 32</t>
  </si>
  <si>
    <t>-515802335</t>
  </si>
  <si>
    <t>0ELY372A03202</t>
  </si>
  <si>
    <t xml:space="preserve">32x3/4" AG přechodka koleno, vněj. z./PN16   </t>
  </si>
  <si>
    <t>874383877</t>
  </si>
  <si>
    <t>32x3/4" AG přechodka koleno, vněj. z./PN16</t>
  </si>
  <si>
    <t>0ELY372A03203</t>
  </si>
  <si>
    <t xml:space="preserve">32x1" AG přechodka koleno, vněj. z./PN16  </t>
  </si>
  <si>
    <t>-32857091</t>
  </si>
  <si>
    <t>32x1" AG přechodka koleno, vněj. z./PN16</t>
  </si>
  <si>
    <t>0ELY374032032</t>
  </si>
  <si>
    <t xml:space="preserve">32 T-kus/PN16   T 32</t>
  </si>
  <si>
    <t>-2060124622</t>
  </si>
  <si>
    <t>0A000053</t>
  </si>
  <si>
    <t xml:space="preserve"> teflonová šňůra 160+20 m  </t>
  </si>
  <si>
    <t>-459913003</t>
  </si>
  <si>
    <t>teflonová šňůra 160+20 m</t>
  </si>
  <si>
    <t>MS018005</t>
  </si>
  <si>
    <t xml:space="preserve">mosazná vsuvka 5/4" vnější závit, PN 16  </t>
  </si>
  <si>
    <t>-1611035272</t>
  </si>
  <si>
    <t>mosazná vsuvka 5/4" vnější závit, PN 16</t>
  </si>
  <si>
    <t>MS0180593</t>
  </si>
  <si>
    <t xml:space="preserve">kulový ventil 1" vnitřní závit, bez vypouštění/PN16   </t>
  </si>
  <si>
    <t>1226987559</t>
  </si>
  <si>
    <t>kulový ventil 1" vnitřní závit, bez vypouštění/PN16</t>
  </si>
  <si>
    <t>PE</t>
  </si>
  <si>
    <t xml:space="preserve">PE80,  potrubí 32x2,0 PN 8, SDR17, role 100m, cena za 1m   32 x 2,0 PE80, </t>
  </si>
  <si>
    <t>-485540146</t>
  </si>
  <si>
    <t xml:space="preserve">PE80,  potrubí 32x2,0 PN 8, SDR17, role 100m, cena za 1m   32 x 2,0 PE80,</t>
  </si>
  <si>
    <t>MS181155</t>
  </si>
  <si>
    <t xml:space="preserve">mosazná zpětná klapka 5/4" (klapka mosaz)   Zpětná klapka 5/4" </t>
  </si>
  <si>
    <t>-499429372</t>
  </si>
  <si>
    <t xml:space="preserve">mosazná zpětná klapka 5/4" (klapka mosaz)   Zpětná klapka 5/4"</t>
  </si>
  <si>
    <t>CT1806881</t>
  </si>
  <si>
    <t xml:space="preserve">ovl. jednotka IP68 pro čerpadla o výkonu do 0,75kW  </t>
  </si>
  <si>
    <t>392129538</t>
  </si>
  <si>
    <t>ovl. jednotka IP68 pro čerpadla o výkonu do 0,75kW</t>
  </si>
  <si>
    <t>CT00001094</t>
  </si>
  <si>
    <t xml:space="preserve">5" ponorné č. 0,75kW 230V,kabel 20 m,spín.skříň   </t>
  </si>
  <si>
    <t>1852374294</t>
  </si>
  <si>
    <t>5" ponorné č. 0,75kW 230V,kabel 20 m,spín.skříň</t>
  </si>
  <si>
    <t>CT00010260</t>
  </si>
  <si>
    <t xml:space="preserve">plovákový spínač 5m   </t>
  </si>
  <si>
    <t>-1212407729</t>
  </si>
  <si>
    <t>plovákový spínač 5m</t>
  </si>
  <si>
    <t>CT00009933</t>
  </si>
  <si>
    <t xml:space="preserve">plovákové závaží   </t>
  </si>
  <si>
    <t>-1434134365</t>
  </si>
  <si>
    <t>plovákové závaží</t>
  </si>
  <si>
    <t>Celkový rozpočet</t>
  </si>
  <si>
    <t>10002</t>
  </si>
  <si>
    <t>výkopové práce</t>
  </si>
  <si>
    <t>-1705479494</t>
  </si>
  <si>
    <t>10003</t>
  </si>
  <si>
    <t>montáž</t>
  </si>
  <si>
    <t>-1018015999</t>
  </si>
  <si>
    <t>10004</t>
  </si>
  <si>
    <t>Avant</t>
  </si>
  <si>
    <t>-1617184510</t>
  </si>
  <si>
    <t>10005</t>
  </si>
  <si>
    <t>drážkovač</t>
  </si>
  <si>
    <t>-832893918</t>
  </si>
  <si>
    <t>10006</t>
  </si>
  <si>
    <t>doprava</t>
  </si>
  <si>
    <t>1007886086</t>
  </si>
  <si>
    <t>10007</t>
  </si>
  <si>
    <t>Elektrikářské práce</t>
  </si>
  <si>
    <t>-819596871</t>
  </si>
  <si>
    <t>NEUZN - Neuznatelné náklady</t>
  </si>
  <si>
    <t>D.1.3.0 - Vedlejší rozpočtové náklady</t>
  </si>
  <si>
    <t>-1942980873</t>
  </si>
  <si>
    <t>1981815563</t>
  </si>
  <si>
    <t>1973211651</t>
  </si>
  <si>
    <t>-1210240529</t>
  </si>
  <si>
    <t>-694330135</t>
  </si>
  <si>
    <t>-87649054</t>
  </si>
  <si>
    <t>1320969420</t>
  </si>
  <si>
    <t>-605123151</t>
  </si>
  <si>
    <t>-34563534</t>
  </si>
  <si>
    <t>1402702062</t>
  </si>
  <si>
    <t>-401090601</t>
  </si>
  <si>
    <t>-171364322</t>
  </si>
  <si>
    <t>857592078</t>
  </si>
  <si>
    <t>-1932508484</t>
  </si>
  <si>
    <t>-1819012689</t>
  </si>
  <si>
    <t>651575623</t>
  </si>
  <si>
    <t>1315985454</t>
  </si>
  <si>
    <t>-82070822</t>
  </si>
  <si>
    <t>596147738</t>
  </si>
  <si>
    <t>359643692</t>
  </si>
  <si>
    <t>641288254</t>
  </si>
  <si>
    <t>Přemístění stávajících Božích muk v rámci jedné parcely vč. nutných úprav a ochrany</t>
  </si>
  <si>
    <t>-134244226</t>
  </si>
  <si>
    <t>Přemístění stávajícího pomníku v rámci jedné parcely vč. nutných úprav a ochrany</t>
  </si>
  <si>
    <t>-1120912570</t>
  </si>
  <si>
    <t>-1996746309</t>
  </si>
  <si>
    <t>-1483946060</t>
  </si>
  <si>
    <t>866638431</t>
  </si>
  <si>
    <t>137938482</t>
  </si>
  <si>
    <t>-711090773</t>
  </si>
  <si>
    <t>167845752</t>
  </si>
  <si>
    <t>976071111R00</t>
  </si>
  <si>
    <t>Vybourání kovových zábradlí a madel</t>
  </si>
  <si>
    <t>1168132892</t>
  </si>
  <si>
    <t>2005634869</t>
  </si>
  <si>
    <t>96001</t>
  </si>
  <si>
    <t>Demontáž stáv. herních prvků</t>
  </si>
  <si>
    <t>417884375</t>
  </si>
  <si>
    <t>96002</t>
  </si>
  <si>
    <t>Odvoz a likvidace herních prvků</t>
  </si>
  <si>
    <t>-864213073</t>
  </si>
  <si>
    <t>1671267459</t>
  </si>
  <si>
    <t>-2141627909</t>
  </si>
  <si>
    <t>Příplatek k odvozu za každý další 1 km. 1200*40</t>
  </si>
  <si>
    <t>387842183</t>
  </si>
  <si>
    <t>172505720</t>
  </si>
  <si>
    <t>979951111R00</t>
  </si>
  <si>
    <t>Výkup kovů - železný šrot tl. do 4 mm</t>
  </si>
  <si>
    <t>26911798</t>
  </si>
  <si>
    <t>1961844256</t>
  </si>
  <si>
    <t>285881728</t>
  </si>
  <si>
    <t>-1857835201</t>
  </si>
  <si>
    <t>1333523590</t>
  </si>
  <si>
    <t>330425897</t>
  </si>
  <si>
    <t>518586104</t>
  </si>
  <si>
    <t>-901210933</t>
  </si>
  <si>
    <t>-146318658</t>
  </si>
  <si>
    <t>862799671</t>
  </si>
  <si>
    <t>Poznámka k položce:_x000d_
Poznámka k položce:
666,46*3</t>
  </si>
  <si>
    <t>-529179670</t>
  </si>
  <si>
    <t>-2020349246</t>
  </si>
  <si>
    <t>1882332497</t>
  </si>
  <si>
    <t>1118147615</t>
  </si>
  <si>
    <t>1821570898</t>
  </si>
  <si>
    <t>-395461974</t>
  </si>
  <si>
    <t>-1506364919</t>
  </si>
  <si>
    <t>568111111R00</t>
  </si>
  <si>
    <t>Zřízení vrstvy z geotextilie skl.do 1:5, š.do 3 m</t>
  </si>
  <si>
    <t>1101144948</t>
  </si>
  <si>
    <t>1336803199</t>
  </si>
  <si>
    <t>59691</t>
  </si>
  <si>
    <t>Kladení nášlapných dubových pražců do lože fr. 0/4 mm, tl. 50mm</t>
  </si>
  <si>
    <t>-365164488</t>
  </si>
  <si>
    <t>-1497201641</t>
  </si>
  <si>
    <t xml:space="preserve">Kostka dlažební drobná 8/10 tř. 1  1t = 5 m2 štípaná, 214,62 t plochy, 22,9 t obruby</t>
  </si>
  <si>
    <t>608921</t>
  </si>
  <si>
    <t>Dubový pražec 260/150/1000 mm hobl. tlak. impregnovaný vč. dopravy</t>
  </si>
  <si>
    <t>-614785061</t>
  </si>
  <si>
    <t>67352002R</t>
  </si>
  <si>
    <t>Geotextilie netkaná PET 200 g/m2</t>
  </si>
  <si>
    <t>945170582</t>
  </si>
  <si>
    <t>699638633</t>
  </si>
  <si>
    <t>368473338</t>
  </si>
  <si>
    <t>422639389</t>
  </si>
  <si>
    <t>SO02 - STAVEBNÍ ÚPRAVY OBJEKTU č.p. 2259 v Děkanské zahradě v Pelhřimově</t>
  </si>
  <si>
    <t>SO-01 - Objekt č.p. 2259</t>
  </si>
  <si>
    <t>00-0 - Vedlejší rozpočtové náklady</t>
  </si>
  <si>
    <t>1084672431</t>
  </si>
  <si>
    <t>-382077449</t>
  </si>
  <si>
    <t>1664415723</t>
  </si>
  <si>
    <t>-397826369</t>
  </si>
  <si>
    <t>-299104959</t>
  </si>
  <si>
    <t>-63203053</t>
  </si>
  <si>
    <t>974855157</t>
  </si>
  <si>
    <t>-823400529</t>
  </si>
  <si>
    <t>-1940961038</t>
  </si>
  <si>
    <t>-329743940</t>
  </si>
  <si>
    <t>1235323723</t>
  </si>
  <si>
    <t>-370690025</t>
  </si>
  <si>
    <t>-1372156752</t>
  </si>
  <si>
    <t>-1715061466</t>
  </si>
  <si>
    <t>-314444849</t>
  </si>
  <si>
    <t>273543372</t>
  </si>
  <si>
    <t>-1233650979</t>
  </si>
  <si>
    <t>643575118</t>
  </si>
  <si>
    <t>388539008</t>
  </si>
  <si>
    <t>2099666475</t>
  </si>
  <si>
    <t>1207204768</t>
  </si>
  <si>
    <t>01-0 - Bourání</t>
  </si>
  <si>
    <t>Pelhřimov</t>
  </si>
  <si>
    <t>Město Pelhřimov</t>
  </si>
  <si>
    <t>Ing. Jiří Angelis, ČKAIT 1400601</t>
  </si>
  <si>
    <t>HSV - Práce a dodávky HSV</t>
  </si>
  <si>
    <t xml:space="preserve">    9 - Ostatní konstrukce a práce, bourání</t>
  </si>
  <si>
    <t xml:space="preserve">    997 - Přesun sutě</t>
  </si>
  <si>
    <t>PSV - Práce a dodávky PSV</t>
  </si>
  <si>
    <t xml:space="preserve">    776 - Podlahy povlakové</t>
  </si>
  <si>
    <t xml:space="preserve">    784 - Dokončovací práce - malby a tapety</t>
  </si>
  <si>
    <t>HSV</t>
  </si>
  <si>
    <t>Práce a dodávky HSV</t>
  </si>
  <si>
    <t>Ostatní konstrukce a práce, bourání</t>
  </si>
  <si>
    <t>949101111</t>
  </si>
  <si>
    <t>Lešení pomocné pro objekty pozemních staveb s lešeňovou podlahou v do 1,9 m zatížení do 150 kg/m2</t>
  </si>
  <si>
    <t>714331066</t>
  </si>
  <si>
    <t>962031132</t>
  </si>
  <si>
    <t>Bourání příček nebo přizdívek z cihel pálených tl do 100 mm</t>
  </si>
  <si>
    <t>-1581428622</t>
  </si>
  <si>
    <t>962031133</t>
  </si>
  <si>
    <t>Bourání příček nebo přizdívek z cihel pálených tl přes 100 do 150 mm</t>
  </si>
  <si>
    <t>955934647</t>
  </si>
  <si>
    <t>965046111</t>
  </si>
  <si>
    <t>Broušení stávajících betonových podlah úběr do 3 mm</t>
  </si>
  <si>
    <t>-58548719</t>
  </si>
  <si>
    <t>965046119</t>
  </si>
  <si>
    <t>Příplatek k broušení stávajících betonových podlah za každý další 1 mm úběru</t>
  </si>
  <si>
    <t>2004036668</t>
  </si>
  <si>
    <t>965081213</t>
  </si>
  <si>
    <t>Bourání podlah z dlaždic keramických nebo xylolitových tl do 10 mm plochy přes 1 m2</t>
  </si>
  <si>
    <t>903319243</t>
  </si>
  <si>
    <t>967031132</t>
  </si>
  <si>
    <t>Přisekání rovných ostění v cihelném zdivu na MV nebo MVC</t>
  </si>
  <si>
    <t>1315917981</t>
  </si>
  <si>
    <t>978011141</t>
  </si>
  <si>
    <t>Otlučení (osekání) vnitřní vápenné nebo vápenocementové omítky stropů v rozsahu přes 10 do 30 %</t>
  </si>
  <si>
    <t>-245729416</t>
  </si>
  <si>
    <t>978013141</t>
  </si>
  <si>
    <t>Otlučení (osekání) vnitřní vápenné nebo vápenocementové omítky stěn v rozsahu přes 10 do 30 %</t>
  </si>
  <si>
    <t>1833909881</t>
  </si>
  <si>
    <t>978059541</t>
  </si>
  <si>
    <t>Odsekání a odebrání obkladů stěn z vnitřních obkládaček plochy přes 1 m2</t>
  </si>
  <si>
    <t>-1871549796</t>
  </si>
  <si>
    <t>997</t>
  </si>
  <si>
    <t>Přesun sutě</t>
  </si>
  <si>
    <t>997013211</t>
  </si>
  <si>
    <t>Vnitrostaveništní doprava suti a vybouraných hmot pro budovy v do 6 m ručně</t>
  </si>
  <si>
    <t>-1533000270</t>
  </si>
  <si>
    <t>997013501</t>
  </si>
  <si>
    <t>Odvoz suti a vybouraných hmot na skládku nebo meziskládku do 1 km se složením</t>
  </si>
  <si>
    <t>-1971591144</t>
  </si>
  <si>
    <t>997013509</t>
  </si>
  <si>
    <t>Příplatek k odvozu suti a vybouraných hmot na skládku ZKD 1 km přes 1 km</t>
  </si>
  <si>
    <t>1323782319</t>
  </si>
  <si>
    <t>997013609</t>
  </si>
  <si>
    <t>Poplatek za uložení na skládce (skládkovné) stavebního odpadu ze směsí nebo oddělených frakcí betonu, cihel a keramických výrobků kód odpadu 17 01 07</t>
  </si>
  <si>
    <t>827574748</t>
  </si>
  <si>
    <t>997013631</t>
  </si>
  <si>
    <t>Poplatek za uložení na skládce (skládkovné) stavebního odpadu směsného kód odpadu 17 09 04</t>
  </si>
  <si>
    <t>23930859</t>
  </si>
  <si>
    <t>PSV</t>
  </si>
  <si>
    <t>Práce a dodávky PSV</t>
  </si>
  <si>
    <t>776</t>
  </si>
  <si>
    <t>Podlahy povlakové</t>
  </si>
  <si>
    <t>776201812</t>
  </si>
  <si>
    <t>Demontáž lepených povlakových podlah s podložkou ručně</t>
  </si>
  <si>
    <t>331116699</t>
  </si>
  <si>
    <t>776410811</t>
  </si>
  <si>
    <t>Odstranění soklíků a lišt pryžových nebo plastových</t>
  </si>
  <si>
    <t>686076644</t>
  </si>
  <si>
    <t>776991821</t>
  </si>
  <si>
    <t>Odstranění lepidla ručně z podlah</t>
  </si>
  <si>
    <t>-617192335</t>
  </si>
  <si>
    <t>784</t>
  </si>
  <si>
    <t>Dokončovací práce - malby a tapety</t>
  </si>
  <si>
    <t>784121001</t>
  </si>
  <si>
    <t>Oškrabání malby v místnostech v do 3,80 m</t>
  </si>
  <si>
    <t>1526887269</t>
  </si>
  <si>
    <t>01-1 - Návrh</t>
  </si>
  <si>
    <t xml:space="preserve">    3 - Svislé a kompletní konstrukce</t>
  </si>
  <si>
    <t xml:space="preserve">    6 - Úpravy povrchů, podlahy a osazování výplní</t>
  </si>
  <si>
    <t xml:space="preserve">    998 - Přesun hmot</t>
  </si>
  <si>
    <t xml:space="preserve">    725 - Zdravotechnika - zařizovací předměty</t>
  </si>
  <si>
    <t xml:space="preserve">    763 - Konstrukce suché výstavby</t>
  </si>
  <si>
    <t xml:space="preserve">    766 - Konstrukce truhlářské</t>
  </si>
  <si>
    <t xml:space="preserve">    767 - Konstrukce zámečnické</t>
  </si>
  <si>
    <t xml:space="preserve">    777 - Podlahy lité</t>
  </si>
  <si>
    <t xml:space="preserve">    781 - Dokončovací práce - obklady</t>
  </si>
  <si>
    <t xml:space="preserve">    783 - Dokončovací práce - nátěry</t>
  </si>
  <si>
    <t>317168012</t>
  </si>
  <si>
    <t>Překlad keramický plochý š 115 mm dl 1250 mm</t>
  </si>
  <si>
    <t>-1712169170</t>
  </si>
  <si>
    <t>342244211</t>
  </si>
  <si>
    <t>Příčka z cihel broušených na tenkovrstvou maltu tloušťky 115 mm</t>
  </si>
  <si>
    <t>554769835</t>
  </si>
  <si>
    <t>342244221</t>
  </si>
  <si>
    <t>Příčka z cihel broušených na tenkovrstvou maltu tloušťky 140 mm</t>
  </si>
  <si>
    <t>1520324333</t>
  </si>
  <si>
    <t>342291112</t>
  </si>
  <si>
    <t>Ukotvení příček montážní polyuretanovou pěnou tl příčky přes 100 mm</t>
  </si>
  <si>
    <t>-1048374358</t>
  </si>
  <si>
    <t>342291121</t>
  </si>
  <si>
    <t>Ukotvení příček k cihelným konstrukcím plochými kotvami</t>
  </si>
  <si>
    <t>-235663482</t>
  </si>
  <si>
    <t>346272256</t>
  </si>
  <si>
    <t>Přizdívka z pórobetonových tvárnic tl 150 mm</t>
  </si>
  <si>
    <t>851030231</t>
  </si>
  <si>
    <t>Úpravy povrchů, podlahy a osazování výplní</t>
  </si>
  <si>
    <t>611131121</t>
  </si>
  <si>
    <t>Penetrační disperzní nátěr vnitřních stropů nanášený ručně</t>
  </si>
  <si>
    <t>1448586914</t>
  </si>
  <si>
    <t>611325121</t>
  </si>
  <si>
    <t>Vápenocementová štuková omítka rýh ve stropech š do 150 mm</t>
  </si>
  <si>
    <t>1834169758</t>
  </si>
  <si>
    <t>611325417</t>
  </si>
  <si>
    <t>Oprava vnitřní vápenocementové hladké omítky tl do 20 mm stropů v rozsahu plochy přes 10 do 30 % s celoplošným přeštukováním tl do 3 mm</t>
  </si>
  <si>
    <t>-1657564508</t>
  </si>
  <si>
    <t>612131121</t>
  </si>
  <si>
    <t>Penetrační disperzní nátěr vnitřních stěn nanášený ručně</t>
  </si>
  <si>
    <t>-1575821944</t>
  </si>
  <si>
    <t>612325121</t>
  </si>
  <si>
    <t>Vápenocementová štuková omítka rýh ve stěnách š do 150 mm</t>
  </si>
  <si>
    <t>1015083437</t>
  </si>
  <si>
    <t>612325302</t>
  </si>
  <si>
    <t>Vápenocementová štuková omítka ostění nebo nadpraží</t>
  </si>
  <si>
    <t>-1212479310</t>
  </si>
  <si>
    <t>612325417</t>
  </si>
  <si>
    <t>Oprava vnitřní vápenocementové hladké omítky tl do 20 mm stěn v rozsahu plochy přes 10 do 30 % s celoplošným přeštukováním tl do 3 mm</t>
  </si>
  <si>
    <t>402230854</t>
  </si>
  <si>
    <t>612321121</t>
  </si>
  <si>
    <t>Vápenocementová omítka hladká jednovrstvá vnitřních stěn nanášená ručně tloušťky do 10 mm</t>
  </si>
  <si>
    <t>1787879163</t>
  </si>
  <si>
    <t>612321191</t>
  </si>
  <si>
    <t>Příplatek k vápenocementové omítce vnitřních stěn za každých dalších 5 mm tloušťky ručně</t>
  </si>
  <si>
    <t>-982035279</t>
  </si>
  <si>
    <t>612131101</t>
  </si>
  <si>
    <t>Cementový postřik vnitřních stěn nanášený celoplošně ručně</t>
  </si>
  <si>
    <t>-1294821303</t>
  </si>
  <si>
    <t>612321141</t>
  </si>
  <si>
    <t xml:space="preserve">Vápenocementová omítka štuková dvouvrstvá vnitřních stěn nanášená ručně  tloušťky jádrové omítky do 10 mm a tloušťky štuku do 3 mm</t>
  </si>
  <si>
    <t>-1718714673</t>
  </si>
  <si>
    <t>635712952</t>
  </si>
  <si>
    <t>619995001</t>
  </si>
  <si>
    <t>Začištění omítek kolem oken, dveří, podlah nebo obkladů</t>
  </si>
  <si>
    <t>-1193990994</t>
  </si>
  <si>
    <t>642942111</t>
  </si>
  <si>
    <t>Osazování zárubní nebo rámů dveřních kovových do 2,5 m2 na MC</t>
  </si>
  <si>
    <t>-681771443</t>
  </si>
  <si>
    <t>553-D1-Z</t>
  </si>
  <si>
    <t>zárubeň 800x2020mm vč.povrchové úpravy - specifikace viz tab.PSV dveře D1</t>
  </si>
  <si>
    <t>-1604579812</t>
  </si>
  <si>
    <t>642944121</t>
  </si>
  <si>
    <t>Osazování ocelových zárubní dodatečné pl do 2,5 m2</t>
  </si>
  <si>
    <t>-557746218</t>
  </si>
  <si>
    <t>55331436</t>
  </si>
  <si>
    <t>zárubeň jednokřídlá ocelová pro dodatečnou montáž tl stěny 110-150mm rozměru 700/1970mm</t>
  </si>
  <si>
    <t>-484051857</t>
  </si>
  <si>
    <t>-1808862177</t>
  </si>
  <si>
    <t>952901111</t>
  </si>
  <si>
    <t>Vyčištění budov bytové a občanské výstavby při výšce podlaží do 4 m</t>
  </si>
  <si>
    <t>636146794</t>
  </si>
  <si>
    <t>998</t>
  </si>
  <si>
    <t>Přesun hmot</t>
  </si>
  <si>
    <t>998018001</t>
  </si>
  <si>
    <t>Přesun hmot pro budovy ruční pro budovy v do 6 m</t>
  </si>
  <si>
    <t>1592397368</t>
  </si>
  <si>
    <t>725</t>
  </si>
  <si>
    <t>Zdravotechnika - zařizovací předměty</t>
  </si>
  <si>
    <t>725001</t>
  </si>
  <si>
    <t>M+D příčky nerez mezi pisoáry - specifikace viz tab.PSV ozn.S4</t>
  </si>
  <si>
    <t>1543230744</t>
  </si>
  <si>
    <t>725002</t>
  </si>
  <si>
    <t>M+D zavěšení WC štětky nerez</t>
  </si>
  <si>
    <t>437445060</t>
  </si>
  <si>
    <t>725003</t>
  </si>
  <si>
    <t>M+D velkoobjemový zásobník toaletního papíru nerez</t>
  </si>
  <si>
    <t>1363028864</t>
  </si>
  <si>
    <t>725004</t>
  </si>
  <si>
    <t>M+D dvojháčku na dveře nerez</t>
  </si>
  <si>
    <t>205158584</t>
  </si>
  <si>
    <t>725005</t>
  </si>
  <si>
    <t>M+D odpadkový koš 90L nerez</t>
  </si>
  <si>
    <t>233451874</t>
  </si>
  <si>
    <t>725006</t>
  </si>
  <si>
    <t>M+D dávkovač mýdla 1000ml nerez</t>
  </si>
  <si>
    <t>362229152</t>
  </si>
  <si>
    <t>763</t>
  </si>
  <si>
    <t>Konstrukce suché výstavby</t>
  </si>
  <si>
    <t>763412113</t>
  </si>
  <si>
    <t>Sanitární příčky desky laminované HPL tl 25 mm</t>
  </si>
  <si>
    <t>-1538214688</t>
  </si>
  <si>
    <t>763412123</t>
  </si>
  <si>
    <t>Dveře sanitárních příček, desky laminované HPl tl 25 mm, š do 800 mm, v do 2000 mm</t>
  </si>
  <si>
    <t>-1989289817</t>
  </si>
  <si>
    <t>763412213</t>
  </si>
  <si>
    <t>Dělící přepážky k pisoárům, desky laminované HPL tl 25 mm</t>
  </si>
  <si>
    <t>663572383</t>
  </si>
  <si>
    <t>998763120</t>
  </si>
  <si>
    <t>Přesun hmot tonážní pro dřevostavby ruční v objektech v do 6 m</t>
  </si>
  <si>
    <t>-1947352756</t>
  </si>
  <si>
    <t>766660001</t>
  </si>
  <si>
    <t>Montáž dveřních křídel otvíravých jednokřídlových š do 0,8 m do ocelové zárubně</t>
  </si>
  <si>
    <t>-1485054237</t>
  </si>
  <si>
    <t>MSN.0027535.URS</t>
  </si>
  <si>
    <t>dveře interiérové jednokřídlé plné, DTD, HPL laminát, plné, 70x197cm</t>
  </si>
  <si>
    <t>1796047477</t>
  </si>
  <si>
    <t>766660718</t>
  </si>
  <si>
    <t>Montáž stavěče dveřního křídla</t>
  </si>
  <si>
    <t>1150497961</t>
  </si>
  <si>
    <t>54916362A</t>
  </si>
  <si>
    <t>kování dveřní stavěč dveří nerez</t>
  </si>
  <si>
    <t>-2030256382</t>
  </si>
  <si>
    <t>766660720</t>
  </si>
  <si>
    <t>Osazení větrací mřížky s vyříznutím otvoru</t>
  </si>
  <si>
    <t>-819797924</t>
  </si>
  <si>
    <t>55341413A</t>
  </si>
  <si>
    <t>větrací mřížka pro dveře nerez</t>
  </si>
  <si>
    <t>-1817314083</t>
  </si>
  <si>
    <t>766660728</t>
  </si>
  <si>
    <t>Montáž dveřního interiérového kování - zámku</t>
  </si>
  <si>
    <t>683235762</t>
  </si>
  <si>
    <t>54924003</t>
  </si>
  <si>
    <t xml:space="preserve">zámek  </t>
  </si>
  <si>
    <t>-538115650</t>
  </si>
  <si>
    <t>zámek</t>
  </si>
  <si>
    <t>766660729</t>
  </si>
  <si>
    <t>Montáž dveřního interiérového kování - štítku s klikou</t>
  </si>
  <si>
    <t>-1682349670</t>
  </si>
  <si>
    <t>54914123</t>
  </si>
  <si>
    <t>kování rozetové klika/klika</t>
  </si>
  <si>
    <t>-1347291521</t>
  </si>
  <si>
    <t>766690001A</t>
  </si>
  <si>
    <t>M+D obložení stávajících oken 500x500mm opláštěním z hliníku</t>
  </si>
  <si>
    <t>764796633</t>
  </si>
  <si>
    <t>998766121</t>
  </si>
  <si>
    <t>Přesun hmot tonážní pro kce truhlářské ruční v objektech v do 6 m</t>
  </si>
  <si>
    <t>2066628950</t>
  </si>
  <si>
    <t>767640111</t>
  </si>
  <si>
    <t>Montáž dveří ocelových nebo hliníkových vchodových jednokřídlových bez nadsvětlíku</t>
  </si>
  <si>
    <t>-166782360</t>
  </si>
  <si>
    <t>553-D1</t>
  </si>
  <si>
    <t>dveře ocelové 800x2020mm vč.kování a doplňků - specifikace viz tab.PSV ozn.D1</t>
  </si>
  <si>
    <t>-946612913</t>
  </si>
  <si>
    <t>767896120</t>
  </si>
  <si>
    <t>Montáž okopového plechu</t>
  </si>
  <si>
    <t>1709837105</t>
  </si>
  <si>
    <t>54915212</t>
  </si>
  <si>
    <t>plech okopový nerez 815x250x0,6mm</t>
  </si>
  <si>
    <t>-817871130</t>
  </si>
  <si>
    <t>776111311</t>
  </si>
  <si>
    <t>Vysátí podkladu povlakových podlah</t>
  </si>
  <si>
    <t>1409258900</t>
  </si>
  <si>
    <t>776121112</t>
  </si>
  <si>
    <t>Vodou ředitelná penetrace savého podkladu povlakových podlah</t>
  </si>
  <si>
    <t>905772953</t>
  </si>
  <si>
    <t>776141122</t>
  </si>
  <si>
    <t>Stěrka podlahová nivelační pro vyrovnání podkladu povlakových podlah pevnosti 30 MPa tl přes 3 do 5 mm</t>
  </si>
  <si>
    <t>-403312001</t>
  </si>
  <si>
    <t>998776101</t>
  </si>
  <si>
    <t>Přesun hmot tonážní pro podlahy povlakové v objektech v do 6 m</t>
  </si>
  <si>
    <t>897781717</t>
  </si>
  <si>
    <t>777</t>
  </si>
  <si>
    <t>Podlahy lité</t>
  </si>
  <si>
    <t>777111111</t>
  </si>
  <si>
    <t>Vysátí podkladu před provedením lité podlahy</t>
  </si>
  <si>
    <t>2122290712</t>
  </si>
  <si>
    <t>777111121</t>
  </si>
  <si>
    <t>Ruční broušení podkladu před provedením lité podlahy ( v místě styku se stěnou, v rozích apod.)</t>
  </si>
  <si>
    <t>-166883575</t>
  </si>
  <si>
    <t>777111141</t>
  </si>
  <si>
    <t>Otryskání podkladu před provedením lité podlahy</t>
  </si>
  <si>
    <t>645308764</t>
  </si>
  <si>
    <t>777131101</t>
  </si>
  <si>
    <t>Penetrační epoxidový nátěr podlahy na suchý a vyzrálý podklad</t>
  </si>
  <si>
    <t>-1530189872</t>
  </si>
  <si>
    <t>61</t>
  </si>
  <si>
    <t>777511105A</t>
  </si>
  <si>
    <t>Krycí epoxidová stěrka tloušťky do 5 mm lité podlahy</t>
  </si>
  <si>
    <t>1407120906</t>
  </si>
  <si>
    <t>777511107</t>
  </si>
  <si>
    <t>Protiskluzná úprava prosyp krycí stěrky lité podlahy pískem</t>
  </si>
  <si>
    <t>-1331401189</t>
  </si>
  <si>
    <t>63</t>
  </si>
  <si>
    <t>777911111</t>
  </si>
  <si>
    <t>Napojení lité podlahy na stěnu nebo sokl</t>
  </si>
  <si>
    <t>-1724377811</t>
  </si>
  <si>
    <t>64</t>
  </si>
  <si>
    <t>998777121</t>
  </si>
  <si>
    <t>Přesun hmot tonážní pro podlahy lité ruční v objektech v do 6 m</t>
  </si>
  <si>
    <t>522601730</t>
  </si>
  <si>
    <t>781</t>
  </si>
  <si>
    <t>Dokončovací práce - obklady</t>
  </si>
  <si>
    <t>65</t>
  </si>
  <si>
    <t>781121011</t>
  </si>
  <si>
    <t>Nátěr penetrační na stěnu</t>
  </si>
  <si>
    <t>-207439027</t>
  </si>
  <si>
    <t>66</t>
  </si>
  <si>
    <t>781472214</t>
  </si>
  <si>
    <t>Montáž obkladů keramických hladkých lepených cementovým flexibilním lepidlem přes 4 do 6 ks/m2</t>
  </si>
  <si>
    <t>804685001</t>
  </si>
  <si>
    <t>67</t>
  </si>
  <si>
    <t>59761707</t>
  </si>
  <si>
    <t>obklad keramický tl do 10mm přes 4 do 6ks/m2</t>
  </si>
  <si>
    <t>-1163800708</t>
  </si>
  <si>
    <t>68</t>
  </si>
  <si>
    <t>781491021</t>
  </si>
  <si>
    <t>Montáž zrcadel plochy do 1 m2 lepených silikonovým tmelem na keramický obklad</t>
  </si>
  <si>
    <t>-612465688</t>
  </si>
  <si>
    <t>69</t>
  </si>
  <si>
    <t>63465122</t>
  </si>
  <si>
    <t>zrcadlo nemontované čiré tl 3mm max rozměr 3210x2250mm</t>
  </si>
  <si>
    <t>1819575512</t>
  </si>
  <si>
    <t>70</t>
  </si>
  <si>
    <t>781492251</t>
  </si>
  <si>
    <t>Montáž profilů ukončovacích lepených flexibilním cementovým lepidlem</t>
  </si>
  <si>
    <t>1355636389</t>
  </si>
  <si>
    <t>71</t>
  </si>
  <si>
    <t>19416012</t>
  </si>
  <si>
    <t>lišta ukončovací nerezová 10mm</t>
  </si>
  <si>
    <t>-1762939849</t>
  </si>
  <si>
    <t>72</t>
  </si>
  <si>
    <t>781495115</t>
  </si>
  <si>
    <t>Spárování vnitřních obkladů silikonem</t>
  </si>
  <si>
    <t>-1728797950</t>
  </si>
  <si>
    <t>73</t>
  </si>
  <si>
    <t>781495141</t>
  </si>
  <si>
    <t>Průnik obkladem kruhový do DN 30</t>
  </si>
  <si>
    <t>1950962049</t>
  </si>
  <si>
    <t>74</t>
  </si>
  <si>
    <t>781495142</t>
  </si>
  <si>
    <t>Průnik obkladem kruhový přes DN 30 do DN 90</t>
  </si>
  <si>
    <t>1646399352</t>
  </si>
  <si>
    <t>75</t>
  </si>
  <si>
    <t>781495143</t>
  </si>
  <si>
    <t>Průnik obkladem kruhový přes DN 90</t>
  </si>
  <si>
    <t>695225799</t>
  </si>
  <si>
    <t>76</t>
  </si>
  <si>
    <t>781495211</t>
  </si>
  <si>
    <t>Čištění vnitřních ploch stěn po provedení obkladu chemickými prostředky</t>
  </si>
  <si>
    <t>541506384</t>
  </si>
  <si>
    <t>77</t>
  </si>
  <si>
    <t>998781121</t>
  </si>
  <si>
    <t>Přesun hmot tonážní pro obklady keramické ruční v objektech v do 6 m</t>
  </si>
  <si>
    <t>576178102</t>
  </si>
  <si>
    <t>Dokončovací práce - nátěry</t>
  </si>
  <si>
    <t>78</t>
  </si>
  <si>
    <t>783317101</t>
  </si>
  <si>
    <t>Krycí jednonásobný syntetický standardní nátěr zámečnických konstrukcí</t>
  </si>
  <si>
    <t>-1259896052</t>
  </si>
  <si>
    <t>79</t>
  </si>
  <si>
    <t>783801503</t>
  </si>
  <si>
    <t>Omytí omítek tlakovou vodou před provedením nátěru</t>
  </si>
  <si>
    <t>453968691</t>
  </si>
  <si>
    <t>80</t>
  </si>
  <si>
    <t>783823135</t>
  </si>
  <si>
    <t>Penetrační silikonový nátěr hladkých, tenkovrstvých zrnitých nebo štukových omítek</t>
  </si>
  <si>
    <t>-1220542623</t>
  </si>
  <si>
    <t>81</t>
  </si>
  <si>
    <t>783827425</t>
  </si>
  <si>
    <t>Krycí dvojnásobný silikonový nátěr omítek stupně členitosti 1 a 2</t>
  </si>
  <si>
    <t>-258888615</t>
  </si>
  <si>
    <t>82</t>
  </si>
  <si>
    <t>784181101</t>
  </si>
  <si>
    <t>Základní akrylátová jednonásobná bezbarvá penetrace podkladu v místnostech v do 3,80 m</t>
  </si>
  <si>
    <t>-853221606</t>
  </si>
  <si>
    <t>83</t>
  </si>
  <si>
    <t>784211121</t>
  </si>
  <si>
    <t>Dvojnásobné bílé malby ze směsí za mokra středně oděruvzdorných v místnostech v do 3,80 m</t>
  </si>
  <si>
    <t>-1533105384</t>
  </si>
  <si>
    <t>01-2 - ZTI</t>
  </si>
  <si>
    <t xml:space="preserve">    D1 - Zdravotechnika -  splašková kanalizace</t>
  </si>
  <si>
    <t xml:space="preserve">    D2 - Zdravotechnika - Vnitřní vodovod</t>
  </si>
  <si>
    <t xml:space="preserve">    D3 - Zdravotechnika - zařizovací předměty</t>
  </si>
  <si>
    <t xml:space="preserve">Zdravotechnika -  splašková kanalizace</t>
  </si>
  <si>
    <t>1.1</t>
  </si>
  <si>
    <t>D+M Potrubí kanalizační splaškové systém DN32 - Specifikace dle PD</t>
  </si>
  <si>
    <t>947558880</t>
  </si>
  <si>
    <t>1.2</t>
  </si>
  <si>
    <t>D+M Potrubí kanalizační splaškové systém DN50 - Specifikace dle PD</t>
  </si>
  <si>
    <t>2041872391</t>
  </si>
  <si>
    <t>1.3</t>
  </si>
  <si>
    <t>D+M Potrubí kanalizační splaškové systém DN75 - Specifikace dle PD</t>
  </si>
  <si>
    <t>-414980319</t>
  </si>
  <si>
    <t>1.4</t>
  </si>
  <si>
    <t>D+M Potrubí kanalizační splaškové systém DN110 - Specifikace dle PD</t>
  </si>
  <si>
    <t>-865008278</t>
  </si>
  <si>
    <t>1.5</t>
  </si>
  <si>
    <t>Stavební práce a dodávky spojené s provedením</t>
  </si>
  <si>
    <t>-950104917</t>
  </si>
  <si>
    <t>1.6</t>
  </si>
  <si>
    <t>D+M Potrubí kanalizační splaškové systém KG 125 SN4</t>
  </si>
  <si>
    <t>649761418</t>
  </si>
  <si>
    <t>1.7</t>
  </si>
  <si>
    <t>Napojeni na stávající odpadní/svodnou kanalizaci</t>
  </si>
  <si>
    <t>147181336</t>
  </si>
  <si>
    <t>1.8</t>
  </si>
  <si>
    <t>Zkouška těsnosti dle ČSN, proplach potrubí</t>
  </si>
  <si>
    <t>418653370</t>
  </si>
  <si>
    <t>1.9</t>
  </si>
  <si>
    <t>Přesun hmot pro vnitřní kanalizace</t>
  </si>
  <si>
    <t>-1895563231</t>
  </si>
  <si>
    <t>Zdravotechnika - Vnitřní vodovod</t>
  </si>
  <si>
    <t>2.1</t>
  </si>
  <si>
    <t>D+M Potrubí vodovodní plastové Systém PP PN20, D 20x3,4 mm + TI - pro SV</t>
  </si>
  <si>
    <t>-277799157</t>
  </si>
  <si>
    <t>2.2</t>
  </si>
  <si>
    <t>D+M Potrubí vodovodní plastové Systém PP PN20, D 20x3,4 mm + TI - pro TV</t>
  </si>
  <si>
    <t>-2013068124</t>
  </si>
  <si>
    <t>2.3</t>
  </si>
  <si>
    <t>D+M Potrubí vodovodní plastové Systém PP PN20, D 25x4,2 mm + TI - pro Cirkulaci</t>
  </si>
  <si>
    <t>1424926472</t>
  </si>
  <si>
    <t>2.4</t>
  </si>
  <si>
    <t xml:space="preserve">D+M Potrubí vodovodní plastové Systém PP PN20, D 25x4,2 mm + TI  - pro SV</t>
  </si>
  <si>
    <t>110502874</t>
  </si>
  <si>
    <t>2.5</t>
  </si>
  <si>
    <t>D+M Potrubí vodovodní plastové Systém PP PN20, D 25x4,2 mm + TI - pro TV</t>
  </si>
  <si>
    <t>-991799264</t>
  </si>
  <si>
    <t>2.6</t>
  </si>
  <si>
    <t xml:space="preserve">D+M Potrubí vodovodní plastové Systém PP PN20, D 32x5,4 mm + TI  - pro SV</t>
  </si>
  <si>
    <t>967249369</t>
  </si>
  <si>
    <t>2.7</t>
  </si>
  <si>
    <t xml:space="preserve">D+M Ohřívač TV </t>
  </si>
  <si>
    <t>1924251783</t>
  </si>
  <si>
    <t>D+M Ohřívač TV</t>
  </si>
  <si>
    <t>2.8</t>
  </si>
  <si>
    <t>D+M Kulový kohout 3/4" (u ohřívače TV))</t>
  </si>
  <si>
    <t>901201060</t>
  </si>
  <si>
    <t>2.9</t>
  </si>
  <si>
    <t>D+M Kulový kohout 3/4" s vypouštěním(u ohřívače TV))</t>
  </si>
  <si>
    <t>-320397150</t>
  </si>
  <si>
    <t>2.10</t>
  </si>
  <si>
    <t>D+M Manometr 0-1MPa</t>
  </si>
  <si>
    <t>-1064197093</t>
  </si>
  <si>
    <t>2.11</t>
  </si>
  <si>
    <t>D+M Zpětný ventil 3/4"</t>
  </si>
  <si>
    <t>1655232763</t>
  </si>
  <si>
    <t>2.12</t>
  </si>
  <si>
    <t xml:space="preserve">D+M rohový  ventil 1/2“ x 3/8“</t>
  </si>
  <si>
    <t>323191151</t>
  </si>
  <si>
    <t>2.13</t>
  </si>
  <si>
    <t>D+M Kulový kohout 3/4" (připojení na stávající vodovod)</t>
  </si>
  <si>
    <t>-330531607</t>
  </si>
  <si>
    <t>2.14</t>
  </si>
  <si>
    <t>Stavební práce a dodávky</t>
  </si>
  <si>
    <t>973282451</t>
  </si>
  <si>
    <t>2.15</t>
  </si>
  <si>
    <t>Proplach a dezinfekce vodovodního potrubí celého rozvodu vč přípravy</t>
  </si>
  <si>
    <t>-748971149</t>
  </si>
  <si>
    <t>2.16</t>
  </si>
  <si>
    <t>Přesun hmot pro vnitřní vodovod</t>
  </si>
  <si>
    <t>Kč</t>
  </si>
  <si>
    <t>981182998</t>
  </si>
  <si>
    <t>3.1</t>
  </si>
  <si>
    <t xml:space="preserve">U1 -  Umyvadlo keramické 400x300 mm</t>
  </si>
  <si>
    <t>-2080896435</t>
  </si>
  <si>
    <t>3.2</t>
  </si>
  <si>
    <t xml:space="preserve">U2 -  Umyvadlo keramické 700x550 mm pro ZTP</t>
  </si>
  <si>
    <t>451727657</t>
  </si>
  <si>
    <t>3.3</t>
  </si>
  <si>
    <t>WC2 - Závěsný set WC pro ZTP</t>
  </si>
  <si>
    <t>-1022938570</t>
  </si>
  <si>
    <t>3.4</t>
  </si>
  <si>
    <t>WC1 - Závěsný set WC</t>
  </si>
  <si>
    <t>745566852</t>
  </si>
  <si>
    <t>3.5</t>
  </si>
  <si>
    <t xml:space="preserve">V1 -  Výlevka</t>
  </si>
  <si>
    <t>1810712043</t>
  </si>
  <si>
    <t>3.6</t>
  </si>
  <si>
    <t>P1 - Pisoár</t>
  </si>
  <si>
    <t>-508284040</t>
  </si>
  <si>
    <t>3.7</t>
  </si>
  <si>
    <t>Bourací práce stávajících zařizovacích předmětů</t>
  </si>
  <si>
    <t>321310366</t>
  </si>
  <si>
    <t>3.8</t>
  </si>
  <si>
    <t>Přesun hmot pro zařizovací předměty</t>
  </si>
  <si>
    <t>799738476</t>
  </si>
  <si>
    <t>01-3 - Elektroinstalace a vytápění</t>
  </si>
  <si>
    <t xml:space="preserve">D1 - </t>
  </si>
  <si>
    <t xml:space="preserve">    741 - Elektroinstalace - silnoproud</t>
  </si>
  <si>
    <t xml:space="preserve">    OST - Ostatní</t>
  </si>
  <si>
    <t>741</t>
  </si>
  <si>
    <t>Elektroinstalace - silnoproud</t>
  </si>
  <si>
    <t>741110041</t>
  </si>
  <si>
    <t>Montáž trubka plastová ohebná D přes 11 do 23 mm uložená pevně</t>
  </si>
  <si>
    <t>192009568</t>
  </si>
  <si>
    <t>34571063</t>
  </si>
  <si>
    <t>trubka elektroinstalační ohebná z PVC bílá d 23mm</t>
  </si>
  <si>
    <t>1850249269</t>
  </si>
  <si>
    <t>741112001</t>
  </si>
  <si>
    <t>Montáž krabice zapuštěná plastová kruhová</t>
  </si>
  <si>
    <t>-1188302124</t>
  </si>
  <si>
    <t>34571451</t>
  </si>
  <si>
    <t>krabice pod omítku PVC přístrojová kruhová D 70mm hluboká</t>
  </si>
  <si>
    <t>222169252</t>
  </si>
  <si>
    <t>34571457</t>
  </si>
  <si>
    <t>krabice pod omítku PVC odbočná kruhová D 70mm s víčkem</t>
  </si>
  <si>
    <t>-1834722341</t>
  </si>
  <si>
    <t>741120001</t>
  </si>
  <si>
    <t>Montáž vodič Cu izolovaný plný a laněný žíla 0,35-6 mm2 pod omítku (např. CY)</t>
  </si>
  <si>
    <t>27737599</t>
  </si>
  <si>
    <t>34140826</t>
  </si>
  <si>
    <t>vodič propojovací jádro Cu plné izolace PVC 450/750V (H07V-U) 1x6mm2</t>
  </si>
  <si>
    <t>-1486416695</t>
  </si>
  <si>
    <t>741122121</t>
  </si>
  <si>
    <t>Montáž kabel Cu plný kulatý žíla 2x1,5 až 6 mm2 zatažený v trubkách (např. CYKY)</t>
  </si>
  <si>
    <t>-1234539024</t>
  </si>
  <si>
    <t>34113148</t>
  </si>
  <si>
    <t>kabel ovládací průmyslový stíněný laminovanou Al fólií s příložným Cu drátem jádro Cu plné izolace PVC plášť PVC 250V (JYTY) 2x1,00mm2</t>
  </si>
  <si>
    <t>1433947768</t>
  </si>
  <si>
    <t>741122122</t>
  </si>
  <si>
    <t>Montáž kabel Cu plný kulatý žíla 3x1,5 až 6 mm2 zatažený v trubkách (např. CYKY)</t>
  </si>
  <si>
    <t>-1480898572</t>
  </si>
  <si>
    <t>34111030</t>
  </si>
  <si>
    <t>kabel instalační jádro Cu plné izolace PVC plášť PVC 450/750V (CYKY) 3x1,5mm2</t>
  </si>
  <si>
    <t>-2032454168</t>
  </si>
  <si>
    <t>34111036</t>
  </si>
  <si>
    <t>kabel instalační jádro Cu plné izolace PVC plášť PVC 450/750V (CYKY) 3x2,5mm2</t>
  </si>
  <si>
    <t>1653906901</t>
  </si>
  <si>
    <t>741122142</t>
  </si>
  <si>
    <t>Montáž kabel Cu plný kulatý žíla 5x1,5 až 2,5 mm2 zatažený v trubkách (např. CYKY)</t>
  </si>
  <si>
    <t>1432821242</t>
  </si>
  <si>
    <t>34111090</t>
  </si>
  <si>
    <t>kabel instalační jádro Cu plné izolace PVC plášť PVC 450/750V (CYKY) 5x1,5mm2</t>
  </si>
  <si>
    <t>1827371418</t>
  </si>
  <si>
    <t>34111094</t>
  </si>
  <si>
    <t>kabel instalační jádro Cu plné izolace PVC plášť PVC 450/750V (CYKY) 5x2,5mm2</t>
  </si>
  <si>
    <t>2008597251</t>
  </si>
  <si>
    <t>741132103</t>
  </si>
  <si>
    <t>Ukončení kabelů 3x1,5 až 4 mm2 smršťovací koncovkou nebo páskem bez letování</t>
  </si>
  <si>
    <t>421013340</t>
  </si>
  <si>
    <t>741132145</t>
  </si>
  <si>
    <t>Ukončení kabelů 5x1,5 až 4 mm2 smršťovací koncovkou nebo páskem bez letování</t>
  </si>
  <si>
    <t>-784478635</t>
  </si>
  <si>
    <t>741132146</t>
  </si>
  <si>
    <t>Ukončení kabelů 5x6 mm2 smršťovací koncovkou nebo páskem bez letování</t>
  </si>
  <si>
    <t>1914524332</t>
  </si>
  <si>
    <t>741310001</t>
  </si>
  <si>
    <t>Montáž spínač nástěnný 1-jednopólový prostředí normální se zapojením vodičů</t>
  </si>
  <si>
    <t>1070247697</t>
  </si>
  <si>
    <t>741310022</t>
  </si>
  <si>
    <t>Montáž přepínač nástěnný 6-střídavý prostředí normální se zapojením vodičů</t>
  </si>
  <si>
    <t>603836199</t>
  </si>
  <si>
    <t>355301289B1</t>
  </si>
  <si>
    <t>Spínač jednopólový, řazení 1</t>
  </si>
  <si>
    <t>-1782260386</t>
  </si>
  <si>
    <t>355306289B1</t>
  </si>
  <si>
    <t>Přepínač střídavý, řazení 6</t>
  </si>
  <si>
    <t>-853985646</t>
  </si>
  <si>
    <t>3558AA651B</t>
  </si>
  <si>
    <t>Kryt spínače jednoduchý</t>
  </si>
  <si>
    <t>244408887</t>
  </si>
  <si>
    <t>3901AB10B</t>
  </si>
  <si>
    <t>Rámeček jednonásobný</t>
  </si>
  <si>
    <t>-1524074432</t>
  </si>
  <si>
    <t>3901AB30B</t>
  </si>
  <si>
    <t>Rámeček trojnásobný, vodorovný</t>
  </si>
  <si>
    <t>-760016748</t>
  </si>
  <si>
    <t>3901AB20B</t>
  </si>
  <si>
    <t>Rámeček dvojnásobný, vodorovný</t>
  </si>
  <si>
    <t>1307348429</t>
  </si>
  <si>
    <t>741311004</t>
  </si>
  <si>
    <t>Montáž čidlo pohybu nástěnné se zapojením vodičů</t>
  </si>
  <si>
    <t>-1544542439</t>
  </si>
  <si>
    <t>3299A-A02100 B</t>
  </si>
  <si>
    <t>spínače automatického, čidlo pohybu</t>
  </si>
  <si>
    <t>1291737352</t>
  </si>
  <si>
    <t>741313002</t>
  </si>
  <si>
    <t>Montáž zásuvka (polo)zapuštěná bezšroubové připojení 2P+PE dvojí zapojení - průběžná se zapojením vodičů</t>
  </si>
  <si>
    <t>1072110254</t>
  </si>
  <si>
    <t>5519AA02357B</t>
  </si>
  <si>
    <t>Zásuvka jednonásobná, chráněná, s clonkami, s bezšroub. Svorkami</t>
  </si>
  <si>
    <t>1322243840</t>
  </si>
  <si>
    <t>741313052</t>
  </si>
  <si>
    <t>Montáž zásuvka nástěnná šroubové připojení 3P+N+PE se zapojením vodičů</t>
  </si>
  <si>
    <t>-748902752</t>
  </si>
  <si>
    <t>35811336</t>
  </si>
  <si>
    <t>zásuvka nástěnná 16A - 5pól, řazení 3P+N+PE IP44, bezšroubové svorky</t>
  </si>
  <si>
    <t>-1069496734</t>
  </si>
  <si>
    <t>741372021</t>
  </si>
  <si>
    <t>Montáž svítidlo LED interiérové přisazené nástěnné hranaté nebo kruhové do 0,09 m2 se zapojením vodičů</t>
  </si>
  <si>
    <t>2007813472</t>
  </si>
  <si>
    <t>5998250379005</t>
  </si>
  <si>
    <t>A1 - SVÍTIDLO LED STROPNÍ V ČERNÉ BARVĚ, 24W,4000K, IP44, 30 X 30CM</t>
  </si>
  <si>
    <t>-1494565673</t>
  </si>
  <si>
    <t>5998250378992</t>
  </si>
  <si>
    <t>A2- SVÍTIDLO LED STROPNÍ V ČERNÉ BARVĚ, 18W,4000K, IP44, 17,5 X 17,5CM</t>
  </si>
  <si>
    <t>340600982</t>
  </si>
  <si>
    <t>8596099119959</t>
  </si>
  <si>
    <t>"C" - SVÍTIDLO - NÁSTĚNNÉ LED 1500 lm, 10W, IP40</t>
  </si>
  <si>
    <t>-1479803901</t>
  </si>
  <si>
    <t>741372022</t>
  </si>
  <si>
    <t>Montáž svítidlo LED interiérové přisazené nástěnné hranaté nebo kruhové přes 0,09 do 0,36 m2 se zapojením vodičů</t>
  </si>
  <si>
    <t>-1719212799</t>
  </si>
  <si>
    <t>8596099150198</t>
  </si>
  <si>
    <t>B - SVÍTIDLO STROPNÍ PŘISAZENÉ LED IP66, 37W</t>
  </si>
  <si>
    <t>1300518819</t>
  </si>
  <si>
    <t>5902448947327</t>
  </si>
  <si>
    <t>N - SVÍTIDLO NOUZOVÉ LED, 1W 3hod, IP65</t>
  </si>
  <si>
    <t>-1070240521</t>
  </si>
  <si>
    <t>741372067</t>
  </si>
  <si>
    <t>Montáž svítidlo LED exteriérové přisazené nástěnné reflektorové se samostatným nebo integrovaným pohybovým čidlem se zapojením vodičů</t>
  </si>
  <si>
    <t>2043077962</t>
  </si>
  <si>
    <t>5400254</t>
  </si>
  <si>
    <t>"D" - NÁSTĚNNÉ SVÍTIDLO LED S POHYBOVÝM SENZOREM</t>
  </si>
  <si>
    <t>-995825359</t>
  </si>
  <si>
    <t>741376011</t>
  </si>
  <si>
    <t>Montáž výstražný majáček s barevnými diodami s podstavcem</t>
  </si>
  <si>
    <t>-1147826524</t>
  </si>
  <si>
    <t>8592624089421</t>
  </si>
  <si>
    <t>Sada pro nouzovou signalizaci</t>
  </si>
  <si>
    <t>-279020762</t>
  </si>
  <si>
    <t>741210002</t>
  </si>
  <si>
    <t>Montáž rozvodnice oceloplechová nebo plastová běžná do 50 kg</t>
  </si>
  <si>
    <t>1946180508</t>
  </si>
  <si>
    <t>3250616616172</t>
  </si>
  <si>
    <t>Rozvodnice pod omítku 60 (70) modulů</t>
  </si>
  <si>
    <t>1776217928</t>
  </si>
  <si>
    <t>741320171</t>
  </si>
  <si>
    <t>Montáž jističů třípólových nn do 63 A bez krytu se zapojením vodičů</t>
  </si>
  <si>
    <t>1321060012</t>
  </si>
  <si>
    <t>4015082762681</t>
  </si>
  <si>
    <t xml:space="preserve">Hlavní vypínač 32A-  IS-32/3</t>
  </si>
  <si>
    <t>952161696</t>
  </si>
  <si>
    <t>741320161</t>
  </si>
  <si>
    <t>Montáž jističů třípólových nn do 25 A bez krytu se zapojením vodičů</t>
  </si>
  <si>
    <t>1727673711</t>
  </si>
  <si>
    <t>35822166</t>
  </si>
  <si>
    <t>jistič 3-pólový 16 A vypínací charakteristika B vypínací schopnost 10 kA</t>
  </si>
  <si>
    <t>-1120735752</t>
  </si>
  <si>
    <t>741320101</t>
  </si>
  <si>
    <t>Montáž jističů jednopólových nn do 25 A bez krytu se zapojením vodičů</t>
  </si>
  <si>
    <t>-614383678</t>
  </si>
  <si>
    <t>35822107</t>
  </si>
  <si>
    <t>jistič 1-pólový 6 A vypínací charakteristika B vypínací schopnost 10 kA</t>
  </si>
  <si>
    <t>-905003488</t>
  </si>
  <si>
    <t>35822109</t>
  </si>
  <si>
    <t>jistič 1-pólový 10 A vypínací charakteristika B vypínací schopnost 10 kA</t>
  </si>
  <si>
    <t>-1276237020</t>
  </si>
  <si>
    <t>35822124</t>
  </si>
  <si>
    <t>jistič 1-pólový 16 A vypínací charakteristika B vypínací schopnost 10 kA</t>
  </si>
  <si>
    <t>640490838</t>
  </si>
  <si>
    <t>741321001</t>
  </si>
  <si>
    <t>Montáž proudových chráničů dvoupólových nn do 25 A bez krytu se zapojením vodičů</t>
  </si>
  <si>
    <t>-1850373656</t>
  </si>
  <si>
    <t>35829020</t>
  </si>
  <si>
    <t>chránič proudový 1+N pólový 10A typ B</t>
  </si>
  <si>
    <t>760664579</t>
  </si>
  <si>
    <t>35829022</t>
  </si>
  <si>
    <t>chránič proudový 1+N pólový 16A typ B</t>
  </si>
  <si>
    <t>-1210643812</t>
  </si>
  <si>
    <t>741321031</t>
  </si>
  <si>
    <t>Montáž proudových chráničů čtyřpólových nn do 25 A bez krytu se zapojením vodičů</t>
  </si>
  <si>
    <t>710438418</t>
  </si>
  <si>
    <t>35889206</t>
  </si>
  <si>
    <t>chránič proudový 4 pólový 25A typ AC 0,03A</t>
  </si>
  <si>
    <t>387419476</t>
  </si>
  <si>
    <t>741330032</t>
  </si>
  <si>
    <t>Montáž stykačů střídavých vestavných jednopólových do 25 A se zapojením vodičů</t>
  </si>
  <si>
    <t>780169998</t>
  </si>
  <si>
    <t>35821001</t>
  </si>
  <si>
    <t>stykač 2-pólový 20 A 2N0 230V AC/DC</t>
  </si>
  <si>
    <t>1431568649</t>
  </si>
  <si>
    <t>741322111</t>
  </si>
  <si>
    <t>Montáž svodiče přepětí nn typ 2 čtyřpólových jednodílných se zapojením vodičů</t>
  </si>
  <si>
    <t>1482972843</t>
  </si>
  <si>
    <t>11.247.753</t>
  </si>
  <si>
    <t>Svodič přepětí, varistorový II+III</t>
  </si>
  <si>
    <t>-665205127</t>
  </si>
  <si>
    <t>000000</t>
  </si>
  <si>
    <t>Montáže různých elektrozařízení</t>
  </si>
  <si>
    <t>-921346341</t>
  </si>
  <si>
    <t>8596220010308</t>
  </si>
  <si>
    <t>Tryskový osoušeč rukou, barva stříbrná</t>
  </si>
  <si>
    <t>1144045203</t>
  </si>
  <si>
    <t>NAP 02.2</t>
  </si>
  <si>
    <t xml:space="preserve">Napájecí zdroj  - pro umývadla a PZ</t>
  </si>
  <si>
    <t>-2046385873</t>
  </si>
  <si>
    <t>APD 02</t>
  </si>
  <si>
    <t>Automat s platebním terminálem pro dveřní zámek</t>
  </si>
  <si>
    <t>62937216</t>
  </si>
  <si>
    <t>APD 02.INV</t>
  </si>
  <si>
    <t>Automat s platebním terminálem pro dveřní zámek s eurozámkem</t>
  </si>
  <si>
    <t>26733427</t>
  </si>
  <si>
    <t>NAP 01.3</t>
  </si>
  <si>
    <t>Napájecí zdroj v montážní krabicí 230V-12 V se spínacími hodinami</t>
  </si>
  <si>
    <t>1765242909</t>
  </si>
  <si>
    <t>77702</t>
  </si>
  <si>
    <t xml:space="preserve">Přímotop  - 600 W</t>
  </si>
  <si>
    <t>302957873</t>
  </si>
  <si>
    <t>7207</t>
  </si>
  <si>
    <t>Podlahová rohož 7x0,5m - 525W</t>
  </si>
  <si>
    <t>126479640</t>
  </si>
  <si>
    <t>7208</t>
  </si>
  <si>
    <t>Podlahová rohož 8x0,5m - 600W</t>
  </si>
  <si>
    <t>1040143919</t>
  </si>
  <si>
    <t>7210</t>
  </si>
  <si>
    <t>Podlahová rohož 12x0,5m - 900W</t>
  </si>
  <si>
    <t>1528524317</t>
  </si>
  <si>
    <t>741311031</t>
  </si>
  <si>
    <t>Montáž spínač koncový řazení 0/1, 1/0 se zapojením vodičů</t>
  </si>
  <si>
    <t>-683687542</t>
  </si>
  <si>
    <t>2019</t>
  </si>
  <si>
    <t xml:space="preserve">Pokojový termostat  s podlahovým sensorem</t>
  </si>
  <si>
    <t>-1688422236</t>
  </si>
  <si>
    <t>741810002</t>
  </si>
  <si>
    <t>Celková prohlídka elektrického rozvodu a zařízení přes 100 000 do 500 000,- Kč</t>
  </si>
  <si>
    <t>-396855017</t>
  </si>
  <si>
    <t>OST</t>
  </si>
  <si>
    <t>Ostatní</t>
  </si>
  <si>
    <t>001</t>
  </si>
  <si>
    <t>PPV z montáže - 3,6%</t>
  </si>
  <si>
    <t>262144</t>
  </si>
  <si>
    <t>1918757127</t>
  </si>
  <si>
    <t>002</t>
  </si>
  <si>
    <t>Podružný materiál - 3%</t>
  </si>
  <si>
    <t>656513675</t>
  </si>
  <si>
    <t>003</t>
  </si>
  <si>
    <t>Prořez - 5%</t>
  </si>
  <si>
    <t>-1389014614</t>
  </si>
  <si>
    <t>01-4 - Vzduchotechnika</t>
  </si>
  <si>
    <t xml:space="preserve">    751-1 - Zařízení VZT 1</t>
  </si>
  <si>
    <t xml:space="preserve">    751-3 - Ostatní zařízení VZT</t>
  </si>
  <si>
    <t xml:space="preserve">      OST - Ostatní</t>
  </si>
  <si>
    <t>751-1</t>
  </si>
  <si>
    <t>Zařízení VZT 1</t>
  </si>
  <si>
    <t>751611111</t>
  </si>
  <si>
    <t>Montáž centrální vzduchotechnické jednotky s rekuperací tepla nástěnné s výměnou vzduchu přes 300 do 500 m3/h</t>
  </si>
  <si>
    <t>-772884064</t>
  </si>
  <si>
    <t>1.01</t>
  </si>
  <si>
    <t>Rezidenční rekup. jednotka 350 m3/h (200Pa)</t>
  </si>
  <si>
    <t>783196542</t>
  </si>
  <si>
    <t>1.01.03</t>
  </si>
  <si>
    <t>integr. senzor VOC (volit.příslušenství)</t>
  </si>
  <si>
    <t>42949527</t>
  </si>
  <si>
    <t>1.01.04</t>
  </si>
  <si>
    <t>vestavný předehřev (volit. příslušenství)</t>
  </si>
  <si>
    <t>-1612266824</t>
  </si>
  <si>
    <t>1.01.05</t>
  </si>
  <si>
    <t>stěnová mont. konzole</t>
  </si>
  <si>
    <t>1916014069</t>
  </si>
  <si>
    <t>1.01.06</t>
  </si>
  <si>
    <t>suchý sifon s podtl. uzávěrem</t>
  </si>
  <si>
    <t>-1356918527</t>
  </si>
  <si>
    <t>1.01.07</t>
  </si>
  <si>
    <t>komunikační modul</t>
  </si>
  <si>
    <t>-1427746883</t>
  </si>
  <si>
    <t>751344112</t>
  </si>
  <si>
    <t>Montáž tlumiče hluku pro kruhové potrubí D přes 100 do 200 mm</t>
  </si>
  <si>
    <t>-1228986373</t>
  </si>
  <si>
    <t>42976004</t>
  </si>
  <si>
    <t>tlumič hluku kruhový Pz, D 160mm, l=1000mm</t>
  </si>
  <si>
    <t>-1685772227</t>
  </si>
  <si>
    <t>751613141</t>
  </si>
  <si>
    <t>Montáž hadice pro odvod kondenzátu</t>
  </si>
  <si>
    <t>-1103551630</t>
  </si>
  <si>
    <t>48481004</t>
  </si>
  <si>
    <t>hadice pro odvod kondenzátu</t>
  </si>
  <si>
    <t>1577895403</t>
  </si>
  <si>
    <t>751398051</t>
  </si>
  <si>
    <t>Montáž protidešťové žaluzie nebo žaluziové klapky na čtyřhranné potrubí do 0,150 m2</t>
  </si>
  <si>
    <t>755904689</t>
  </si>
  <si>
    <t>42972916</t>
  </si>
  <si>
    <t>žaluzie protidešťová s pevnými lamelami, pozink, pro potrubí 250x250mm</t>
  </si>
  <si>
    <t>-1293562769</t>
  </si>
  <si>
    <t>751311111</t>
  </si>
  <si>
    <t>Montáž vyústi čtyřhranné do kruhového potrubí do 0,040 m2</t>
  </si>
  <si>
    <t>1522579315</t>
  </si>
  <si>
    <t>x2973051</t>
  </si>
  <si>
    <t>výusť do kruhového potrubí SPIRO Pz 725x75mm</t>
  </si>
  <si>
    <t>971163994</t>
  </si>
  <si>
    <t>751322011</t>
  </si>
  <si>
    <t>Montáž talířového ventilátoru D do 100 mm</t>
  </si>
  <si>
    <t>-615796382</t>
  </si>
  <si>
    <t>42972212</t>
  </si>
  <si>
    <t>talířový ventil pro odvod vzduchu kovový D 100mm</t>
  </si>
  <si>
    <t>435867787</t>
  </si>
  <si>
    <t>751510042</t>
  </si>
  <si>
    <t>Vzduchotechnické potrubí pozink kruhové spirálně vinuté D do 200 mm</t>
  </si>
  <si>
    <t>2055144699</t>
  </si>
  <si>
    <t>713vp_iz0012</t>
  </si>
  <si>
    <t>Montáž izolace tepelné potrubí pásy nebo rohožemi</t>
  </si>
  <si>
    <t>-850976631</t>
  </si>
  <si>
    <t>vp_iz_002</t>
  </si>
  <si>
    <t>Tepelná izolace z minerální vlny, tl.40mm, ochrana AL. folie</t>
  </si>
  <si>
    <t>1784616744</t>
  </si>
  <si>
    <t>998751101</t>
  </si>
  <si>
    <t>Přesun hmot tonážní pro vzduchotechniku v objektech v do 12 m</t>
  </si>
  <si>
    <t>12219915</t>
  </si>
  <si>
    <t>751-3</t>
  </si>
  <si>
    <t>Ostatní zařízení VZT</t>
  </si>
  <si>
    <t>016V</t>
  </si>
  <si>
    <t>Zednické práce, prostupy, zapravení, začistění prostupů apod.</t>
  </si>
  <si>
    <t>942088812</t>
  </si>
  <si>
    <t>018V</t>
  </si>
  <si>
    <t>Drobný materiál k zapravení,prostupů apod.</t>
  </si>
  <si>
    <t>1217902021</t>
  </si>
  <si>
    <t>vp_ost002</t>
  </si>
  <si>
    <t>Vypracování protokolů o funkčních zkouškách</t>
  </si>
  <si>
    <t>1328533345</t>
  </si>
  <si>
    <t>vp_ost003</t>
  </si>
  <si>
    <t>Zaregulování zařízení vzduchotechniky</t>
  </si>
  <si>
    <t>-1951001897</t>
  </si>
  <si>
    <t>vp_ost005</t>
  </si>
  <si>
    <t>Protokol o měření hlučnosti z provozu VZT zařízení</t>
  </si>
  <si>
    <t>1487525529</t>
  </si>
  <si>
    <t>vp_ost007</t>
  </si>
  <si>
    <t>Kotvící, spojovací, těsnící a závěsný materiál</t>
  </si>
  <si>
    <t>soubor</t>
  </si>
  <si>
    <t>1874559286</t>
  </si>
  <si>
    <t>SO03 - Děkanská zahrada-přivaděč a areálový rozvod pitné a užitkové vody</t>
  </si>
  <si>
    <t>SO0 - Vedlejší rozpočtové náklady</t>
  </si>
  <si>
    <t>348526997</t>
  </si>
  <si>
    <t>473713015</t>
  </si>
  <si>
    <t>767897623</t>
  </si>
  <si>
    <t>-102987319</t>
  </si>
  <si>
    <t>-1444519508</t>
  </si>
  <si>
    <t>-1886227824</t>
  </si>
  <si>
    <t>-517399642</t>
  </si>
  <si>
    <t>-1731958779</t>
  </si>
  <si>
    <t>-715210572</t>
  </si>
  <si>
    <t>-1249700541</t>
  </si>
  <si>
    <t>-1377000885</t>
  </si>
  <si>
    <t>-763245486</t>
  </si>
  <si>
    <t>-1498542797</t>
  </si>
  <si>
    <t>-737123862</t>
  </si>
  <si>
    <t>1074329319</t>
  </si>
  <si>
    <t>-898304244</t>
  </si>
  <si>
    <t>376670313</t>
  </si>
  <si>
    <t>-132783950</t>
  </si>
  <si>
    <t>-1868677860</t>
  </si>
  <si>
    <t>1236305464</t>
  </si>
  <si>
    <t>1528605</t>
  </si>
  <si>
    <t>SO1 - Přívod a rozvod vody ze Strachovského rybníka - řad V1</t>
  </si>
  <si>
    <t>00248801</t>
  </si>
  <si>
    <t>15824063</t>
  </si>
  <si>
    <t>Ing Jaromír Čašek</t>
  </si>
  <si>
    <t>CZ5711160048</t>
  </si>
  <si>
    <t xml:space="preserve">    1 - Zemní práce</t>
  </si>
  <si>
    <t xml:space="preserve">    4 - Vodorovné konstrukce</t>
  </si>
  <si>
    <t xml:space="preserve">    8 - Trubní vedení</t>
  </si>
  <si>
    <t>119001412</t>
  </si>
  <si>
    <t>Dočasné zajištění potrubí betonového, ŽB nebo kameninového DN přes 200 do 500 mm</t>
  </si>
  <si>
    <t>617526093</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</si>
  <si>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betonového, kameninového nebo železobetonového, světlosti DN přes 200 do 500 mm</t>
  </si>
  <si>
    <t>119001421</t>
  </si>
  <si>
    <t>Dočasné zajištění kabelů a kabelových tratí ze 3 volně ložených kabelů</t>
  </si>
  <si>
    <t>-215535514</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</si>
  <si>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do 3 kabelů</t>
  </si>
  <si>
    <t>129001101</t>
  </si>
  <si>
    <t>Příplatek za ztížení odkopávky nebo prokopávky v blízkosti inženýrských sítí</t>
  </si>
  <si>
    <t>-1190826977</t>
  </si>
  <si>
    <t>Příplatek k cenám vykopávek za ztížení vykopávky v blízkosti podzemního vedení nebo výbušnin v horninách jakékoliv třídy</t>
  </si>
  <si>
    <t>131251103</t>
  </si>
  <si>
    <t>Hloubení jam nezapažených v hornině třídy těžitelnosti I skupiny 3 objem do 100 m3 strojně</t>
  </si>
  <si>
    <t>-519920875</t>
  </si>
  <si>
    <t>Hloubení nezapažených jam a zářezů strojně s urovnáním dna do předepsaného profilu a spádu v hornině třídy těžitelnosti I skupiny 3 přes 50 do 100 m3</t>
  </si>
  <si>
    <t>131351103</t>
  </si>
  <si>
    <t>Hloubení jam nezapažených v hornině třídy těžitelnosti II skupiny 4 objem do 100 m3 strojně</t>
  </si>
  <si>
    <t>1332801569</t>
  </si>
  <si>
    <t>Hloubení nezapažených jam a zářezů strojně s urovnáním dna do předepsaného profilu a spádu v hornině třídy těžitelnosti II skupiny 4 přes 50 do 100 m3</t>
  </si>
  <si>
    <t>132254104</t>
  </si>
  <si>
    <t>Hloubení rýh zapažených š do 800 mm v hornině třídy těžitelnosti I skupiny 3 objem přes 100 m3 strojně</t>
  </si>
  <si>
    <t>886276712</t>
  </si>
  <si>
    <t>Hloubení zapažených rýh šířky do 800 mm strojně s urovnáním dna do předepsaného profilu a spádu v hornině třídy těžitelnosti I skupiny 3 přes 100 m3</t>
  </si>
  <si>
    <t>132354104</t>
  </si>
  <si>
    <t>Hloubení rýh zapažených š do 800 mm v hornině třídy těžitelnosti II skupiny 4 objem přes 100 m3 strojně</t>
  </si>
  <si>
    <t>-1351117237</t>
  </si>
  <si>
    <t>Hloubení zapažených rýh šířky do 800 mm strojně s urovnáním dna do předepsaného profilu a spádu v hornině třídy těžitelnosti II skupiny 4 přes 100 m3</t>
  </si>
  <si>
    <t>132454104</t>
  </si>
  <si>
    <t>Hloubení rýh zapažených š do 800 mm v hornině třídy těžitelnosti II skupiny 5 objem přes 100 m3 strojně</t>
  </si>
  <si>
    <t>460251805</t>
  </si>
  <si>
    <t>Hloubení zapažených rýh šířky do 800 mm strojně s urovnáním dna do předepsaného profilu a spádu v hornině třídy těžitelnosti II skupiny 5 přes 100 m3</t>
  </si>
  <si>
    <t>132554104</t>
  </si>
  <si>
    <t>Hloubení rýh zapažených š do 800 mm v hornině třídy těžitelnosti III skupiny 6 objem přes 100 m3 strojně</t>
  </si>
  <si>
    <t>-1352842502</t>
  </si>
  <si>
    <t>Hloubení zapažených rýh šířky do 800 mm strojně s urovnáním dna do předepsaného profilu a spádu v hornině třídy těžitelnosti III skupiny 6 přes 100 m3</t>
  </si>
  <si>
    <t>141721211</t>
  </si>
  <si>
    <t>Řízený zemní protlak délky do 50 m hl do 6 m s protlačením potrubí vnějšího průměru vrtu do 90 mm v hornině třídy těžitelnosti I a II skupiny 1 až 4</t>
  </si>
  <si>
    <t>-1235403633</t>
  </si>
  <si>
    <t>Řízený zemní protlak délky protlaku do 50 m v hornině třídy těžitelnosti I a II, skupiny 1 až 4 včetně protlačení trub v hloubce do 6 m vnějšího průměru vrtu do 90 mm</t>
  </si>
  <si>
    <t>151101101</t>
  </si>
  <si>
    <t>Zřízení příložného pažení a rozepření stěn rýh hl do 2 m</t>
  </si>
  <si>
    <t>-2054894453</t>
  </si>
  <si>
    <t>Zřízení pažení a rozepření stěn rýh pro podzemní vedení příložné pro jakoukoliv mezerovitost, hloubky do 2 m</t>
  </si>
  <si>
    <t>151101111</t>
  </si>
  <si>
    <t>Odstranění příložného pažení a rozepření stěn rýh hl do 2 m</t>
  </si>
  <si>
    <t>-1656860022</t>
  </si>
  <si>
    <t>Odstranění pažení a rozepření stěn rýh pro podzemní vedení s uložením materiálu na vzdálenost do 3 m od kraje výkopu příložné, hloubky do 2 m</t>
  </si>
  <si>
    <t>151101201</t>
  </si>
  <si>
    <t>Zřízení příložného pažení stěn výkopu hl do 4 m</t>
  </si>
  <si>
    <t>-732376161</t>
  </si>
  <si>
    <t>Zřízení pažení stěn výkopu bez rozepření nebo vzepření příložné, hloubky do 4 m</t>
  </si>
  <si>
    <t>151101211</t>
  </si>
  <si>
    <t>Odstranění příložného pažení stěn hl do 4 m</t>
  </si>
  <si>
    <t>1629163449</t>
  </si>
  <si>
    <t>Odstranění pažení stěn výkopu bez rozepření nebo vzepření s uložením pažin na vzdálenost do 3 m od okraje výkopu příložné, hloubky do 4 m</t>
  </si>
  <si>
    <t>162351104</t>
  </si>
  <si>
    <t>Vodorovné přemístění do 1000 m výkopku/sypaniny z horniny třídy těžitelnosti I, skupiny 1 až 3</t>
  </si>
  <si>
    <t>-328779944</t>
  </si>
  <si>
    <t>Vodorovné přemístění výkopku nebo sypaniny po suchu na obvyklém dopravním prostředku, bez naložení výkopku, avšak se složením bez rozhrnutí z horniny třídy těžitelnosti I skupiny 1 až 3 na vzdálenost přes 500 do 1 000 m</t>
  </si>
  <si>
    <t>162351124</t>
  </si>
  <si>
    <t>Vodorovné přemístění přes 500 do 1000 m výkopku/sypaniny z hornin třídy těžitelnosti II skupiny 4 a 5</t>
  </si>
  <si>
    <t>1703889991</t>
  </si>
  <si>
    <t>Vodorovné přemístění výkopku nebo sypaniny po suchu na obvyklém dopravním prostředku, bez naložení výkopku, avšak se složením bez rozhrnutí z horniny třídy těžitelnosti II skupiny 4 a 5 na vzdálenost přes 500 do 1 000 m</t>
  </si>
  <si>
    <t>162351144</t>
  </si>
  <si>
    <t>Vodorovné přemístění přes 500 do 1000 m výkopku/sypaniny z horniny třídy těžitelnosti III skupiny 6 a 7</t>
  </si>
  <si>
    <t>1935528281</t>
  </si>
  <si>
    <t>Vodorovné přemístění výkopku nebo sypaniny po suchu na obvyklém dopravním prostředku, bez naložení výkopku, avšak se složením bez rozhrnutí z horniny třídy těžitelnosti III skupiny 6 a 7 na vzdálenost přes 500 do 1 000 m</t>
  </si>
  <si>
    <t>167151102</t>
  </si>
  <si>
    <t>Nakládání výkopku z hornin třídy těžitelnosti II skupiny 4 a 5 do 100 m3</t>
  </si>
  <si>
    <t>-1260255320</t>
  </si>
  <si>
    <t>Nakládání, skládání a překládání neulehlého výkopku nebo sypaniny strojně nakládání, množství do 100 m3, z horniny třídy těžitelnosti II, skupiny 4 a 5</t>
  </si>
  <si>
    <t>171103202</t>
  </si>
  <si>
    <t>Uložení sypanin z horniny třídy těžitelnosti I a II skupiny 1 až 4 do hrází nádrží se zhutněním 100 % PS C s příměsí jílu přes 20 do 50 %</t>
  </si>
  <si>
    <t>-579269212</t>
  </si>
  <si>
    <t>Uložení netříděných sypanin do zemních hrází z hornin třídy těžitelnosti I a II, skupiny 1 až 4 pro jakoukoliv šířku koruny přehradních a jiných vodních nádrží se zhutněním do 100 % PS - koef. C s příměsí jílové hlíny přes 20 do 50 % objemu</t>
  </si>
  <si>
    <t>58125110</t>
  </si>
  <si>
    <t>jíl surový kusový</t>
  </si>
  <si>
    <t>899123922</t>
  </si>
  <si>
    <t>171251201</t>
  </si>
  <si>
    <t>Uložení sypaniny na skládky nebo meziskládky</t>
  </si>
  <si>
    <t>-287037337</t>
  </si>
  <si>
    <t>Uložení sypaniny na skládky nebo meziskládky bez hutnění s upravením uložené sypaniny do předepsaného tvaru</t>
  </si>
  <si>
    <t>174101101</t>
  </si>
  <si>
    <t>Zásyp jam, šachet rýh nebo kolem objektů sypaninou se zhutněním</t>
  </si>
  <si>
    <t>-1591038560</t>
  </si>
  <si>
    <t>175101101</t>
  </si>
  <si>
    <t>Obsyp potrubí bez prohození sypaniny z hornin tř. 1 až 4 uloženým do 3 m od kraje výkopu</t>
  </si>
  <si>
    <t>75640909</t>
  </si>
  <si>
    <t>583413420</t>
  </si>
  <si>
    <t>kamenivo drcené drobné frakce 0-4 třída B</t>
  </si>
  <si>
    <t>431884411</t>
  </si>
  <si>
    <t>Vodorovné konstrukce</t>
  </si>
  <si>
    <t>457531112</t>
  </si>
  <si>
    <t>Filtrační vrstvy z hrubého drceného kameniva bez zhutnění frakce od 16 až 63 do 32 až 63 mm</t>
  </si>
  <si>
    <t>1517897194</t>
  </si>
  <si>
    <t>Filtrační vrstvy jakékoliv tloušťky a sklonu z hrubého drceného kameniva bez zhutnění, frakce od 16-63 do 32-63 mm</t>
  </si>
  <si>
    <t>463212111</t>
  </si>
  <si>
    <t>Rovnanina z lomového kamene upraveného s vyklínováním spár úlomky kamene</t>
  </si>
  <si>
    <t>1942513195</t>
  </si>
  <si>
    <t xml:space="preserve">Rovnanina z lomového kamene upraveného, tříděného  jakékoliv tloušťky rovnaniny s vyklínováním spár a dutin úlomky kamene</t>
  </si>
  <si>
    <t>871211141</t>
  </si>
  <si>
    <t>Montáž potrubí z PE100 SDR 11 otevřený výkop svařovaných na tupo D 63 x 5,8 mm</t>
  </si>
  <si>
    <t>1794892596</t>
  </si>
  <si>
    <t>Montáž vodovodního potrubí z plastů v otevřeném výkopu z polyetylenu PE 100 svařovaných na tupo SDR 11/PN16 D 63 x 5,8 mm</t>
  </si>
  <si>
    <t>28613853</t>
  </si>
  <si>
    <t>trubka vodovodní PE100 PN 16 SDR11 s ochranným pláštěm z PP 63x5,8mm</t>
  </si>
  <si>
    <t>-610213201</t>
  </si>
  <si>
    <t>871263121</t>
  </si>
  <si>
    <t>Montáž kanalizačního potrubí z PVC těsněné gumovým kroužkem otevřený výkop sklon do 20 % DN 110</t>
  </si>
  <si>
    <t>-1656128819</t>
  </si>
  <si>
    <t>Montáž kanalizačního potrubí z plastů z tvrdého PVC těsněných gumovým kroužkem v otevřeném výkopu ve sklonu do 20 % DN 110</t>
  </si>
  <si>
    <t>28611113</t>
  </si>
  <si>
    <t>trubka kanalizační PVC DN 110x1000mm SN4 perforovaná</t>
  </si>
  <si>
    <t>-1655148722</t>
  </si>
  <si>
    <t>trubka kanalizační PVC DN 110x1000mm SN4</t>
  </si>
  <si>
    <t>877211101</t>
  </si>
  <si>
    <t>Montáž elektrospojek na vodovodním potrubí z PE trub d 63</t>
  </si>
  <si>
    <t>1853904008</t>
  </si>
  <si>
    <t>Montáž tvarovek na vodovodním plastovém potrubí z polyetylenu PE 100 elektrotvarovek SDR 11/PN16 spojek, oblouků nebo redukcí d 63</t>
  </si>
  <si>
    <t>28615972</t>
  </si>
  <si>
    <t>elektrospojka SDR11 PE 100 PN16 D 63mm</t>
  </si>
  <si>
    <t>1407606734</t>
  </si>
  <si>
    <t>877211110</t>
  </si>
  <si>
    <t>Montáž elektrokolen 45° na vodovodním potrubí z PE trub d 63</t>
  </si>
  <si>
    <t>645336900</t>
  </si>
  <si>
    <t>Montáž tvarovek na vodovodním plastovém potrubí z polyetylenu PE 100 elektrotvarovek SDR 11/PN16 kolen 45° d 63</t>
  </si>
  <si>
    <t>WVN.FF485806W</t>
  </si>
  <si>
    <t>Elektrokoleno 45° 63</t>
  </si>
  <si>
    <t>-1375724655</t>
  </si>
  <si>
    <t>877211112</t>
  </si>
  <si>
    <t>Montáž elektrokolen 90° na vodovodním potrubí z PE trub d 63</t>
  </si>
  <si>
    <t>-159281535</t>
  </si>
  <si>
    <t>Montáž tvarovek na vodovodním plastovém potrubí z polyetylenu PE 100 elektrotvarovek SDR 11/PN16 kolen 90° d 63</t>
  </si>
  <si>
    <t>28653055</t>
  </si>
  <si>
    <t>elektrokoleno 90° PE 100 D 63mm</t>
  </si>
  <si>
    <t>-1689987529</t>
  </si>
  <si>
    <t>877211113</t>
  </si>
  <si>
    <t>Montáž elektro T-kusů na vodovodním potrubí z PE trub d 63</t>
  </si>
  <si>
    <t>-1972135498</t>
  </si>
  <si>
    <t>Montáž tvarovek na vodovodním plastovém potrubí z polyetylenu PE 100 elektrotvarovek SDR 11/PN16 T-kusů d 63</t>
  </si>
  <si>
    <t>28614958</t>
  </si>
  <si>
    <t>elektrotvarovka T-kus rovnoramenný PE 100 PN16 D 63mm</t>
  </si>
  <si>
    <t>-1453343525</t>
  </si>
  <si>
    <t>891231112</t>
  </si>
  <si>
    <t>Montáž vodovodních šoupátek otevřený výkop DN 65</t>
  </si>
  <si>
    <t>250829876</t>
  </si>
  <si>
    <t>Montáž vodovodních armatur na potrubí šoupátek nebo klapek uzavíracích v otevřeném výkopu nebo v šachtách s osazením zemní soupravy (bez poklopů) DN 65</t>
  </si>
  <si>
    <t>42221302</t>
  </si>
  <si>
    <t>šoupátko pitná voda litina GGG 50 krátká stavební dl PN10/16 DN 65x170mm</t>
  </si>
  <si>
    <t>-1442926949</t>
  </si>
  <si>
    <t>892241111</t>
  </si>
  <si>
    <t>Tlaková zkouška vodou potrubí do 80</t>
  </si>
  <si>
    <t>1934411821</t>
  </si>
  <si>
    <t>Tlakové zkoušky vodou na potrubí DN do 80</t>
  </si>
  <si>
    <t>892372111</t>
  </si>
  <si>
    <t>Zabezpečení konců vodovodního potrubí
při tlakových zkouškách DN &lt;300</t>
  </si>
  <si>
    <t xml:space="preserve">kus </t>
  </si>
  <si>
    <t>794230678</t>
  </si>
  <si>
    <t>894410222</t>
  </si>
  <si>
    <t>Osazení betonových dílců pro kanalizační šachty DN 1500 skruž rovná výšky 1000 mm</t>
  </si>
  <si>
    <t>-400737827</t>
  </si>
  <si>
    <t>Osazení betonových dílců šachet kanalizačních skruž rovná DN 1200, výšky 1200 mm</t>
  </si>
  <si>
    <t>59224437</t>
  </si>
  <si>
    <t>skruž betonové šachty DN 1500 kanalizační 150x100x14cm, bez stupadel</t>
  </si>
  <si>
    <t>-1001610847</t>
  </si>
  <si>
    <t>894812051</t>
  </si>
  <si>
    <t>Revizní a čistící šachta z PP DN 400 poklop plastový pochůzí pro třídu zatížení A15</t>
  </si>
  <si>
    <t>-501833089</t>
  </si>
  <si>
    <t>Revizní a čistící šachta z polypropylenu PP pro hladké trouby DN 400 poklop plastový (pro třídu zatížení) pochůzí (A15)</t>
  </si>
  <si>
    <t>899721111</t>
  </si>
  <si>
    <t>Signalizační vodič DN do 150 mm na potrubí</t>
  </si>
  <si>
    <t>-2142434673</t>
  </si>
  <si>
    <t>Signalizační vodič na potrubí DN do 150 mm</t>
  </si>
  <si>
    <t>899722112</t>
  </si>
  <si>
    <t>Krytí potrubí z plastů výstražnou fólií z PVC 25 cm</t>
  </si>
  <si>
    <t>-494440025</t>
  </si>
  <si>
    <t>Krytí potrubí z plastů výstražnou fólií z PVC šířky 25 cm</t>
  </si>
  <si>
    <t>998276101</t>
  </si>
  <si>
    <t>Přesun hmot pro trubní vedení z trub z plastických hmot otevřený výkop</t>
  </si>
  <si>
    <t>377934282</t>
  </si>
  <si>
    <t>Přesun hmot pro trubní vedení hloubené z trub z plastických hmot nebo sklolaminátových pro vodovody nebo kanalizace v otevřeném výkopu dopravní vzdálenost do 15 m</t>
  </si>
  <si>
    <t>SO3 - Rozvod pitné vody - řad V3a a V3b</t>
  </si>
  <si>
    <t>197086802</t>
  </si>
  <si>
    <t>-271490172</t>
  </si>
  <si>
    <t>2076268632</t>
  </si>
  <si>
    <t>484162536</t>
  </si>
  <si>
    <t>-1640888665</t>
  </si>
  <si>
    <t>-1575609521</t>
  </si>
  <si>
    <t>816474283</t>
  </si>
  <si>
    <t>-2007166725</t>
  </si>
  <si>
    <t>1341072348</t>
  </si>
  <si>
    <t>-518244808</t>
  </si>
  <si>
    <t>242682684</t>
  </si>
  <si>
    <t>1096979930</t>
  </si>
  <si>
    <t>275765807</t>
  </si>
  <si>
    <t>-174236678</t>
  </si>
  <si>
    <t>857241131</t>
  </si>
  <si>
    <t>Montáž litinových tvarovek jednoosých hrdlových otevřený výkop s integrovaným těsněním DN 80</t>
  </si>
  <si>
    <t>-907811374</t>
  </si>
  <si>
    <t>Montáž litinových tvarovek na potrubí litinovém tlakovém jednoosých na potrubí z trub hrdlových v otevřeném výkopu, kanálu nebo v šachtě s integrovaným těsněním DN 80</t>
  </si>
  <si>
    <t>877161110</t>
  </si>
  <si>
    <t>Montáž elektrokolen 45° na vodovodním potrubí z PE trub d 32</t>
  </si>
  <si>
    <t>739408834</t>
  </si>
  <si>
    <t>Montáž tvarovek na vodovodním plastovém potrubí z polyetylenu PE 100 elektrotvarovek SDR 11/PN16 kolen 45° d 32</t>
  </si>
  <si>
    <t>28615010</t>
  </si>
  <si>
    <t>elektrokoleno 45° PE 100 PN16 D 32mm</t>
  </si>
  <si>
    <t>1948540369</t>
  </si>
  <si>
    <t>877161112</t>
  </si>
  <si>
    <t>Montáž elektrokolen 90° na vodovodním potrubí z PE trub d 32</t>
  </si>
  <si>
    <t>-514291524</t>
  </si>
  <si>
    <t>Montáž tvarovek na vodovodním plastovém potrubí z polyetylenu PE 100 elektrotvarovek SDR 11/PN16 kolen 90° d 32</t>
  </si>
  <si>
    <t>28653052</t>
  </si>
  <si>
    <t>elektrokoleno 90° PE 100 D 32mm</t>
  </si>
  <si>
    <t>926603716</t>
  </si>
  <si>
    <t>877161113</t>
  </si>
  <si>
    <t>Montáž elektro T-kusů na vodovodním potrubí z PE trub d 32</t>
  </si>
  <si>
    <t>-1457414625</t>
  </si>
  <si>
    <t>Montáž tvarovek na vodovodním plastovém potrubí z polyetylenu PE 100 elektrotvarovek SDR 11/PN16 T-kusů d 32</t>
  </si>
  <si>
    <t>28615011</t>
  </si>
  <si>
    <t>elektrotvarovka T-kus rovnoramenný PE 100 PN16 D 32mm</t>
  </si>
  <si>
    <t>1328985903</t>
  </si>
  <si>
    <t>R001</t>
  </si>
  <si>
    <t>Kompletní dodávka pítka HD 310</t>
  </si>
  <si>
    <t>1303142937</t>
  </si>
  <si>
    <t>Naložení, odvoz, složení a uložení na skládku, včetně poplatku za likvidaci (skládkování).</t>
  </si>
  <si>
    <t>871161141</t>
  </si>
  <si>
    <t>Montáž potrubí z PE100 SDR 11 otevřený výkop svařovaných na tupo D 32 x 3,0 mm</t>
  </si>
  <si>
    <t>-553272589</t>
  </si>
  <si>
    <t>Montáž vodovodního potrubí z plastů v otevřeném výkopu z polyetylenu PE 100 svařovaných na tupo SDR 11/PN16 D 32 x 3,0 mm</t>
  </si>
  <si>
    <t>28613170</t>
  </si>
  <si>
    <t>trubka vodovodní PE100 SDR11 se signalizační vrstvou 32x3,0mm</t>
  </si>
  <si>
    <t>-79810413</t>
  </si>
  <si>
    <t>891181112</t>
  </si>
  <si>
    <t>Montáž vodovodních šoupátek otevřený výkop DN 40</t>
  </si>
  <si>
    <t>1900945546</t>
  </si>
  <si>
    <t>Montáž vodovodních armatur na potrubí šoupátek nebo klapek uzavíracích v otevřeném výkopu nebo v šachtách s osazením zemní soupravy (bez poklopů) DN 40</t>
  </si>
  <si>
    <t>42221300</t>
  </si>
  <si>
    <t>šoupátko pitná voda litina GGG 50 krátká stavební dl PN10/16 DN 40x140mm</t>
  </si>
  <si>
    <t>1472540316</t>
  </si>
  <si>
    <t>-621709854</t>
  </si>
  <si>
    <t>892273122</t>
  </si>
  <si>
    <t>Proplach a dezinfekce vodovodního potrubí DN od 80 do 125</t>
  </si>
  <si>
    <t>-1632213056</t>
  </si>
  <si>
    <t>-1442318748</t>
  </si>
  <si>
    <t>893811112</t>
  </si>
  <si>
    <t>Osazení vodoměrné šachty hranaté z PP samonosné pro běžné zatížení pl do 1,1 m2 hl přes 1,2 do 1,4 m</t>
  </si>
  <si>
    <t>-672010834</t>
  </si>
  <si>
    <t xml:space="preserve">Osazení vodoměrné šachty z polypropylenu PP  samonosné pro běžné zatížení hranaté, půdorysné plochy do 1,1 m2, světlé hloubky přes 1,2 m do 1,4 m</t>
  </si>
  <si>
    <t>56230553</t>
  </si>
  <si>
    <t>šachta vodoměrná samonosná hranatá 0,9/1,2/1,4 m</t>
  </si>
  <si>
    <t>381953902</t>
  </si>
  <si>
    <t>621084497</t>
  </si>
  <si>
    <t>609849962</t>
  </si>
  <si>
    <t>601179421</t>
  </si>
  <si>
    <t>SO4 - Akumulační nádrž</t>
  </si>
  <si>
    <t xml:space="preserve">    2 - Zakládání</t>
  </si>
  <si>
    <t>115001101</t>
  </si>
  <si>
    <t>Převedení vody potrubím DN do 100</t>
  </si>
  <si>
    <t>361183595</t>
  </si>
  <si>
    <t>Převedení vody potrubím průměru DN do 100</t>
  </si>
  <si>
    <t>115101201</t>
  </si>
  <si>
    <t>Čerpání vody na dopravní výšku do 10 m průměrný přítok do 500 l/min</t>
  </si>
  <si>
    <t>2064474788</t>
  </si>
  <si>
    <t>Čerpání vody na dopravní výšku do 10 m s uvažovaným průměrným přítokem do 500 l/min</t>
  </si>
  <si>
    <t>115101301</t>
  </si>
  <si>
    <t>Pohotovost čerpací soupravy pro dopravní výšku do 10 m přítok do 500 l/min</t>
  </si>
  <si>
    <t>den</t>
  </si>
  <si>
    <t>-1193382151</t>
  </si>
  <si>
    <t>Pohotovost záložní čerpací soupravy pro dopravní výšku do 10 m s uvažovaným průměrným přítokem do 500 l/min</t>
  </si>
  <si>
    <t>1122517019</t>
  </si>
  <si>
    <t>1997342854</t>
  </si>
  <si>
    <t>131451103</t>
  </si>
  <si>
    <t>Hloubení jam nezapažených v hornině třídy těžitelnosti II skupiny 5 objem do 100 m3 strojně</t>
  </si>
  <si>
    <t>-1391569248</t>
  </si>
  <si>
    <t>Hloubení nezapažených jam a zářezů strojně s urovnáním dna do předepsaného profilu a spádu v hornině třídy těžitelnosti II skupiny 5 přes 50 do 100 m3</t>
  </si>
  <si>
    <t>131551103</t>
  </si>
  <si>
    <t>Hloubení jam nezapažených v hornině třídy těžitelnosti III skupiny 6 objem do 100 m3 strojně</t>
  </si>
  <si>
    <t>246624115</t>
  </si>
  <si>
    <t>Hloubení nezapažených jam a zářezů strojně s urovnáním dna do předepsaného profilu a spádu v hornině třídy těžitelnosti III skupiny 6 přes 50 do 100 m3</t>
  </si>
  <si>
    <t>-1905839096</t>
  </si>
  <si>
    <t>-759446357</t>
  </si>
  <si>
    <t>838752065</t>
  </si>
  <si>
    <t>167151111</t>
  </si>
  <si>
    <t>Nakládání výkopku z hornin třídy těžitelnosti I, skupiny 1 až 3 přes 100 m3</t>
  </si>
  <si>
    <t>1511774861</t>
  </si>
  <si>
    <t>Nakládání, skládání a překládání neulehlého výkopku nebo sypaniny strojně nakládání, množství přes 100 m3, z hornin třídy těžitelnosti I, skupiny 1 až 3</t>
  </si>
  <si>
    <t>167151112</t>
  </si>
  <si>
    <t>Nakládání výkopku z hornin třídy těžitelnosti II skupiny 4 a 5 přes 100 m3</t>
  </si>
  <si>
    <t>-1397424179</t>
  </si>
  <si>
    <t>Nakládání, skládání a překládání neulehlého výkopku nebo sypaniny strojně nakládání, množství přes 100 m3, z hornin třídy těžitelnosti II, skupiny 4 a 5</t>
  </si>
  <si>
    <t>167151113</t>
  </si>
  <si>
    <t>Nakládání výkopku z hornin třídy těžitelnosti III skupiny 6 a 7 přes 100 m3</t>
  </si>
  <si>
    <t>854078480</t>
  </si>
  <si>
    <t>Nakládání, skládání a překládání neulehlého výkopku nebo sypaniny strojně nakládání, množství přes 100 m3, z hornin třídy těžitelnosti III, skupiny 6 a 7</t>
  </si>
  <si>
    <t>-260446064</t>
  </si>
  <si>
    <t>2142461382</t>
  </si>
  <si>
    <t>-396960878</t>
  </si>
  <si>
    <t>1779768260</t>
  </si>
  <si>
    <t>1R</t>
  </si>
  <si>
    <t xml:space="preserve">Akumulační jímka -  montáž</t>
  </si>
  <si>
    <t>1580627761</t>
  </si>
  <si>
    <t xml:space="preserve">Odkalovací jímka -  montáž</t>
  </si>
  <si>
    <t>F1</t>
  </si>
  <si>
    <t>Akumulační jímka -dodávka</t>
  </si>
  <si>
    <t>534564986</t>
  </si>
  <si>
    <t>Odklaovací jímka 8000 XXL s vystrojením - dodávka</t>
  </si>
  <si>
    <t>Zakládání</t>
  </si>
  <si>
    <t>271572211</t>
  </si>
  <si>
    <t>Podsyp pod základové konstrukce se zhutněním z netříděného štěrkopísku</t>
  </si>
  <si>
    <t>-1025579480</t>
  </si>
  <si>
    <t>Podsyp pod základové konstrukce se zhutněním a urovnáním povrchu ze štěrkopísku netříděného</t>
  </si>
  <si>
    <t>16R</t>
  </si>
  <si>
    <t>Propojovací potrubí PVC - montáž</t>
  </si>
  <si>
    <t>-649449031</t>
  </si>
  <si>
    <t>Potrubí PVC DN32 (5/4“) , PVC - montáž</t>
  </si>
  <si>
    <t>Potrubí PVC - dodávka</t>
  </si>
  <si>
    <t>1482174911</t>
  </si>
  <si>
    <t>Potrubí PVC DN32 (5/4“) , PVC - dodávka</t>
  </si>
  <si>
    <t>891312122</t>
  </si>
  <si>
    <t>Montáž kanalizačních šoupátek otevřený výkop DN 150</t>
  </si>
  <si>
    <t>3461207</t>
  </si>
  <si>
    <t>Montáž kanalizačních armatur na potrubí šoupátek v otevřeném výkopu nebo v šachtách s osazením zemní soupravy (bez poklopů) DN 150</t>
  </si>
  <si>
    <t>56230633</t>
  </si>
  <si>
    <t>poklop uliční šoupátkový kulatý plastový PA s litinovým víkem</t>
  </si>
  <si>
    <t>-2112855629</t>
  </si>
  <si>
    <t>42221456</t>
  </si>
  <si>
    <t>šoupátko odpadní voda litina GGG 50 krátká stavební dl PN10/16 DN 150x210mm</t>
  </si>
  <si>
    <t>-1663735024</t>
  </si>
  <si>
    <t>-474700944</t>
  </si>
  <si>
    <t>SO5 - Armaturní šachta</t>
  </si>
  <si>
    <t xml:space="preserve">    722 - Zdravotechnika - vnitřní vodovod</t>
  </si>
  <si>
    <t>-515813308</t>
  </si>
  <si>
    <t>1446453428</t>
  </si>
  <si>
    <t>-431046302</t>
  </si>
  <si>
    <t>-260873517</t>
  </si>
  <si>
    <t>-1260652851</t>
  </si>
  <si>
    <t>-1635970920</t>
  </si>
  <si>
    <t>38539084</t>
  </si>
  <si>
    <t>-10127746</t>
  </si>
  <si>
    <t>151979804</t>
  </si>
  <si>
    <t>533339082</t>
  </si>
  <si>
    <t>-914134057</t>
  </si>
  <si>
    <t>-1128372883</t>
  </si>
  <si>
    <t>-1334989127</t>
  </si>
  <si>
    <t>-631864599</t>
  </si>
  <si>
    <t>-422600322</t>
  </si>
  <si>
    <t>246933865</t>
  </si>
  <si>
    <t>-148461970</t>
  </si>
  <si>
    <t>877212001</t>
  </si>
  <si>
    <t>Montáž svěrných spojek na vodovodním potrubí z trub d 63</t>
  </si>
  <si>
    <t>2011052747</t>
  </si>
  <si>
    <t>Montáž svěrných (mechanických) spojek na vodovodním potrubí spojek, kolen 90° nebo redukcí d 63</t>
  </si>
  <si>
    <t>2R</t>
  </si>
  <si>
    <t>Dodávka a montáž čerpadla</t>
  </si>
  <si>
    <t>-44431976</t>
  </si>
  <si>
    <t>63126233</t>
  </si>
  <si>
    <t>spojka svěrná kompozitní redukovaná pro PE potrubí d63-40</t>
  </si>
  <si>
    <t>1519401434</t>
  </si>
  <si>
    <t>877212011</t>
  </si>
  <si>
    <t>Montáž svěrných T-kusů na vodovodním potrubí z trub d 63</t>
  </si>
  <si>
    <t>392032767</t>
  </si>
  <si>
    <t>Montáž svěrných (mechanických) spojek na vodovodním potrubí T-kusů d 63</t>
  </si>
  <si>
    <t>55251904</t>
  </si>
  <si>
    <t>t-kus 90° svěrný litinový pro PE potrubí d63-63</t>
  </si>
  <si>
    <t>-384014435</t>
  </si>
  <si>
    <t>891231222</t>
  </si>
  <si>
    <t>Montáž vodovodních šoupátek s ručním kolečkem v šachtách DN 65</t>
  </si>
  <si>
    <t>1804594709</t>
  </si>
  <si>
    <t>Montáž vodovodních armatur na potrubí šoupátek nebo klapek uzavíracích v šachtách s ručním kolečkem DN 65</t>
  </si>
  <si>
    <t>42221322</t>
  </si>
  <si>
    <t>šoupátko pitná voda litina GGG 50 dlouhá stavební dl PN10/16 DN 65x270mm</t>
  </si>
  <si>
    <t>1439238514</t>
  </si>
  <si>
    <t>891236131</t>
  </si>
  <si>
    <t>Montáž sacích košů ventilových v objektech DN 65</t>
  </si>
  <si>
    <t>810557668</t>
  </si>
  <si>
    <t>Montáž vodovodních armatur na potrubí sacích košů ventilových v objektech DN 65</t>
  </si>
  <si>
    <t>RMAT0002</t>
  </si>
  <si>
    <t>sací koš</t>
  </si>
  <si>
    <t>-815104980</t>
  </si>
  <si>
    <t>893811163</t>
  </si>
  <si>
    <t xml:space="preserve">Osazení  šachty kruhové z PP samonosné pro běžné zatížení D do 2 m hl přes 1,4 do 1,6 m</t>
  </si>
  <si>
    <t>-420392937</t>
  </si>
  <si>
    <t xml:space="preserve">Osazení vodoměrné šachty z polypropylenu PP  samonosné pro běžné zatížení kruhové, průměru D do 1,2 m, světlé hloubky přes 1,4 m do 1,6 m</t>
  </si>
  <si>
    <t>RMAT0001</t>
  </si>
  <si>
    <t xml:space="preserve">šachta armaturní </t>
  </si>
  <si>
    <t>1780158447</t>
  </si>
  <si>
    <t>šachta vodoměrná</t>
  </si>
  <si>
    <t>-164692729</t>
  </si>
  <si>
    <t>722</t>
  </si>
  <si>
    <t>Zdravotechnika - vnitřní vodovod</t>
  </si>
  <si>
    <t>722231246</t>
  </si>
  <si>
    <t>Ventil elektromagnetický G 6/4" PN 16 do 130°C bez proudu zavřeno se dvěma závity</t>
  </si>
  <si>
    <t>1523830402</t>
  </si>
  <si>
    <t>Armatury se dvěma závity ventily elektromagnetické PN 16 do 130°C bez proudu zavřeno G 6/4"</t>
  </si>
  <si>
    <t>3R</t>
  </si>
  <si>
    <t>Dodávka a montáž telemetrické jednotky</t>
  </si>
  <si>
    <t>-318568372</t>
  </si>
  <si>
    <t>SO6 - Odpad užitkové vody</t>
  </si>
  <si>
    <t>SO6-1 - Odpad užitkové vody S1</t>
  </si>
  <si>
    <t>433549658</t>
  </si>
  <si>
    <t>-1921743387</t>
  </si>
  <si>
    <t>2117049871</t>
  </si>
  <si>
    <t>752357139</t>
  </si>
  <si>
    <t>-836895982</t>
  </si>
  <si>
    <t>1853855071</t>
  </si>
  <si>
    <t>1955176305</t>
  </si>
  <si>
    <t>-518627181</t>
  </si>
  <si>
    <t>151101102</t>
  </si>
  <si>
    <t>Zřízení příložného pažení a rozepření stěn rýh hl přes 2 do 4 m</t>
  </si>
  <si>
    <t>708073749</t>
  </si>
  <si>
    <t>Zřízení pažení a rozepření stěn rýh pro podzemní vedení příložné pro jakoukoliv mezerovitost, hloubky přes 2 do 4 m</t>
  </si>
  <si>
    <t>151101103</t>
  </si>
  <si>
    <t>Zřízení příložného pažení a rozepření stěn rýh hl přes 4 do 8 m</t>
  </si>
  <si>
    <t>1612908501</t>
  </si>
  <si>
    <t>Zřízení pažení a rozepření stěn rýh pro podzemní vedení příložné pro jakoukoliv mezerovitost, hloubky přes 4 do 8 m</t>
  </si>
  <si>
    <t>-1745115376</t>
  </si>
  <si>
    <t>151101112</t>
  </si>
  <si>
    <t>Odstranění příložného pažení a rozepření stěn rýh hl přes 2 do 4 m</t>
  </si>
  <si>
    <t>-1018202737</t>
  </si>
  <si>
    <t>Odstranění pažení a rozepření stěn rýh pro podzemní vedení s uložením materiálu na vzdálenost do 3 m od kraje výkopu příložné, hloubky přes 2 do 4 m</t>
  </si>
  <si>
    <t>151101113</t>
  </si>
  <si>
    <t>Odstranění příložného pažení a rozepření stěn rýh hl přes 4 do 8 m</t>
  </si>
  <si>
    <t>1709494665</t>
  </si>
  <si>
    <t>Odstranění pažení a rozepření stěn rýh pro podzemní vedení s uložením materiálu na vzdálenost do 3 m od kraje výkopu příložné, hloubky přes 4 do 8 m</t>
  </si>
  <si>
    <t>-1950130248</t>
  </si>
  <si>
    <t>-240940921</t>
  </si>
  <si>
    <t>163642456</t>
  </si>
  <si>
    <t>-1031300756</t>
  </si>
  <si>
    <t>1006998197</t>
  </si>
  <si>
    <t>514982609</t>
  </si>
  <si>
    <t>1720257934</t>
  </si>
  <si>
    <t>871313121</t>
  </si>
  <si>
    <t>Montáž kanalizačního potrubí z PVC těsněné gumovým kroužkem otevřený výkop sklon do 20 % DN 160</t>
  </si>
  <si>
    <t>2083979605</t>
  </si>
  <si>
    <t>Montáž kanalizačního potrubí z plastů z tvrdého PVC těsněných gumovým kroužkem v otevřeném výkopu ve sklonu do 20 % DN 160</t>
  </si>
  <si>
    <t>28611131</t>
  </si>
  <si>
    <t>trubka kanalizační PVC DN 160x1000mm SN4</t>
  </si>
  <si>
    <t>-1170413899</t>
  </si>
  <si>
    <t>871393121</t>
  </si>
  <si>
    <t>Montáž kanalizačního potrubí z PVC těsněné gumovým kroužkem otevřený výkop sklon do 20 % DN 400</t>
  </si>
  <si>
    <t>393245294</t>
  </si>
  <si>
    <t>Montáž kanalizačního potrubí z plastů z tvrdého PVC těsněných gumovým kroužkem v otevřeném výkopu ve sklonu do 20 % DN 400</t>
  </si>
  <si>
    <t>28611146</t>
  </si>
  <si>
    <t>trubka kanalizační PVC DN 400x1000mm SN4</t>
  </si>
  <si>
    <t>1058399858</t>
  </si>
  <si>
    <t>877390440</t>
  </si>
  <si>
    <t>Montáž šachtových vložek na kanalizačním potrubí z PP trub korugovaných DN 400</t>
  </si>
  <si>
    <t>1352370399</t>
  </si>
  <si>
    <t>Montáž tvarovek na kanalizačním plastovém potrubí z polypropylenu PP korugovaného nebo žebrovaného šachtových vložek DN 400</t>
  </si>
  <si>
    <t>28617484</t>
  </si>
  <si>
    <t>vložka šachtová kanalizace PP korugované DN 400</t>
  </si>
  <si>
    <t>-902962835</t>
  </si>
  <si>
    <t>215494525</t>
  </si>
  <si>
    <t>782379576</t>
  </si>
  <si>
    <t>SO6-2 - Odpad užitkové vody S2</t>
  </si>
  <si>
    <t>119001401</t>
  </si>
  <si>
    <t>Dočasné zajištění potrubí ocelového nebo litinového DN do 200 mm</t>
  </si>
  <si>
    <t>-1805817399</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</si>
  <si>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ocelového nebo litinového, jmenovité světlosti DN do 200 mm</t>
  </si>
  <si>
    <t>119001402</t>
  </si>
  <si>
    <t>Dočasné zajištění potrubí ocelového nebo litinového DN přes 200 do 500 mm</t>
  </si>
  <si>
    <t>-938025618</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</si>
  <si>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potrubí ocelového nebo litinového, jmenovité světlosti DN přes 200 do 500 mm</t>
  </si>
  <si>
    <t>132254103</t>
  </si>
  <si>
    <t>Hloubení rýh zapažených š do 800 mm v hornině třídy těžitelnosti I skupiny 3 objem do 100 m3 strojně</t>
  </si>
  <si>
    <t>-1070786511</t>
  </si>
  <si>
    <t>Hloubení zapažených rýh šířky do 800 mm strojně s urovnáním dna do předepsaného profilu a spádu v hornině třídy těžitelnosti I skupiny 3 přes 50 do 100 m3</t>
  </si>
  <si>
    <t>132354103</t>
  </si>
  <si>
    <t>Hloubení rýh zapažených š do 800 mm v hornině třídy těžitelnosti II skupiny 4 objem do 100 m3 strojně</t>
  </si>
  <si>
    <t>-399117144</t>
  </si>
  <si>
    <t>Hloubení zapažených rýh šířky do 800 mm strojně s urovnáním dna do předepsaného profilu a spádu v hornině třídy těžitelnosti II skupiny 4 přes 50 do 100 m3</t>
  </si>
  <si>
    <t>132454103</t>
  </si>
  <si>
    <t>Hloubení rýh zapažených š do 800 mm v hornině třídy těžitelnosti II skupiny 5 objem do 100 m3 strojně</t>
  </si>
  <si>
    <t>1289018592</t>
  </si>
  <si>
    <t>Hloubení zapažených rýh šířky do 800 mm strojně s urovnáním dna do předepsaného profilu a spádu v hornině třídy těžitelnosti II skupiny 5 přes 50 do 100 m3</t>
  </si>
  <si>
    <t>132554103</t>
  </si>
  <si>
    <t>Hloubení rýh zapažených š do 800 mm v hornině třídy těžitelnosti III skupiny 6 objem do 100 m3 strojně</t>
  </si>
  <si>
    <t>844861905</t>
  </si>
  <si>
    <t>Hloubení zapažených rýh šířky do 800 mm strojně s urovnáním dna do předepsaného profilu a spádu v hornině třídy těžitelnosti III skupiny 6 přes 50 do 100 m3</t>
  </si>
  <si>
    <t>-216574749</t>
  </si>
  <si>
    <t>-1989770702</t>
  </si>
  <si>
    <t>720193697</t>
  </si>
  <si>
    <t>-1808884476</t>
  </si>
  <si>
    <t>1031320211</t>
  </si>
  <si>
    <t>-204042969</t>
  </si>
  <si>
    <t>-619895832</t>
  </si>
  <si>
    <t>-35747294</t>
  </si>
  <si>
    <t>-660162913</t>
  </si>
  <si>
    <t>589704266</t>
  </si>
  <si>
    <t>1419306196</t>
  </si>
  <si>
    <t>1232447462</t>
  </si>
  <si>
    <t>475721540</t>
  </si>
  <si>
    <t>-48253775</t>
  </si>
  <si>
    <t>-K02</t>
  </si>
  <si>
    <t>Montáž a dodávka odbočení na kaskádu</t>
  </si>
  <si>
    <t>-14623543</t>
  </si>
  <si>
    <t>-K03</t>
  </si>
  <si>
    <t>Napojení přepadového ptrubí na kašnu</t>
  </si>
  <si>
    <t>383208333</t>
  </si>
  <si>
    <t>-1522926936</t>
  </si>
  <si>
    <t>SO6-3 - Odpad užitkové vody S3</t>
  </si>
  <si>
    <t xml:space="preserve">      0800 - Stav. díl 8 - trubní vedení</t>
  </si>
  <si>
    <t>-1391939829</t>
  </si>
  <si>
    <t>-1302140490</t>
  </si>
  <si>
    <t>-860130319</t>
  </si>
  <si>
    <t>1907071296</t>
  </si>
  <si>
    <t>-289456182</t>
  </si>
  <si>
    <t>-1877969110</t>
  </si>
  <si>
    <t>733789658</t>
  </si>
  <si>
    <t>27868771</t>
  </si>
  <si>
    <t>-709445666</t>
  </si>
  <si>
    <t>-1466459427</t>
  </si>
  <si>
    <t>-1131402169</t>
  </si>
  <si>
    <t>162764893</t>
  </si>
  <si>
    <t>-2028238990</t>
  </si>
  <si>
    <t>0800</t>
  </si>
  <si>
    <t>Stav. díl 8 - trubní vedení</t>
  </si>
  <si>
    <t>649844114</t>
  </si>
  <si>
    <t>1790535708</t>
  </si>
  <si>
    <t>-1214250992</t>
  </si>
  <si>
    <t>1851559340</t>
  </si>
  <si>
    <t>-197419547</t>
  </si>
  <si>
    <t>-2041487631</t>
  </si>
  <si>
    <t>1930809433</t>
  </si>
  <si>
    <t>-K01</t>
  </si>
  <si>
    <t>Montáž a dodávka filtru dešťovýh vod</t>
  </si>
  <si>
    <t>-977392873</t>
  </si>
  <si>
    <t>-1570978312</t>
  </si>
  <si>
    <t>SO04 - Dětské hřište</t>
  </si>
  <si>
    <t>D.7.3.0. - Vedlejší rozpočtové náklady</t>
  </si>
  <si>
    <t>1340521505</t>
  </si>
  <si>
    <t>-1718913028</t>
  </si>
  <si>
    <t>1619892979</t>
  </si>
  <si>
    <t>1701836427</t>
  </si>
  <si>
    <t>167319457</t>
  </si>
  <si>
    <t>-833244170</t>
  </si>
  <si>
    <t>-232835240</t>
  </si>
  <si>
    <t>1202306792</t>
  </si>
  <si>
    <t>-1737161450</t>
  </si>
  <si>
    <t>730905867</t>
  </si>
  <si>
    <t>-492523915</t>
  </si>
  <si>
    <t>-221508437</t>
  </si>
  <si>
    <t>427276392</t>
  </si>
  <si>
    <t>60494408</t>
  </si>
  <si>
    <t>-1674808387</t>
  </si>
  <si>
    <t>701186859</t>
  </si>
  <si>
    <t>-343235717</t>
  </si>
  <si>
    <t>2047199480</t>
  </si>
  <si>
    <t>-1057782291</t>
  </si>
  <si>
    <t>2030699652</t>
  </si>
  <si>
    <t>-1199514524</t>
  </si>
  <si>
    <t>D.7.3.1. - Dětské hřiště - povrchy</t>
  </si>
  <si>
    <t>D1 - Ostatní práce</t>
  </si>
  <si>
    <t xml:space="preserve">Dodávka a osazení dubových pražců s podbetonováním </t>
  </si>
  <si>
    <t>-270124438</t>
  </si>
  <si>
    <t xml:space="preserve">Dodávka a osazení dubových pražců s podbetonováním.                Poznámka k položce: D.7.2-01</t>
  </si>
  <si>
    <t xml:space="preserve">Poznámka k položce:_x000d_
Dodávka a osazení dubových pražců s podbetonováním.                Poznámka k položce: D.7.2-01</t>
  </si>
  <si>
    <t>Dodávka a montáž pískových ploch tl. 300 mm</t>
  </si>
  <si>
    <t>-518241273</t>
  </si>
  <si>
    <t>Poznámka k položce:_x000d_
Dodávka a montáž pískových ploch</t>
  </si>
  <si>
    <t>Dodávka a montáž štěpkových ploch tl.200 mm</t>
  </si>
  <si>
    <t>-5909687</t>
  </si>
  <si>
    <t>Poznámka k položce:_x000d_
Dodávka a montáž štěpkových ploch</t>
  </si>
  <si>
    <t>Dodávka a montáž prvku P12 - akátové kmeny</t>
  </si>
  <si>
    <t>-1280780563</t>
  </si>
  <si>
    <t>Poznámka k položce:_x000d_
Dodávka a montáž prvku P12 - akátové kmeny</t>
  </si>
  <si>
    <t>Dodávka a montáž prvku P13 - balanční špalíky</t>
  </si>
  <si>
    <t>-1175949964</t>
  </si>
  <si>
    <t>Poznámka k položce:_x000d_
Dodávka a montáž prvku P13 - balanční špalíky</t>
  </si>
  <si>
    <t>Dodávka a montáž prvku P14 - balanční špalíky</t>
  </si>
  <si>
    <t>1535465681</t>
  </si>
  <si>
    <t>Poznámka k položce:_x000d_
Dodávka a montáž prvku P14 - balanční špalíky</t>
  </si>
  <si>
    <t>1404186997</t>
  </si>
  <si>
    <t>Poznámka k položce:_x000d_
Dodávka a osazení balvanu d=1,2m</t>
  </si>
  <si>
    <t>-1592778918</t>
  </si>
  <si>
    <t>Poznámka k položce:_x000d_
Dodávka a osazení balvanu d=0,5m</t>
  </si>
  <si>
    <t xml:space="preserve">Dodávka a montáž  umělých povrchů - typ mlat</t>
  </si>
  <si>
    <t>435793631</t>
  </si>
  <si>
    <t xml:space="preserve">Poznámka k položce:_x000d_
Dodávka a montáž  umělých povrchů</t>
  </si>
  <si>
    <t xml:space="preserve">Dodávka a montáž  umělých povrchů - typ štěpka</t>
  </si>
  <si>
    <t>460360226</t>
  </si>
  <si>
    <t>Dodávka a montáž obrub z ocelové pásoviny tl. 5 mm</t>
  </si>
  <si>
    <t>-670551885</t>
  </si>
  <si>
    <t xml:space="preserve">Poznámka k položce:_x000d_
Dodávka a montáž obrub  tl. 5 mm, výška 120 mm</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</si>
</sst>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u/>
      <sz val="11"/>
      <color theme="10"/>
      <name val="Calibri"/>
      <scheme val="minor"/>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7" fillId="0" borderId="0" applyNumberFormat="0" applyFill="0" applyBorder="0" applyAlignment="0" applyProtection="0"/>
  </cellStyleXfs>
  <cellXfs count="22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10" fillId="2" borderId="0" xfId="0" applyFont="1" applyFill="1" applyAlignment="1">
      <alignment horizontal="center"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11" fillId="0" borderId="0" xfId="0" applyFont="1" applyAlignment="1">
      <alignment horizontal="left" vertical="center"/>
    </xf>
    <xf numFmtId="0" fontId="10"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1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13" fillId="0" borderId="0" xfId="0" applyFont="1" applyAlignment="1">
      <alignment horizontal="left" vertical="center"/>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14" fillId="0" borderId="5" xfId="0" applyFont="1" applyBorder="1" applyAlignment="1">
      <alignment horizontal="left" vertical="center"/>
    </xf>
    <xf numFmtId="0" fontId="0" fillId="0" borderId="5" xfId="0" applyFont="1" applyBorder="1" applyAlignment="1">
      <alignment vertical="center"/>
    </xf>
    <xf numFmtId="4" fontId="14" fillId="0" borderId="5" xfId="0" applyNumberFormat="1" applyFont="1"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164" fontId="1" fillId="0" borderId="0" xfId="0" applyNumberFormat="1"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center" vertical="center"/>
    </xf>
    <xf numFmtId="0" fontId="4" fillId="4" borderId="7" xfId="0" applyFont="1" applyFill="1" applyBorder="1" applyAlignment="1">
      <alignment horizontal="left"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3" xfId="0"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14"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9" fillId="5" borderId="6" xfId="0" applyFont="1" applyFill="1" applyBorder="1" applyAlignment="1">
      <alignment horizontal="center" vertical="center"/>
    </xf>
    <xf numFmtId="0" fontId="19" fillId="5" borderId="7" xfId="0" applyFont="1" applyFill="1" applyBorder="1" applyAlignment="1">
      <alignment horizontal="left" vertical="center"/>
    </xf>
    <xf numFmtId="0" fontId="0" fillId="5" borderId="7" xfId="0" applyFont="1" applyFill="1" applyBorder="1" applyAlignment="1">
      <alignment vertical="center"/>
    </xf>
    <xf numFmtId="0" fontId="19" fillId="5" borderId="7" xfId="0" applyFont="1" applyFill="1" applyBorder="1" applyAlignment="1">
      <alignment horizontal="center" vertical="center"/>
    </xf>
    <xf numFmtId="0" fontId="19" fillId="5" borderId="7" xfId="0" applyFont="1" applyFill="1" applyBorder="1" applyAlignment="1">
      <alignment horizontal="right" vertical="center"/>
    </xf>
    <xf numFmtId="0" fontId="19" fillId="5" borderId="8" xfId="0" applyFont="1" applyFill="1" applyBorder="1" applyAlignment="1">
      <alignment horizontal="left" vertical="center"/>
    </xf>
    <xf numFmtId="0" fontId="19" fillId="5" borderId="0" xfId="0" applyFont="1" applyFill="1" applyAlignment="1">
      <alignment horizontal="center" vertical="center"/>
    </xf>
    <xf numFmtId="0" fontId="20" fillId="0" borderId="1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4" fillId="0" borderId="3" xfId="0" applyFont="1" applyBorder="1" applyAlignment="1">
      <alignment vertical="center"/>
    </xf>
    <xf numFmtId="0" fontId="21" fillId="0" borderId="0" xfId="0" applyFont="1" applyAlignment="1">
      <alignment horizontal="left" vertical="center"/>
    </xf>
    <xf numFmtId="0" fontId="21" fillId="0" borderId="0" xfId="0" applyFont="1" applyAlignment="1">
      <alignment vertical="center"/>
    </xf>
    <xf numFmtId="4" fontId="21" fillId="0" borderId="0" xfId="0" applyNumberFormat="1" applyFont="1" applyAlignment="1">
      <alignment horizontal="right" vertical="center"/>
    </xf>
    <xf numFmtId="4" fontId="21" fillId="0" borderId="0" xfId="0" applyNumberFormat="1" applyFont="1" applyAlignment="1">
      <alignment vertical="center"/>
    </xf>
    <xf numFmtId="0" fontId="4" fillId="0" borderId="0" xfId="0" applyFont="1" applyAlignment="1">
      <alignment horizontal="center" vertical="center"/>
    </xf>
    <xf numFmtId="4" fontId="17" fillId="0" borderId="14" xfId="0" applyNumberFormat="1" applyFont="1" applyBorder="1" applyAlignment="1">
      <alignment vertical="center"/>
    </xf>
    <xf numFmtId="4" fontId="17" fillId="0" borderId="0" xfId="0" applyNumberFormat="1" applyFont="1" applyBorder="1" applyAlignment="1">
      <alignment vertical="center"/>
    </xf>
    <xf numFmtId="166" fontId="17" fillId="0" borderId="0" xfId="0" applyNumberFormat="1" applyFont="1" applyBorder="1" applyAlignment="1">
      <alignment vertical="center"/>
    </xf>
    <xf numFmtId="4" fontId="17" fillId="0" borderId="15" xfId="0" applyNumberFormat="1" applyFont="1" applyBorder="1" applyAlignment="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5" fillId="0" borderId="3" xfId="0" applyFont="1" applyBorder="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0" fontId="24" fillId="0" borderId="0" xfId="0" applyFont="1" applyAlignment="1">
      <alignment vertical="center"/>
    </xf>
    <xf numFmtId="4" fontId="24" fillId="0" borderId="0" xfId="0" applyNumberFormat="1" applyFont="1" applyAlignment="1">
      <alignment horizontal="right" vertical="center"/>
    </xf>
    <xf numFmtId="4" fontId="24" fillId="0" borderId="0" xfId="0" applyNumberFormat="1" applyFont="1" applyAlignment="1">
      <alignment vertical="center"/>
    </xf>
    <xf numFmtId="0" fontId="3" fillId="0" borderId="0" xfId="0" applyFont="1" applyAlignment="1">
      <alignment horizontal="center" vertical="center"/>
    </xf>
    <xf numFmtId="4" fontId="25" fillId="0" borderId="14" xfId="0" applyNumberFormat="1" applyFont="1" applyBorder="1" applyAlignment="1">
      <alignment vertical="center"/>
    </xf>
    <xf numFmtId="4" fontId="25" fillId="0" borderId="0" xfId="0" applyNumberFormat="1" applyFont="1" applyBorder="1" applyAlignment="1">
      <alignment vertical="center"/>
    </xf>
    <xf numFmtId="166" fontId="25" fillId="0" borderId="0" xfId="0" applyNumberFormat="1" applyFont="1" applyBorder="1" applyAlignment="1">
      <alignment vertical="center"/>
    </xf>
    <xf numFmtId="4" fontId="25" fillId="0" borderId="15" xfId="0" applyNumberFormat="1" applyFont="1" applyBorder="1" applyAlignment="1">
      <alignment vertical="center"/>
    </xf>
    <xf numFmtId="0" fontId="5" fillId="0" borderId="0" xfId="0" applyFont="1" applyAlignment="1">
      <alignment horizontal="left" vertical="center"/>
    </xf>
    <xf numFmtId="0" fontId="26" fillId="0" borderId="0" xfId="0" applyFont="1" applyAlignment="1">
      <alignment horizontal="left" vertical="center" wrapText="1"/>
    </xf>
    <xf numFmtId="4" fontId="7" fillId="0" borderId="0" xfId="0" applyNumberFormat="1" applyFont="1" applyAlignment="1">
      <alignment horizontal="right" vertical="center"/>
    </xf>
    <xf numFmtId="4" fontId="7" fillId="0" borderId="0" xfId="0" applyNumberFormat="1" applyFont="1" applyAlignment="1">
      <alignmen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Border="1" applyAlignment="1">
      <alignment vertical="center"/>
    </xf>
    <xf numFmtId="166" fontId="1" fillId="0" borderId="0" xfId="0" applyNumberFormat="1" applyFont="1" applyBorder="1" applyAlignment="1">
      <alignment vertical="center"/>
    </xf>
    <xf numFmtId="4" fontId="1" fillId="0" borderId="15" xfId="0" applyNumberFormat="1" applyFont="1" applyBorder="1" applyAlignment="1">
      <alignment vertical="center"/>
    </xf>
    <xf numFmtId="0" fontId="27" fillId="0" borderId="0" xfId="1" applyFont="1" applyAlignment="1">
      <alignment horizontal="center"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6" fontId="1" fillId="0" borderId="20" xfId="0" applyNumberFormat="1" applyFont="1" applyBorder="1" applyAlignment="1">
      <alignment vertical="center"/>
    </xf>
    <xf numFmtId="4" fontId="1" fillId="0" borderId="21" xfId="0" applyNumberFormat="1" applyFont="1" applyBorder="1" applyAlignment="1">
      <alignment vertical="center"/>
    </xf>
    <xf numFmtId="0" fontId="28"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14"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5" borderId="0" xfId="0" applyFont="1" applyFill="1" applyAlignment="1">
      <alignment vertical="center"/>
    </xf>
    <xf numFmtId="0" fontId="4" fillId="5" borderId="6" xfId="0" applyFont="1" applyFill="1" applyBorder="1" applyAlignment="1">
      <alignment horizontal="left" vertical="center"/>
    </xf>
    <xf numFmtId="0" fontId="4" fillId="5" borderId="7" xfId="0" applyFont="1" applyFill="1" applyBorder="1" applyAlignment="1">
      <alignment horizontal="right" vertical="center"/>
    </xf>
    <xf numFmtId="0" fontId="4" fillId="5" borderId="7" xfId="0" applyFont="1" applyFill="1" applyBorder="1" applyAlignment="1">
      <alignment horizontal="center" vertical="center"/>
    </xf>
    <xf numFmtId="4" fontId="4" fillId="5" borderId="7" xfId="0" applyNumberFormat="1" applyFont="1" applyFill="1" applyBorder="1" applyAlignment="1">
      <alignment vertical="center"/>
    </xf>
    <xf numFmtId="0" fontId="0" fillId="5" borderId="8" xfId="0" applyFont="1"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19" fillId="5" borderId="0" xfId="0" applyFont="1" applyFill="1" applyAlignment="1">
      <alignment horizontal="left" vertical="center"/>
    </xf>
    <xf numFmtId="0" fontId="19" fillId="5" borderId="0" xfId="0" applyFont="1" applyFill="1" applyAlignment="1">
      <alignment horizontal="right" vertical="center"/>
    </xf>
    <xf numFmtId="0" fontId="29"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19" fillId="5" borderId="16" xfId="0" applyFont="1" applyFill="1" applyBorder="1" applyAlignment="1">
      <alignment horizontal="center" vertical="center" wrapText="1"/>
    </xf>
    <xf numFmtId="0" fontId="19" fillId="5" borderId="17" xfId="0" applyFont="1" applyFill="1" applyBorder="1" applyAlignment="1">
      <alignment horizontal="center" vertical="center" wrapText="1"/>
    </xf>
    <xf numFmtId="0" fontId="19" fillId="5" borderId="18" xfId="0" applyFont="1" applyFill="1" applyBorder="1" applyAlignment="1">
      <alignment horizontal="center" vertical="center" wrapText="1"/>
    </xf>
    <xf numFmtId="0" fontId="19" fillId="5" borderId="0" xfId="0" applyFont="1" applyFill="1" applyAlignment="1">
      <alignment horizontal="center" vertical="center" wrapText="1"/>
    </xf>
    <xf numFmtId="0" fontId="0" fillId="0" borderId="3" xfId="0" applyBorder="1" applyAlignment="1">
      <alignment horizontal="center" vertical="center" wrapText="1"/>
    </xf>
    <xf numFmtId="4" fontId="21" fillId="0" borderId="0" xfId="0" applyNumberFormat="1" applyFont="1" applyAlignment="1"/>
    <xf numFmtId="166" fontId="30" fillId="0" borderId="12" xfId="0" applyNumberFormat="1" applyFont="1" applyBorder="1" applyAlignment="1"/>
    <xf numFmtId="166" fontId="30" fillId="0" borderId="13" xfId="0" applyNumberFormat="1" applyFont="1" applyBorder="1" applyAlignment="1"/>
    <xf numFmtId="4" fontId="31" fillId="0" borderId="0" xfId="0" applyNumberFormat="1" applyFont="1" applyAlignment="1">
      <alignment vertical="center"/>
    </xf>
    <xf numFmtId="0" fontId="8" fillId="0" borderId="3"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4" xfId="0" applyFont="1" applyBorder="1" applyAlignment="1"/>
    <xf numFmtId="0" fontId="8" fillId="0" borderId="0" xfId="0" applyFont="1" applyBorder="1" applyAlignment="1"/>
    <xf numFmtId="166" fontId="8" fillId="0" borderId="0" xfId="0" applyNumberFormat="1" applyFont="1" applyBorder="1" applyAlignment="1"/>
    <xf numFmtId="166" fontId="8" fillId="0" borderId="15"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applyAlignment="1"/>
    <xf numFmtId="0" fontId="0" fillId="0" borderId="3" xfId="0" applyFont="1" applyBorder="1" applyAlignment="1" applyProtection="1">
      <alignment vertical="center"/>
      <protection locked="0"/>
    </xf>
    <xf numFmtId="0" fontId="19" fillId="0" borderId="22" xfId="0" applyFont="1" applyBorder="1" applyAlignment="1" applyProtection="1">
      <alignment horizontal="center" vertical="center"/>
      <protection locked="0"/>
    </xf>
    <xf numFmtId="49" fontId="19" fillId="0" borderId="22" xfId="0" applyNumberFormat="1" applyFont="1" applyBorder="1" applyAlignment="1" applyProtection="1">
      <alignment horizontal="left" vertical="center" wrapText="1"/>
      <protection locked="0"/>
    </xf>
    <xf numFmtId="0" fontId="19" fillId="0" borderId="22" xfId="0" applyFont="1" applyBorder="1" applyAlignment="1" applyProtection="1">
      <alignment horizontal="left" vertical="center" wrapText="1"/>
      <protection locked="0"/>
    </xf>
    <xf numFmtId="0" fontId="19" fillId="0" borderId="22" xfId="0" applyFont="1" applyBorder="1" applyAlignment="1" applyProtection="1">
      <alignment horizontal="center" vertical="center" wrapText="1"/>
      <protection locked="0"/>
    </xf>
    <xf numFmtId="167" fontId="19" fillId="3" borderId="22" xfId="0" applyNumberFormat="1" applyFont="1" applyFill="1" applyBorder="1" applyAlignment="1" applyProtection="1">
      <alignment vertical="center"/>
      <protection locked="0"/>
    </xf>
    <xf numFmtId="4" fontId="19" fillId="3"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protection locked="0"/>
    </xf>
    <xf numFmtId="0" fontId="0" fillId="0" borderId="22" xfId="0" applyFont="1" applyBorder="1" applyAlignment="1" applyProtection="1">
      <alignment vertical="center"/>
      <protection locked="0"/>
    </xf>
    <xf numFmtId="0" fontId="20" fillId="3" borderId="14" xfId="0" applyFont="1" applyFill="1" applyBorder="1" applyAlignment="1" applyProtection="1">
      <alignment horizontal="left" vertical="center"/>
      <protection locked="0"/>
    </xf>
    <xf numFmtId="0" fontId="20" fillId="0" borderId="0" xfId="0" applyFont="1" applyBorder="1" applyAlignment="1">
      <alignment horizontal="center" vertical="center"/>
    </xf>
    <xf numFmtId="166" fontId="20" fillId="0" borderId="0" xfId="0" applyNumberFormat="1" applyFont="1" applyBorder="1" applyAlignment="1">
      <alignment vertical="center"/>
    </xf>
    <xf numFmtId="166" fontId="20" fillId="0" borderId="15" xfId="0" applyNumberFormat="1" applyFont="1" applyBorder="1" applyAlignment="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lignment horizontal="left" vertical="center"/>
    </xf>
    <xf numFmtId="0" fontId="33" fillId="0" borderId="0" xfId="0" applyFont="1" applyAlignment="1">
      <alignment horizontal="left" vertical="center" wrapText="1"/>
    </xf>
    <xf numFmtId="0" fontId="0" fillId="0" borderId="0" xfId="0" applyFont="1" applyAlignment="1" applyProtection="1">
      <alignment vertical="center"/>
      <protection locked="0"/>
    </xf>
    <xf numFmtId="0" fontId="0" fillId="0" borderId="14" xfId="0" applyFont="1" applyBorder="1" applyAlignment="1">
      <alignment vertical="center"/>
    </xf>
    <xf numFmtId="0" fontId="0" fillId="0" borderId="0" xfId="0" applyBorder="1" applyAlignment="1">
      <alignment vertical="center"/>
    </xf>
    <xf numFmtId="0" fontId="34" fillId="0" borderId="0" xfId="0" applyFont="1" applyAlignment="1">
      <alignment vertical="center" wrapText="1"/>
    </xf>
    <xf numFmtId="0" fontId="34" fillId="0" borderId="0" xfId="0" applyFont="1" applyAlignment="1">
      <alignment vertical="top" wrapText="1"/>
    </xf>
    <xf numFmtId="0" fontId="0" fillId="0" borderId="19" xfId="0" applyFont="1" applyBorder="1" applyAlignment="1">
      <alignment vertical="center"/>
    </xf>
    <xf numFmtId="0" fontId="0" fillId="0" borderId="20" xfId="0" applyBorder="1" applyAlignment="1">
      <alignment vertical="center"/>
    </xf>
    <xf numFmtId="0" fontId="0" fillId="0" borderId="20" xfId="0" applyFont="1" applyBorder="1" applyAlignment="1">
      <alignment vertical="center"/>
    </xf>
    <xf numFmtId="0" fontId="0" fillId="0" borderId="21" xfId="0" applyFont="1" applyBorder="1" applyAlignment="1">
      <alignment vertical="center"/>
    </xf>
    <xf numFmtId="167" fontId="19" fillId="0" borderId="22" xfId="0" applyNumberFormat="1" applyFont="1" applyBorder="1" applyAlignment="1" applyProtection="1">
      <alignment vertical="center"/>
      <protection locked="0"/>
    </xf>
    <xf numFmtId="0" fontId="8" fillId="0" borderId="19" xfId="0" applyFont="1" applyBorder="1" applyAlignment="1"/>
    <xf numFmtId="0" fontId="8" fillId="0" borderId="20" xfId="0" applyFont="1" applyBorder="1" applyAlignment="1"/>
    <xf numFmtId="166" fontId="8" fillId="0" borderId="20" xfId="0" applyNumberFormat="1" applyFont="1" applyBorder="1" applyAlignment="1"/>
    <xf numFmtId="166" fontId="8" fillId="0" borderId="21" xfId="0" applyNumberFormat="1" applyFont="1" applyBorder="1" applyAlignment="1"/>
    <xf numFmtId="0" fontId="35" fillId="0" borderId="22" xfId="0" applyFont="1" applyBorder="1" applyAlignment="1" applyProtection="1">
      <alignment horizontal="center" vertical="center"/>
      <protection locked="0"/>
    </xf>
    <xf numFmtId="49" fontId="35" fillId="0" borderId="22" xfId="0" applyNumberFormat="1" applyFont="1" applyBorder="1" applyAlignment="1" applyProtection="1">
      <alignment horizontal="left" vertical="center" wrapText="1"/>
      <protection locked="0"/>
    </xf>
    <xf numFmtId="0" fontId="35" fillId="0" borderId="22" xfId="0" applyFont="1" applyBorder="1" applyAlignment="1" applyProtection="1">
      <alignment horizontal="left" vertical="center" wrapText="1"/>
      <protection locked="0"/>
    </xf>
    <xf numFmtId="0" fontId="35" fillId="0" borderId="22" xfId="0" applyFont="1" applyBorder="1" applyAlignment="1" applyProtection="1">
      <alignment horizontal="center" vertical="center" wrapText="1"/>
      <protection locked="0"/>
    </xf>
    <xf numFmtId="167" fontId="35" fillId="0" borderId="22" xfId="0" applyNumberFormat="1" applyFont="1" applyBorder="1" applyAlignment="1" applyProtection="1">
      <alignment vertical="center"/>
      <protection locked="0"/>
    </xf>
    <xf numFmtId="4" fontId="35" fillId="3" borderId="22" xfId="0" applyNumberFormat="1" applyFont="1" applyFill="1" applyBorder="1" applyAlignment="1" applyProtection="1">
      <alignment vertical="center"/>
      <protection locked="0"/>
    </xf>
    <xf numFmtId="4" fontId="35" fillId="0" borderId="22" xfId="0" applyNumberFormat="1" applyFont="1" applyBorder="1" applyAlignment="1" applyProtection="1">
      <alignment vertical="center"/>
      <protection locked="0"/>
    </xf>
    <xf numFmtId="0" fontId="36" fillId="0" borderId="22" xfId="0" applyFont="1" applyBorder="1" applyAlignment="1" applyProtection="1">
      <alignment vertical="center"/>
      <protection locked="0"/>
    </xf>
    <xf numFmtId="0" fontId="36" fillId="0" borderId="3" xfId="0" applyFont="1" applyBorder="1" applyAlignment="1">
      <alignment vertical="center"/>
    </xf>
    <xf numFmtId="0" fontId="35" fillId="3" borderId="14" xfId="0" applyFont="1" applyFill="1" applyBorder="1" applyAlignment="1" applyProtection="1">
      <alignment horizontal="left" vertical="center"/>
      <protection locked="0"/>
    </xf>
    <xf numFmtId="0" fontId="35" fillId="0" borderId="0" xfId="0" applyFont="1" applyBorder="1" applyAlignment="1">
      <alignment horizontal="center" vertical="center"/>
    </xf>
    <xf numFmtId="167" fontId="35" fillId="3" borderId="22" xfId="0" applyNumberFormat="1" applyFont="1" applyFill="1" applyBorder="1" applyAlignment="1" applyProtection="1">
      <alignment vertical="center"/>
      <protection locked="0"/>
    </xf>
  </cellXfs>
  <cellStyles count="2">
    <cellStyle name="Normal" xfId="0" builtinId="0" customBuiltin="1"/>
    <cellStyle name="Hyperlink" xfId="1" builtinId="8"/>
  </cellStyles>
  <dxfs count="0"/>
  <tableStyles count="0"/>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drawing" Target="../drawings/drawing4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1</v>
      </c>
      <c r="BT1" s="13" t="s">
        <v>3</v>
      </c>
      <c r="BU1" s="13" t="s">
        <v>3</v>
      </c>
      <c r="BV1" s="13" t="s">
        <v>4</v>
      </c>
    </row>
    <row r="2" s="1" customFormat="1" ht="36.96" customHeight="1">
      <c r="AR2" s="14" t="s">
        <v>5</v>
      </c>
      <c r="AS2" s="1"/>
      <c r="AT2" s="1"/>
      <c r="AU2" s="1"/>
      <c r="AV2" s="1"/>
      <c r="AW2" s="1"/>
      <c r="AX2" s="1"/>
      <c r="AY2" s="1"/>
      <c r="AZ2" s="1"/>
      <c r="BA2" s="1"/>
      <c r="BB2" s="1"/>
      <c r="BC2" s="1"/>
      <c r="BD2" s="1"/>
      <c r="BE2" s="1"/>
      <c r="BS2" s="15" t="s">
        <v>6</v>
      </c>
      <c r="BT2" s="15" t="s">
        <v>7</v>
      </c>
    </row>
    <row r="3" s="1" customFormat="1" ht="6.96" customHeight="1">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8"/>
      <c r="BS3" s="15" t="s">
        <v>6</v>
      </c>
      <c r="BT3" s="15" t="s">
        <v>8</v>
      </c>
    </row>
    <row r="4" s="1" customFormat="1" ht="24.96" customHeight="1">
      <c r="B4" s="18"/>
      <c r="D4" s="19" t="s">
        <v>9</v>
      </c>
      <c r="AR4" s="18"/>
      <c r="AS4" s="20" t="s">
        <v>10</v>
      </c>
      <c r="BE4" s="21" t="s">
        <v>11</v>
      </c>
      <c r="BS4" s="15" t="s">
        <v>12</v>
      </c>
    </row>
    <row r="5" s="1" customFormat="1" ht="12" customHeight="1">
      <c r="B5" s="18"/>
      <c r="D5" s="22" t="s">
        <v>13</v>
      </c>
      <c r="K5" s="23" t="s">
        <v>14</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R5" s="18"/>
      <c r="BE5" s="24" t="s">
        <v>15</v>
      </c>
      <c r="BS5" s="15" t="s">
        <v>6</v>
      </c>
    </row>
    <row r="6" s="1" customFormat="1" ht="36.96" customHeight="1">
      <c r="B6" s="18"/>
      <c r="D6" s="25" t="s">
        <v>16</v>
      </c>
      <c r="K6" s="26" t="s">
        <v>17</v>
      </c>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R6" s="18"/>
      <c r="BE6" s="27"/>
      <c r="BS6" s="15" t="s">
        <v>6</v>
      </c>
    </row>
    <row r="7" s="1" customFormat="1" ht="12" customHeight="1">
      <c r="B7" s="18"/>
      <c r="D7" s="28" t="s">
        <v>18</v>
      </c>
      <c r="K7" s="23" t="s">
        <v>1</v>
      </c>
      <c r="AK7" s="28" t="s">
        <v>19</v>
      </c>
      <c r="AN7" s="23" t="s">
        <v>1</v>
      </c>
      <c r="AR7" s="18"/>
      <c r="BE7" s="27"/>
      <c r="BS7" s="15" t="s">
        <v>6</v>
      </c>
    </row>
    <row r="8" s="1" customFormat="1" ht="12" customHeight="1">
      <c r="B8" s="18"/>
      <c r="D8" s="28" t="s">
        <v>20</v>
      </c>
      <c r="K8" s="23" t="s">
        <v>21</v>
      </c>
      <c r="AK8" s="28" t="s">
        <v>22</v>
      </c>
      <c r="AN8" s="29" t="s">
        <v>23</v>
      </c>
      <c r="AR8" s="18"/>
      <c r="BE8" s="27"/>
      <c r="BS8" s="15" t="s">
        <v>6</v>
      </c>
    </row>
    <row r="9" s="1" customFormat="1" ht="14.4" customHeight="1">
      <c r="B9" s="18"/>
      <c r="AR9" s="18"/>
      <c r="BE9" s="27"/>
      <c r="BS9" s="15" t="s">
        <v>6</v>
      </c>
    </row>
    <row r="10" s="1" customFormat="1" ht="12" customHeight="1">
      <c r="B10" s="18"/>
      <c r="D10" s="28" t="s">
        <v>24</v>
      </c>
      <c r="AK10" s="28" t="s">
        <v>25</v>
      </c>
      <c r="AN10" s="23" t="s">
        <v>1</v>
      </c>
      <c r="AR10" s="18"/>
      <c r="BE10" s="27"/>
      <c r="BS10" s="15" t="s">
        <v>6</v>
      </c>
    </row>
    <row r="11" s="1" customFormat="1" ht="18.48" customHeight="1">
      <c r="B11" s="18"/>
      <c r="E11" s="23" t="s">
        <v>21</v>
      </c>
      <c r="AK11" s="28" t="s">
        <v>26</v>
      </c>
      <c r="AN11" s="23" t="s">
        <v>1</v>
      </c>
      <c r="AR11" s="18"/>
      <c r="BE11" s="27"/>
      <c r="BS11" s="15" t="s">
        <v>6</v>
      </c>
    </row>
    <row r="12" s="1" customFormat="1" ht="6.96" customHeight="1">
      <c r="B12" s="18"/>
      <c r="AR12" s="18"/>
      <c r="BE12" s="27"/>
      <c r="BS12" s="15" t="s">
        <v>6</v>
      </c>
    </row>
    <row r="13" s="1" customFormat="1" ht="12" customHeight="1">
      <c r="B13" s="18"/>
      <c r="D13" s="28" t="s">
        <v>27</v>
      </c>
      <c r="AK13" s="28" t="s">
        <v>25</v>
      </c>
      <c r="AN13" s="30" t="s">
        <v>28</v>
      </c>
      <c r="AR13" s="18"/>
      <c r="BE13" s="27"/>
      <c r="BS13" s="15" t="s">
        <v>6</v>
      </c>
    </row>
    <row r="14">
      <c r="B14" s="18"/>
      <c r="E14" s="30" t="s">
        <v>28</v>
      </c>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28" t="s">
        <v>26</v>
      </c>
      <c r="AN14" s="30" t="s">
        <v>28</v>
      </c>
      <c r="AR14" s="18"/>
      <c r="BE14" s="27"/>
      <c r="BS14" s="15" t="s">
        <v>6</v>
      </c>
    </row>
    <row r="15" s="1" customFormat="1" ht="6.96" customHeight="1">
      <c r="B15" s="18"/>
      <c r="AR15" s="18"/>
      <c r="BE15" s="27"/>
      <c r="BS15" s="15" t="s">
        <v>3</v>
      </c>
    </row>
    <row r="16" s="1" customFormat="1" ht="12" customHeight="1">
      <c r="B16" s="18"/>
      <c r="D16" s="28" t="s">
        <v>29</v>
      </c>
      <c r="AK16" s="28" t="s">
        <v>25</v>
      </c>
      <c r="AN16" s="23" t="s">
        <v>1</v>
      </c>
      <c r="AR16" s="18"/>
      <c r="BE16" s="27"/>
      <c r="BS16" s="15" t="s">
        <v>3</v>
      </c>
    </row>
    <row r="17" s="1" customFormat="1" ht="18.48" customHeight="1">
      <c r="B17" s="18"/>
      <c r="E17" s="23" t="s">
        <v>21</v>
      </c>
      <c r="AK17" s="28" t="s">
        <v>26</v>
      </c>
      <c r="AN17" s="23" t="s">
        <v>1</v>
      </c>
      <c r="AR17" s="18"/>
      <c r="BE17" s="27"/>
      <c r="BS17" s="15" t="s">
        <v>30</v>
      </c>
    </row>
    <row r="18" s="1" customFormat="1" ht="6.96" customHeight="1">
      <c r="B18" s="18"/>
      <c r="AR18" s="18"/>
      <c r="BE18" s="27"/>
      <c r="BS18" s="15" t="s">
        <v>6</v>
      </c>
    </row>
    <row r="19" s="1" customFormat="1" ht="12" customHeight="1">
      <c r="B19" s="18"/>
      <c r="D19" s="28" t="s">
        <v>31</v>
      </c>
      <c r="AK19" s="28" t="s">
        <v>25</v>
      </c>
      <c r="AN19" s="23" t="s">
        <v>1</v>
      </c>
      <c r="AR19" s="18"/>
      <c r="BE19" s="27"/>
      <c r="BS19" s="15" t="s">
        <v>6</v>
      </c>
    </row>
    <row r="20" s="1" customFormat="1" ht="18.48" customHeight="1">
      <c r="B20" s="18"/>
      <c r="E20" s="23" t="s">
        <v>21</v>
      </c>
      <c r="AK20" s="28" t="s">
        <v>26</v>
      </c>
      <c r="AN20" s="23" t="s">
        <v>1</v>
      </c>
      <c r="AR20" s="18"/>
      <c r="BE20" s="27"/>
      <c r="BS20" s="15" t="s">
        <v>30</v>
      </c>
    </row>
    <row r="21" s="1" customFormat="1" ht="6.96" customHeight="1">
      <c r="B21" s="18"/>
      <c r="AR21" s="18"/>
      <c r="BE21" s="27"/>
    </row>
    <row r="22" s="1" customFormat="1" ht="12" customHeight="1">
      <c r="B22" s="18"/>
      <c r="D22" s="28" t="s">
        <v>32</v>
      </c>
      <c r="AR22" s="18"/>
      <c r="BE22" s="27"/>
    </row>
    <row r="23" s="1" customFormat="1" ht="16.5" customHeight="1">
      <c r="B23" s="18"/>
      <c r="E23" s="32" t="s">
        <v>1</v>
      </c>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R23" s="18"/>
      <c r="BE23" s="27"/>
    </row>
    <row r="24" s="1" customFormat="1" ht="6.96" customHeight="1">
      <c r="B24" s="18"/>
      <c r="AR24" s="18"/>
      <c r="BE24" s="27"/>
    </row>
    <row r="25" s="1" customFormat="1" ht="6.96" customHeight="1">
      <c r="B25" s="18"/>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R25" s="18"/>
      <c r="BE25" s="27"/>
    </row>
    <row r="26" s="2" customFormat="1" ht="25.92" customHeight="1">
      <c r="A26" s="34"/>
      <c r="B26" s="35"/>
      <c r="C26" s="34"/>
      <c r="D26" s="36" t="s">
        <v>33</v>
      </c>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8">
        <f>ROUND(AG94,2)</f>
        <v>0</v>
      </c>
      <c r="AL26" s="37"/>
      <c r="AM26" s="37"/>
      <c r="AN26" s="37"/>
      <c r="AO26" s="37"/>
      <c r="AP26" s="34"/>
      <c r="AQ26" s="34"/>
      <c r="AR26" s="35"/>
      <c r="BE26" s="27"/>
    </row>
    <row r="27" s="2" customFormat="1" ht="6.96" customHeight="1">
      <c r="A27" s="34"/>
      <c r="B27" s="35"/>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5"/>
      <c r="BE27" s="27"/>
    </row>
    <row r="28" s="2" customFormat="1">
      <c r="A28" s="34"/>
      <c r="B28" s="35"/>
      <c r="C28" s="34"/>
      <c r="D28" s="34"/>
      <c r="E28" s="34"/>
      <c r="F28" s="34"/>
      <c r="G28" s="34"/>
      <c r="H28" s="34"/>
      <c r="I28" s="34"/>
      <c r="J28" s="34"/>
      <c r="K28" s="34"/>
      <c r="L28" s="39" t="s">
        <v>34</v>
      </c>
      <c r="M28" s="39"/>
      <c r="N28" s="39"/>
      <c r="O28" s="39"/>
      <c r="P28" s="39"/>
      <c r="Q28" s="34"/>
      <c r="R28" s="34"/>
      <c r="S28" s="34"/>
      <c r="T28" s="34"/>
      <c r="U28" s="34"/>
      <c r="V28" s="34"/>
      <c r="W28" s="39" t="s">
        <v>35</v>
      </c>
      <c r="X28" s="39"/>
      <c r="Y28" s="39"/>
      <c r="Z28" s="39"/>
      <c r="AA28" s="39"/>
      <c r="AB28" s="39"/>
      <c r="AC28" s="39"/>
      <c r="AD28" s="39"/>
      <c r="AE28" s="39"/>
      <c r="AF28" s="34"/>
      <c r="AG28" s="34"/>
      <c r="AH28" s="34"/>
      <c r="AI28" s="34"/>
      <c r="AJ28" s="34"/>
      <c r="AK28" s="39" t="s">
        <v>36</v>
      </c>
      <c r="AL28" s="39"/>
      <c r="AM28" s="39"/>
      <c r="AN28" s="39"/>
      <c r="AO28" s="39"/>
      <c r="AP28" s="34"/>
      <c r="AQ28" s="34"/>
      <c r="AR28" s="35"/>
      <c r="BE28" s="27"/>
    </row>
    <row r="29" s="3" customFormat="1" ht="14.4" customHeight="1">
      <c r="A29" s="3"/>
      <c r="B29" s="40"/>
      <c r="C29" s="3"/>
      <c r="D29" s="28" t="s">
        <v>37</v>
      </c>
      <c r="E29" s="3"/>
      <c r="F29" s="28" t="s">
        <v>38</v>
      </c>
      <c r="G29" s="3"/>
      <c r="H29" s="3"/>
      <c r="I29" s="3"/>
      <c r="J29" s="3"/>
      <c r="K29" s="3"/>
      <c r="L29" s="41">
        <v>0.20999999999999999</v>
      </c>
      <c r="M29" s="3"/>
      <c r="N29" s="3"/>
      <c r="O29" s="3"/>
      <c r="P29" s="3"/>
      <c r="Q29" s="3"/>
      <c r="R29" s="3"/>
      <c r="S29" s="3"/>
      <c r="T29" s="3"/>
      <c r="U29" s="3"/>
      <c r="V29" s="3"/>
      <c r="W29" s="42">
        <f>ROUND(AZ94, 2)</f>
        <v>0</v>
      </c>
      <c r="X29" s="3"/>
      <c r="Y29" s="3"/>
      <c r="Z29" s="3"/>
      <c r="AA29" s="3"/>
      <c r="AB29" s="3"/>
      <c r="AC29" s="3"/>
      <c r="AD29" s="3"/>
      <c r="AE29" s="3"/>
      <c r="AF29" s="3"/>
      <c r="AG29" s="3"/>
      <c r="AH29" s="3"/>
      <c r="AI29" s="3"/>
      <c r="AJ29" s="3"/>
      <c r="AK29" s="42">
        <f>ROUND(AV94, 2)</f>
        <v>0</v>
      </c>
      <c r="AL29" s="3"/>
      <c r="AM29" s="3"/>
      <c r="AN29" s="3"/>
      <c r="AO29" s="3"/>
      <c r="AP29" s="3"/>
      <c r="AQ29" s="3"/>
      <c r="AR29" s="40"/>
      <c r="BE29" s="43"/>
    </row>
    <row r="30" s="3" customFormat="1" ht="14.4" customHeight="1">
      <c r="A30" s="3"/>
      <c r="B30" s="40"/>
      <c r="C30" s="3"/>
      <c r="D30" s="3"/>
      <c r="E30" s="3"/>
      <c r="F30" s="28" t="s">
        <v>39</v>
      </c>
      <c r="G30" s="3"/>
      <c r="H30" s="3"/>
      <c r="I30" s="3"/>
      <c r="J30" s="3"/>
      <c r="K30" s="3"/>
      <c r="L30" s="41">
        <v>0.12</v>
      </c>
      <c r="M30" s="3"/>
      <c r="N30" s="3"/>
      <c r="O30" s="3"/>
      <c r="P30" s="3"/>
      <c r="Q30" s="3"/>
      <c r="R30" s="3"/>
      <c r="S30" s="3"/>
      <c r="T30" s="3"/>
      <c r="U30" s="3"/>
      <c r="V30" s="3"/>
      <c r="W30" s="42">
        <f>ROUND(BA94, 2)</f>
        <v>0</v>
      </c>
      <c r="X30" s="3"/>
      <c r="Y30" s="3"/>
      <c r="Z30" s="3"/>
      <c r="AA30" s="3"/>
      <c r="AB30" s="3"/>
      <c r="AC30" s="3"/>
      <c r="AD30" s="3"/>
      <c r="AE30" s="3"/>
      <c r="AF30" s="3"/>
      <c r="AG30" s="3"/>
      <c r="AH30" s="3"/>
      <c r="AI30" s="3"/>
      <c r="AJ30" s="3"/>
      <c r="AK30" s="42">
        <f>ROUND(AW94, 2)</f>
        <v>0</v>
      </c>
      <c r="AL30" s="3"/>
      <c r="AM30" s="3"/>
      <c r="AN30" s="3"/>
      <c r="AO30" s="3"/>
      <c r="AP30" s="3"/>
      <c r="AQ30" s="3"/>
      <c r="AR30" s="40"/>
      <c r="BE30" s="43"/>
    </row>
    <row r="31" hidden="1" s="3" customFormat="1" ht="14.4" customHeight="1">
      <c r="A31" s="3"/>
      <c r="B31" s="40"/>
      <c r="C31" s="3"/>
      <c r="D31" s="3"/>
      <c r="E31" s="3"/>
      <c r="F31" s="28" t="s">
        <v>40</v>
      </c>
      <c r="G31" s="3"/>
      <c r="H31" s="3"/>
      <c r="I31" s="3"/>
      <c r="J31" s="3"/>
      <c r="K31" s="3"/>
      <c r="L31" s="41">
        <v>0.20999999999999999</v>
      </c>
      <c r="M31" s="3"/>
      <c r="N31" s="3"/>
      <c r="O31" s="3"/>
      <c r="P31" s="3"/>
      <c r="Q31" s="3"/>
      <c r="R31" s="3"/>
      <c r="S31" s="3"/>
      <c r="T31" s="3"/>
      <c r="U31" s="3"/>
      <c r="V31" s="3"/>
      <c r="W31" s="42">
        <f>ROUND(BB94, 2)</f>
        <v>0</v>
      </c>
      <c r="X31" s="3"/>
      <c r="Y31" s="3"/>
      <c r="Z31" s="3"/>
      <c r="AA31" s="3"/>
      <c r="AB31" s="3"/>
      <c r="AC31" s="3"/>
      <c r="AD31" s="3"/>
      <c r="AE31" s="3"/>
      <c r="AF31" s="3"/>
      <c r="AG31" s="3"/>
      <c r="AH31" s="3"/>
      <c r="AI31" s="3"/>
      <c r="AJ31" s="3"/>
      <c r="AK31" s="42">
        <v>0</v>
      </c>
      <c r="AL31" s="3"/>
      <c r="AM31" s="3"/>
      <c r="AN31" s="3"/>
      <c r="AO31" s="3"/>
      <c r="AP31" s="3"/>
      <c r="AQ31" s="3"/>
      <c r="AR31" s="40"/>
      <c r="BE31" s="43"/>
    </row>
    <row r="32" hidden="1" s="3" customFormat="1" ht="14.4" customHeight="1">
      <c r="A32" s="3"/>
      <c r="B32" s="40"/>
      <c r="C32" s="3"/>
      <c r="D32" s="3"/>
      <c r="E32" s="3"/>
      <c r="F32" s="28" t="s">
        <v>41</v>
      </c>
      <c r="G32" s="3"/>
      <c r="H32" s="3"/>
      <c r="I32" s="3"/>
      <c r="J32" s="3"/>
      <c r="K32" s="3"/>
      <c r="L32" s="41">
        <v>0.12</v>
      </c>
      <c r="M32" s="3"/>
      <c r="N32" s="3"/>
      <c r="O32" s="3"/>
      <c r="P32" s="3"/>
      <c r="Q32" s="3"/>
      <c r="R32" s="3"/>
      <c r="S32" s="3"/>
      <c r="T32" s="3"/>
      <c r="U32" s="3"/>
      <c r="V32" s="3"/>
      <c r="W32" s="42">
        <f>ROUND(BC94, 2)</f>
        <v>0</v>
      </c>
      <c r="X32" s="3"/>
      <c r="Y32" s="3"/>
      <c r="Z32" s="3"/>
      <c r="AA32" s="3"/>
      <c r="AB32" s="3"/>
      <c r="AC32" s="3"/>
      <c r="AD32" s="3"/>
      <c r="AE32" s="3"/>
      <c r="AF32" s="3"/>
      <c r="AG32" s="3"/>
      <c r="AH32" s="3"/>
      <c r="AI32" s="3"/>
      <c r="AJ32" s="3"/>
      <c r="AK32" s="42">
        <v>0</v>
      </c>
      <c r="AL32" s="3"/>
      <c r="AM32" s="3"/>
      <c r="AN32" s="3"/>
      <c r="AO32" s="3"/>
      <c r="AP32" s="3"/>
      <c r="AQ32" s="3"/>
      <c r="AR32" s="40"/>
      <c r="BE32" s="43"/>
    </row>
    <row r="33" hidden="1" s="3" customFormat="1" ht="14.4" customHeight="1">
      <c r="A33" s="3"/>
      <c r="B33" s="40"/>
      <c r="C33" s="3"/>
      <c r="D33" s="3"/>
      <c r="E33" s="3"/>
      <c r="F33" s="28" t="s">
        <v>42</v>
      </c>
      <c r="G33" s="3"/>
      <c r="H33" s="3"/>
      <c r="I33" s="3"/>
      <c r="J33" s="3"/>
      <c r="K33" s="3"/>
      <c r="L33" s="41">
        <v>0</v>
      </c>
      <c r="M33" s="3"/>
      <c r="N33" s="3"/>
      <c r="O33" s="3"/>
      <c r="P33" s="3"/>
      <c r="Q33" s="3"/>
      <c r="R33" s="3"/>
      <c r="S33" s="3"/>
      <c r="T33" s="3"/>
      <c r="U33" s="3"/>
      <c r="V33" s="3"/>
      <c r="W33" s="42">
        <f>ROUND(BD94, 2)</f>
        <v>0</v>
      </c>
      <c r="X33" s="3"/>
      <c r="Y33" s="3"/>
      <c r="Z33" s="3"/>
      <c r="AA33" s="3"/>
      <c r="AB33" s="3"/>
      <c r="AC33" s="3"/>
      <c r="AD33" s="3"/>
      <c r="AE33" s="3"/>
      <c r="AF33" s="3"/>
      <c r="AG33" s="3"/>
      <c r="AH33" s="3"/>
      <c r="AI33" s="3"/>
      <c r="AJ33" s="3"/>
      <c r="AK33" s="42">
        <v>0</v>
      </c>
      <c r="AL33" s="3"/>
      <c r="AM33" s="3"/>
      <c r="AN33" s="3"/>
      <c r="AO33" s="3"/>
      <c r="AP33" s="3"/>
      <c r="AQ33" s="3"/>
      <c r="AR33" s="40"/>
      <c r="BE33" s="43"/>
    </row>
    <row r="34" s="2" customFormat="1" ht="6.96" customHeight="1">
      <c r="A34" s="34"/>
      <c r="B34" s="35"/>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5"/>
      <c r="BE34" s="27"/>
    </row>
    <row r="35" s="2" customFormat="1" ht="25.92" customHeight="1">
      <c r="A35" s="34"/>
      <c r="B35" s="35"/>
      <c r="C35" s="44"/>
      <c r="D35" s="45" t="s">
        <v>43</v>
      </c>
      <c r="E35" s="46"/>
      <c r="F35" s="46"/>
      <c r="G35" s="46"/>
      <c r="H35" s="46"/>
      <c r="I35" s="46"/>
      <c r="J35" s="46"/>
      <c r="K35" s="46"/>
      <c r="L35" s="46"/>
      <c r="M35" s="46"/>
      <c r="N35" s="46"/>
      <c r="O35" s="46"/>
      <c r="P35" s="46"/>
      <c r="Q35" s="46"/>
      <c r="R35" s="46"/>
      <c r="S35" s="46"/>
      <c r="T35" s="47" t="s">
        <v>44</v>
      </c>
      <c r="U35" s="46"/>
      <c r="V35" s="46"/>
      <c r="W35" s="46"/>
      <c r="X35" s="48" t="s">
        <v>45</v>
      </c>
      <c r="Y35" s="46"/>
      <c r="Z35" s="46"/>
      <c r="AA35" s="46"/>
      <c r="AB35" s="46"/>
      <c r="AC35" s="46"/>
      <c r="AD35" s="46"/>
      <c r="AE35" s="46"/>
      <c r="AF35" s="46"/>
      <c r="AG35" s="46"/>
      <c r="AH35" s="46"/>
      <c r="AI35" s="46"/>
      <c r="AJ35" s="46"/>
      <c r="AK35" s="49">
        <f>SUM(AK26:AK33)</f>
        <v>0</v>
      </c>
      <c r="AL35" s="46"/>
      <c r="AM35" s="46"/>
      <c r="AN35" s="46"/>
      <c r="AO35" s="50"/>
      <c r="AP35" s="44"/>
      <c r="AQ35" s="44"/>
      <c r="AR35" s="35"/>
      <c r="BE35" s="34"/>
    </row>
    <row r="36" s="2" customFormat="1" ht="6.96" customHeight="1">
      <c r="A36" s="34"/>
      <c r="B36" s="35"/>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5"/>
      <c r="BE36" s="34"/>
    </row>
    <row r="37" s="2" customFormat="1" ht="14.4" customHeight="1">
      <c r="A37" s="34"/>
      <c r="B37" s="35"/>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5"/>
      <c r="BE37" s="34"/>
    </row>
    <row r="38" s="1" customFormat="1" ht="14.4" customHeight="1">
      <c r="B38" s="18"/>
      <c r="AR38" s="18"/>
    </row>
    <row r="39" s="1" customFormat="1" ht="14.4" customHeight="1">
      <c r="B39" s="18"/>
      <c r="AR39" s="18"/>
    </row>
    <row r="40" s="1" customFormat="1" ht="14.4" customHeight="1">
      <c r="B40" s="18"/>
      <c r="AR40" s="18"/>
    </row>
    <row r="41" s="1" customFormat="1" ht="14.4" customHeight="1">
      <c r="B41" s="18"/>
      <c r="AR41" s="18"/>
    </row>
    <row r="42" s="1" customFormat="1" ht="14.4" customHeight="1">
      <c r="B42" s="18"/>
      <c r="AR42" s="18"/>
    </row>
    <row r="43" s="1" customFormat="1" ht="14.4" customHeight="1">
      <c r="B43" s="18"/>
      <c r="AR43" s="18"/>
    </row>
    <row r="44" s="1" customFormat="1" ht="14.4" customHeight="1">
      <c r="B44" s="18"/>
      <c r="AR44" s="18"/>
    </row>
    <row r="45" s="1" customFormat="1" ht="14.4" customHeight="1">
      <c r="B45" s="18"/>
      <c r="AR45" s="18"/>
    </row>
    <row r="46" s="1" customFormat="1" ht="14.4" customHeight="1">
      <c r="B46" s="18"/>
      <c r="AR46" s="18"/>
    </row>
    <row r="47" s="1" customFormat="1" ht="14.4" customHeight="1">
      <c r="B47" s="18"/>
      <c r="AR47" s="18"/>
    </row>
    <row r="48" s="1" customFormat="1" ht="14.4" customHeight="1">
      <c r="B48" s="18"/>
      <c r="AR48" s="18"/>
    </row>
    <row r="49" s="2" customFormat="1" ht="14.4" customHeight="1">
      <c r="B49" s="51"/>
      <c r="D49" s="52" t="s">
        <v>46</v>
      </c>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2" t="s">
        <v>47</v>
      </c>
      <c r="AI49" s="53"/>
      <c r="AJ49" s="53"/>
      <c r="AK49" s="53"/>
      <c r="AL49" s="53"/>
      <c r="AM49" s="53"/>
      <c r="AN49" s="53"/>
      <c r="AO49" s="53"/>
      <c r="AR49" s="51"/>
    </row>
    <row r="50">
      <c r="B50" s="18"/>
      <c r="AR50" s="18"/>
    </row>
    <row r="51">
      <c r="B51" s="18"/>
      <c r="AR51" s="18"/>
    </row>
    <row r="52">
      <c r="B52" s="18"/>
      <c r="AR52" s="18"/>
    </row>
    <row r="53">
      <c r="B53" s="18"/>
      <c r="AR53" s="18"/>
    </row>
    <row r="54">
      <c r="B54" s="18"/>
      <c r="AR54" s="18"/>
    </row>
    <row r="55">
      <c r="B55" s="18"/>
      <c r="AR55" s="18"/>
    </row>
    <row r="56">
      <c r="B56" s="18"/>
      <c r="AR56" s="18"/>
    </row>
    <row r="57">
      <c r="B57" s="18"/>
      <c r="AR57" s="18"/>
    </row>
    <row r="58">
      <c r="B58" s="18"/>
      <c r="AR58" s="18"/>
    </row>
    <row r="59">
      <c r="B59" s="18"/>
      <c r="AR59" s="18"/>
    </row>
    <row r="60" s="2" customFormat="1">
      <c r="A60" s="34"/>
      <c r="B60" s="35"/>
      <c r="C60" s="34"/>
      <c r="D60" s="54" t="s">
        <v>48</v>
      </c>
      <c r="E60" s="37"/>
      <c r="F60" s="37"/>
      <c r="G60" s="37"/>
      <c r="H60" s="37"/>
      <c r="I60" s="37"/>
      <c r="J60" s="37"/>
      <c r="K60" s="37"/>
      <c r="L60" s="37"/>
      <c r="M60" s="37"/>
      <c r="N60" s="37"/>
      <c r="O60" s="37"/>
      <c r="P60" s="37"/>
      <c r="Q60" s="37"/>
      <c r="R60" s="37"/>
      <c r="S60" s="37"/>
      <c r="T60" s="37"/>
      <c r="U60" s="37"/>
      <c r="V60" s="54" t="s">
        <v>49</v>
      </c>
      <c r="W60" s="37"/>
      <c r="X60" s="37"/>
      <c r="Y60" s="37"/>
      <c r="Z60" s="37"/>
      <c r="AA60" s="37"/>
      <c r="AB60" s="37"/>
      <c r="AC60" s="37"/>
      <c r="AD60" s="37"/>
      <c r="AE60" s="37"/>
      <c r="AF60" s="37"/>
      <c r="AG60" s="37"/>
      <c r="AH60" s="54" t="s">
        <v>48</v>
      </c>
      <c r="AI60" s="37"/>
      <c r="AJ60" s="37"/>
      <c r="AK60" s="37"/>
      <c r="AL60" s="37"/>
      <c r="AM60" s="54" t="s">
        <v>49</v>
      </c>
      <c r="AN60" s="37"/>
      <c r="AO60" s="37"/>
      <c r="AP60" s="34"/>
      <c r="AQ60" s="34"/>
      <c r="AR60" s="35"/>
      <c r="BE60" s="34"/>
    </row>
    <row r="61">
      <c r="B61" s="18"/>
      <c r="AR61" s="18"/>
    </row>
    <row r="62">
      <c r="B62" s="18"/>
      <c r="AR62" s="18"/>
    </row>
    <row r="63">
      <c r="B63" s="18"/>
      <c r="AR63" s="18"/>
    </row>
    <row r="64" s="2" customFormat="1">
      <c r="A64" s="34"/>
      <c r="B64" s="35"/>
      <c r="C64" s="34"/>
      <c r="D64" s="52" t="s">
        <v>50</v>
      </c>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c r="AH64" s="52" t="s">
        <v>51</v>
      </c>
      <c r="AI64" s="55"/>
      <c r="AJ64" s="55"/>
      <c r="AK64" s="55"/>
      <c r="AL64" s="55"/>
      <c r="AM64" s="55"/>
      <c r="AN64" s="55"/>
      <c r="AO64" s="55"/>
      <c r="AP64" s="34"/>
      <c r="AQ64" s="34"/>
      <c r="AR64" s="35"/>
      <c r="BE64" s="34"/>
    </row>
    <row r="65">
      <c r="B65" s="18"/>
      <c r="AR65" s="18"/>
    </row>
    <row r="66">
      <c r="B66" s="18"/>
      <c r="AR66" s="18"/>
    </row>
    <row r="67">
      <c r="B67" s="18"/>
      <c r="AR67" s="18"/>
    </row>
    <row r="68">
      <c r="B68" s="18"/>
      <c r="AR68" s="18"/>
    </row>
    <row r="69">
      <c r="B69" s="18"/>
      <c r="AR69" s="18"/>
    </row>
    <row r="70">
      <c r="B70" s="18"/>
      <c r="AR70" s="18"/>
    </row>
    <row r="71">
      <c r="B71" s="18"/>
      <c r="AR71" s="18"/>
    </row>
    <row r="72">
      <c r="B72" s="18"/>
      <c r="AR72" s="18"/>
    </row>
    <row r="73">
      <c r="B73" s="18"/>
      <c r="AR73" s="18"/>
    </row>
    <row r="74">
      <c r="B74" s="18"/>
      <c r="AR74" s="18"/>
    </row>
    <row r="75" s="2" customFormat="1">
      <c r="A75" s="34"/>
      <c r="B75" s="35"/>
      <c r="C75" s="34"/>
      <c r="D75" s="54" t="s">
        <v>48</v>
      </c>
      <c r="E75" s="37"/>
      <c r="F75" s="37"/>
      <c r="G75" s="37"/>
      <c r="H75" s="37"/>
      <c r="I75" s="37"/>
      <c r="J75" s="37"/>
      <c r="K75" s="37"/>
      <c r="L75" s="37"/>
      <c r="M75" s="37"/>
      <c r="N75" s="37"/>
      <c r="O75" s="37"/>
      <c r="P75" s="37"/>
      <c r="Q75" s="37"/>
      <c r="R75" s="37"/>
      <c r="S75" s="37"/>
      <c r="T75" s="37"/>
      <c r="U75" s="37"/>
      <c r="V75" s="54" t="s">
        <v>49</v>
      </c>
      <c r="W75" s="37"/>
      <c r="X75" s="37"/>
      <c r="Y75" s="37"/>
      <c r="Z75" s="37"/>
      <c r="AA75" s="37"/>
      <c r="AB75" s="37"/>
      <c r="AC75" s="37"/>
      <c r="AD75" s="37"/>
      <c r="AE75" s="37"/>
      <c r="AF75" s="37"/>
      <c r="AG75" s="37"/>
      <c r="AH75" s="54" t="s">
        <v>48</v>
      </c>
      <c r="AI75" s="37"/>
      <c r="AJ75" s="37"/>
      <c r="AK75" s="37"/>
      <c r="AL75" s="37"/>
      <c r="AM75" s="54" t="s">
        <v>49</v>
      </c>
      <c r="AN75" s="37"/>
      <c r="AO75" s="37"/>
      <c r="AP75" s="34"/>
      <c r="AQ75" s="34"/>
      <c r="AR75" s="35"/>
      <c r="BE75" s="34"/>
    </row>
    <row r="76" s="2" customFormat="1">
      <c r="A76" s="34"/>
      <c r="B76" s="35"/>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5"/>
      <c r="BE76" s="34"/>
    </row>
    <row r="77" s="2" customFormat="1" ht="6.96" customHeight="1">
      <c r="A77" s="34"/>
      <c r="B77" s="56"/>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35"/>
      <c r="BE77" s="34"/>
    </row>
    <row r="81" s="2" customFormat="1" ht="6.96" customHeight="1">
      <c r="A81" s="34"/>
      <c r="B81" s="58"/>
      <c r="C81" s="59"/>
      <c r="D81" s="59"/>
      <c r="E81" s="59"/>
      <c r="F81" s="59"/>
      <c r="G81" s="59"/>
      <c r="H81" s="59"/>
      <c r="I81" s="59"/>
      <c r="J81" s="59"/>
      <c r="K81" s="59"/>
      <c r="L81" s="59"/>
      <c r="M81" s="59"/>
      <c r="N81" s="59"/>
      <c r="O81" s="59"/>
      <c r="P81" s="59"/>
      <c r="Q81" s="59"/>
      <c r="R81" s="59"/>
      <c r="S81" s="59"/>
      <c r="T81" s="59"/>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35"/>
      <c r="BE81" s="34"/>
    </row>
    <row r="82" s="2" customFormat="1" ht="24.96" customHeight="1">
      <c r="A82" s="34"/>
      <c r="B82" s="35"/>
      <c r="C82" s="19" t="s">
        <v>52</v>
      </c>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5"/>
      <c r="BE82" s="34"/>
    </row>
    <row r="83" s="2" customFormat="1" ht="6.96" customHeight="1">
      <c r="A83" s="34"/>
      <c r="B83" s="35"/>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5"/>
      <c r="BE83" s="34"/>
    </row>
    <row r="84" s="4" customFormat="1" ht="12" customHeight="1">
      <c r="A84" s="4"/>
      <c r="B84" s="60"/>
      <c r="C84" s="28" t="s">
        <v>13</v>
      </c>
      <c r="D84" s="4"/>
      <c r="E84" s="4"/>
      <c r="F84" s="4"/>
      <c r="G84" s="4"/>
      <c r="H84" s="4"/>
      <c r="I84" s="4"/>
      <c r="J84" s="4"/>
      <c r="K84" s="4"/>
      <c r="L84" s="4" t="str">
        <f>K5</f>
        <v>MPDZPE</v>
      </c>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60"/>
      <c r="BE84" s="4"/>
    </row>
    <row r="85" s="5" customFormat="1" ht="36.96" customHeight="1">
      <c r="A85" s="5"/>
      <c r="B85" s="61"/>
      <c r="C85" s="62" t="s">
        <v>16</v>
      </c>
      <c r="D85" s="5"/>
      <c r="E85" s="5"/>
      <c r="F85" s="5"/>
      <c r="G85" s="5"/>
      <c r="H85" s="5"/>
      <c r="I85" s="5"/>
      <c r="J85" s="5"/>
      <c r="K85" s="5"/>
      <c r="L85" s="63" t="str">
        <f>K6</f>
        <v>Městský park -Děkanská zahrada Pelhřimov - kompletní provedení</v>
      </c>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61"/>
      <c r="BE85" s="5"/>
    </row>
    <row r="86" s="2" customFormat="1" ht="6.96" customHeight="1">
      <c r="A86" s="34"/>
      <c r="B86" s="35"/>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5"/>
      <c r="BE86" s="34"/>
    </row>
    <row r="87" s="2" customFormat="1" ht="12" customHeight="1">
      <c r="A87" s="34"/>
      <c r="B87" s="35"/>
      <c r="C87" s="28" t="s">
        <v>20</v>
      </c>
      <c r="D87" s="34"/>
      <c r="E87" s="34"/>
      <c r="F87" s="34"/>
      <c r="G87" s="34"/>
      <c r="H87" s="34"/>
      <c r="I87" s="34"/>
      <c r="J87" s="34"/>
      <c r="K87" s="34"/>
      <c r="L87" s="64" t="str">
        <f>IF(K8="","",K8)</f>
        <v xml:space="preserve"> </v>
      </c>
      <c r="M87" s="34"/>
      <c r="N87" s="34"/>
      <c r="O87" s="34"/>
      <c r="P87" s="34"/>
      <c r="Q87" s="34"/>
      <c r="R87" s="34"/>
      <c r="S87" s="34"/>
      <c r="T87" s="34"/>
      <c r="U87" s="34"/>
      <c r="V87" s="34"/>
      <c r="W87" s="34"/>
      <c r="X87" s="34"/>
      <c r="Y87" s="34"/>
      <c r="Z87" s="34"/>
      <c r="AA87" s="34"/>
      <c r="AB87" s="34"/>
      <c r="AC87" s="34"/>
      <c r="AD87" s="34"/>
      <c r="AE87" s="34"/>
      <c r="AF87" s="34"/>
      <c r="AG87" s="34"/>
      <c r="AH87" s="34"/>
      <c r="AI87" s="28" t="s">
        <v>22</v>
      </c>
      <c r="AJ87" s="34"/>
      <c r="AK87" s="34"/>
      <c r="AL87" s="34"/>
      <c r="AM87" s="65" t="str">
        <f>IF(AN8= "","",AN8)</f>
        <v>5. 12. 2024</v>
      </c>
      <c r="AN87" s="65"/>
      <c r="AO87" s="34"/>
      <c r="AP87" s="34"/>
      <c r="AQ87" s="34"/>
      <c r="AR87" s="35"/>
      <c r="BE87" s="34"/>
    </row>
    <row r="88" s="2" customFormat="1" ht="6.96" customHeight="1">
      <c r="A88" s="34"/>
      <c r="B88" s="35"/>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5"/>
      <c r="BE88" s="34"/>
    </row>
    <row r="89" s="2" customFormat="1" ht="15.15" customHeight="1">
      <c r="A89" s="34"/>
      <c r="B89" s="35"/>
      <c r="C89" s="28" t="s">
        <v>24</v>
      </c>
      <c r="D89" s="34"/>
      <c r="E89" s="34"/>
      <c r="F89" s="34"/>
      <c r="G89" s="34"/>
      <c r="H89" s="34"/>
      <c r="I89" s="34"/>
      <c r="J89" s="34"/>
      <c r="K89" s="34"/>
      <c r="L89" s="4" t="str">
        <f>IF(E11= "","",E11)</f>
        <v xml:space="preserve"> </v>
      </c>
      <c r="M89" s="34"/>
      <c r="N89" s="34"/>
      <c r="O89" s="34"/>
      <c r="P89" s="34"/>
      <c r="Q89" s="34"/>
      <c r="R89" s="34"/>
      <c r="S89" s="34"/>
      <c r="T89" s="34"/>
      <c r="U89" s="34"/>
      <c r="V89" s="34"/>
      <c r="W89" s="34"/>
      <c r="X89" s="34"/>
      <c r="Y89" s="34"/>
      <c r="Z89" s="34"/>
      <c r="AA89" s="34"/>
      <c r="AB89" s="34"/>
      <c r="AC89" s="34"/>
      <c r="AD89" s="34"/>
      <c r="AE89" s="34"/>
      <c r="AF89" s="34"/>
      <c r="AG89" s="34"/>
      <c r="AH89" s="34"/>
      <c r="AI89" s="28" t="s">
        <v>29</v>
      </c>
      <c r="AJ89" s="34"/>
      <c r="AK89" s="34"/>
      <c r="AL89" s="34"/>
      <c r="AM89" s="66" t="str">
        <f>IF(E17="","",E17)</f>
        <v xml:space="preserve"> </v>
      </c>
      <c r="AN89" s="4"/>
      <c r="AO89" s="4"/>
      <c r="AP89" s="4"/>
      <c r="AQ89" s="34"/>
      <c r="AR89" s="35"/>
      <c r="AS89" s="67" t="s">
        <v>53</v>
      </c>
      <c r="AT89" s="68"/>
      <c r="AU89" s="69"/>
      <c r="AV89" s="69"/>
      <c r="AW89" s="69"/>
      <c r="AX89" s="69"/>
      <c r="AY89" s="69"/>
      <c r="AZ89" s="69"/>
      <c r="BA89" s="69"/>
      <c r="BB89" s="69"/>
      <c r="BC89" s="69"/>
      <c r="BD89" s="70"/>
      <c r="BE89" s="34"/>
    </row>
    <row r="90" s="2" customFormat="1" ht="15.15" customHeight="1">
      <c r="A90" s="34"/>
      <c r="B90" s="35"/>
      <c r="C90" s="28" t="s">
        <v>27</v>
      </c>
      <c r="D90" s="34"/>
      <c r="E90" s="34"/>
      <c r="F90" s="34"/>
      <c r="G90" s="34"/>
      <c r="H90" s="34"/>
      <c r="I90" s="34"/>
      <c r="J90" s="34"/>
      <c r="K90" s="34"/>
      <c r="L90" s="4" t="str">
        <f>IF(E14= "Vyplň údaj","",E14)</f>
        <v/>
      </c>
      <c r="M90" s="34"/>
      <c r="N90" s="34"/>
      <c r="O90" s="34"/>
      <c r="P90" s="34"/>
      <c r="Q90" s="34"/>
      <c r="R90" s="34"/>
      <c r="S90" s="34"/>
      <c r="T90" s="34"/>
      <c r="U90" s="34"/>
      <c r="V90" s="34"/>
      <c r="W90" s="34"/>
      <c r="X90" s="34"/>
      <c r="Y90" s="34"/>
      <c r="Z90" s="34"/>
      <c r="AA90" s="34"/>
      <c r="AB90" s="34"/>
      <c r="AC90" s="34"/>
      <c r="AD90" s="34"/>
      <c r="AE90" s="34"/>
      <c r="AF90" s="34"/>
      <c r="AG90" s="34"/>
      <c r="AH90" s="34"/>
      <c r="AI90" s="28" t="s">
        <v>31</v>
      </c>
      <c r="AJ90" s="34"/>
      <c r="AK90" s="34"/>
      <c r="AL90" s="34"/>
      <c r="AM90" s="66" t="str">
        <f>IF(E20="","",E20)</f>
        <v xml:space="preserve"> </v>
      </c>
      <c r="AN90" s="4"/>
      <c r="AO90" s="4"/>
      <c r="AP90" s="4"/>
      <c r="AQ90" s="34"/>
      <c r="AR90" s="35"/>
      <c r="AS90" s="71"/>
      <c r="AT90" s="72"/>
      <c r="AU90" s="73"/>
      <c r="AV90" s="73"/>
      <c r="AW90" s="73"/>
      <c r="AX90" s="73"/>
      <c r="AY90" s="73"/>
      <c r="AZ90" s="73"/>
      <c r="BA90" s="73"/>
      <c r="BB90" s="73"/>
      <c r="BC90" s="73"/>
      <c r="BD90" s="74"/>
      <c r="BE90" s="34"/>
    </row>
    <row r="91" s="2" customFormat="1" ht="10.8" customHeight="1">
      <c r="A91" s="34"/>
      <c r="B91" s="35"/>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5"/>
      <c r="AS91" s="71"/>
      <c r="AT91" s="72"/>
      <c r="AU91" s="73"/>
      <c r="AV91" s="73"/>
      <c r="AW91" s="73"/>
      <c r="AX91" s="73"/>
      <c r="AY91" s="73"/>
      <c r="AZ91" s="73"/>
      <c r="BA91" s="73"/>
      <c r="BB91" s="73"/>
      <c r="BC91" s="73"/>
      <c r="BD91" s="74"/>
      <c r="BE91" s="34"/>
    </row>
    <row r="92" s="2" customFormat="1" ht="29.28" customHeight="1">
      <c r="A92" s="34"/>
      <c r="B92" s="35"/>
      <c r="C92" s="75" t="s">
        <v>54</v>
      </c>
      <c r="D92" s="76"/>
      <c r="E92" s="76"/>
      <c r="F92" s="76"/>
      <c r="G92" s="76"/>
      <c r="H92" s="77"/>
      <c r="I92" s="78" t="s">
        <v>55</v>
      </c>
      <c r="J92" s="76"/>
      <c r="K92" s="76"/>
      <c r="L92" s="76"/>
      <c r="M92" s="76"/>
      <c r="N92" s="76"/>
      <c r="O92" s="76"/>
      <c r="P92" s="76"/>
      <c r="Q92" s="76"/>
      <c r="R92" s="76"/>
      <c r="S92" s="76"/>
      <c r="T92" s="76"/>
      <c r="U92" s="76"/>
      <c r="V92" s="76"/>
      <c r="W92" s="76"/>
      <c r="X92" s="76"/>
      <c r="Y92" s="76"/>
      <c r="Z92" s="76"/>
      <c r="AA92" s="76"/>
      <c r="AB92" s="76"/>
      <c r="AC92" s="76"/>
      <c r="AD92" s="76"/>
      <c r="AE92" s="76"/>
      <c r="AF92" s="76"/>
      <c r="AG92" s="79" t="s">
        <v>56</v>
      </c>
      <c r="AH92" s="76"/>
      <c r="AI92" s="76"/>
      <c r="AJ92" s="76"/>
      <c r="AK92" s="76"/>
      <c r="AL92" s="76"/>
      <c r="AM92" s="76"/>
      <c r="AN92" s="78" t="s">
        <v>57</v>
      </c>
      <c r="AO92" s="76"/>
      <c r="AP92" s="80"/>
      <c r="AQ92" s="81" t="s">
        <v>58</v>
      </c>
      <c r="AR92" s="35"/>
      <c r="AS92" s="82" t="s">
        <v>59</v>
      </c>
      <c r="AT92" s="83" t="s">
        <v>60</v>
      </c>
      <c r="AU92" s="83" t="s">
        <v>61</v>
      </c>
      <c r="AV92" s="83" t="s">
        <v>62</v>
      </c>
      <c r="AW92" s="83" t="s">
        <v>63</v>
      </c>
      <c r="AX92" s="83" t="s">
        <v>64</v>
      </c>
      <c r="AY92" s="83" t="s">
        <v>65</v>
      </c>
      <c r="AZ92" s="83" t="s">
        <v>66</v>
      </c>
      <c r="BA92" s="83" t="s">
        <v>67</v>
      </c>
      <c r="BB92" s="83" t="s">
        <v>68</v>
      </c>
      <c r="BC92" s="83" t="s">
        <v>69</v>
      </c>
      <c r="BD92" s="84" t="s">
        <v>70</v>
      </c>
      <c r="BE92" s="34"/>
    </row>
    <row r="93" s="2" customFormat="1" ht="10.8" customHeight="1">
      <c r="A93" s="34"/>
      <c r="B93" s="35"/>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5"/>
      <c r="AS93" s="85"/>
      <c r="AT93" s="86"/>
      <c r="AU93" s="86"/>
      <c r="AV93" s="86"/>
      <c r="AW93" s="86"/>
      <c r="AX93" s="86"/>
      <c r="AY93" s="86"/>
      <c r="AZ93" s="86"/>
      <c r="BA93" s="86"/>
      <c r="BB93" s="86"/>
      <c r="BC93" s="86"/>
      <c r="BD93" s="87"/>
      <c r="BE93" s="34"/>
    </row>
    <row r="94" s="6" customFormat="1" ht="32.4" customHeight="1">
      <c r="A94" s="6"/>
      <c r="B94" s="88"/>
      <c r="C94" s="89" t="s">
        <v>71</v>
      </c>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1">
        <f>ROUND(AG95+AG136+AG144+AG154,2)</f>
        <v>0</v>
      </c>
      <c r="AH94" s="91"/>
      <c r="AI94" s="91"/>
      <c r="AJ94" s="91"/>
      <c r="AK94" s="91"/>
      <c r="AL94" s="91"/>
      <c r="AM94" s="91"/>
      <c r="AN94" s="92">
        <f>SUM(AG94,AT94)</f>
        <v>0</v>
      </c>
      <c r="AO94" s="92"/>
      <c r="AP94" s="92"/>
      <c r="AQ94" s="93" t="s">
        <v>1</v>
      </c>
      <c r="AR94" s="88"/>
      <c r="AS94" s="94">
        <f>ROUND(AS95+AS136+AS144+AS154,2)</f>
        <v>0</v>
      </c>
      <c r="AT94" s="95">
        <f>ROUND(SUM(AV94:AW94),2)</f>
        <v>0</v>
      </c>
      <c r="AU94" s="96">
        <f>ROUND(AU95+AU136+AU144+AU154,5)</f>
        <v>0</v>
      </c>
      <c r="AV94" s="95">
        <f>ROUND(AZ94*L29,2)</f>
        <v>0</v>
      </c>
      <c r="AW94" s="95">
        <f>ROUND(BA94*L30,2)</f>
        <v>0</v>
      </c>
      <c r="AX94" s="95">
        <f>ROUND(BB94*L29,2)</f>
        <v>0</v>
      </c>
      <c r="AY94" s="95">
        <f>ROUND(BC94*L30,2)</f>
        <v>0</v>
      </c>
      <c r="AZ94" s="95">
        <f>ROUND(AZ95+AZ136+AZ144+AZ154,2)</f>
        <v>0</v>
      </c>
      <c r="BA94" s="95">
        <f>ROUND(BA95+BA136+BA144+BA154,2)</f>
        <v>0</v>
      </c>
      <c r="BB94" s="95">
        <f>ROUND(BB95+BB136+BB144+BB154,2)</f>
        <v>0</v>
      </c>
      <c r="BC94" s="95">
        <f>ROUND(BC95+BC136+BC144+BC154,2)</f>
        <v>0</v>
      </c>
      <c r="BD94" s="97">
        <f>ROUND(BD95+BD136+BD144+BD154,2)</f>
        <v>0</v>
      </c>
      <c r="BE94" s="6"/>
      <c r="BS94" s="98" t="s">
        <v>72</v>
      </c>
      <c r="BT94" s="98" t="s">
        <v>73</v>
      </c>
      <c r="BU94" s="99" t="s">
        <v>74</v>
      </c>
      <c r="BV94" s="98" t="s">
        <v>75</v>
      </c>
      <c r="BW94" s="98" t="s">
        <v>4</v>
      </c>
      <c r="BX94" s="98" t="s">
        <v>76</v>
      </c>
      <c r="CL94" s="98" t="s">
        <v>1</v>
      </c>
    </row>
    <row r="95" s="7" customFormat="1" ht="24.75" customHeight="1">
      <c r="A95" s="7"/>
      <c r="B95" s="100"/>
      <c r="C95" s="101"/>
      <c r="D95" s="102" t="s">
        <v>77</v>
      </c>
      <c r="E95" s="102"/>
      <c r="F95" s="102"/>
      <c r="G95" s="102"/>
      <c r="H95" s="102"/>
      <c r="I95" s="103"/>
      <c r="J95" s="102" t="s">
        <v>78</v>
      </c>
      <c r="K95" s="102"/>
      <c r="L95" s="102"/>
      <c r="M95" s="102"/>
      <c r="N95" s="102"/>
      <c r="O95" s="102"/>
      <c r="P95" s="102"/>
      <c r="Q95" s="102"/>
      <c r="R95" s="102"/>
      <c r="S95" s="102"/>
      <c r="T95" s="102"/>
      <c r="U95" s="102"/>
      <c r="V95" s="102"/>
      <c r="W95" s="102"/>
      <c r="X95" s="102"/>
      <c r="Y95" s="102"/>
      <c r="Z95" s="102"/>
      <c r="AA95" s="102"/>
      <c r="AB95" s="102"/>
      <c r="AC95" s="102"/>
      <c r="AD95" s="102"/>
      <c r="AE95" s="102"/>
      <c r="AF95" s="102"/>
      <c r="AG95" s="104">
        <f>ROUND(AG96+AG130,2)</f>
        <v>0</v>
      </c>
      <c r="AH95" s="103"/>
      <c r="AI95" s="103"/>
      <c r="AJ95" s="103"/>
      <c r="AK95" s="103"/>
      <c r="AL95" s="103"/>
      <c r="AM95" s="103"/>
      <c r="AN95" s="105">
        <f>SUM(AG95,AT95)</f>
        <v>0</v>
      </c>
      <c r="AO95" s="103"/>
      <c r="AP95" s="103"/>
      <c r="AQ95" s="106" t="s">
        <v>79</v>
      </c>
      <c r="AR95" s="100"/>
      <c r="AS95" s="107">
        <f>ROUND(AS96+AS130,2)</f>
        <v>0</v>
      </c>
      <c r="AT95" s="108">
        <f>ROUND(SUM(AV95:AW95),2)</f>
        <v>0</v>
      </c>
      <c r="AU95" s="109">
        <f>ROUND(AU96+AU130,5)</f>
        <v>0</v>
      </c>
      <c r="AV95" s="108">
        <f>ROUND(AZ95*L29,2)</f>
        <v>0</v>
      </c>
      <c r="AW95" s="108">
        <f>ROUND(BA95*L30,2)</f>
        <v>0</v>
      </c>
      <c r="AX95" s="108">
        <f>ROUND(BB95*L29,2)</f>
        <v>0</v>
      </c>
      <c r="AY95" s="108">
        <f>ROUND(BC95*L30,2)</f>
        <v>0</v>
      </c>
      <c r="AZ95" s="108">
        <f>ROUND(AZ96+AZ130,2)</f>
        <v>0</v>
      </c>
      <c r="BA95" s="108">
        <f>ROUND(BA96+BA130,2)</f>
        <v>0</v>
      </c>
      <c r="BB95" s="108">
        <f>ROUND(BB96+BB130,2)</f>
        <v>0</v>
      </c>
      <c r="BC95" s="108">
        <f>ROUND(BC96+BC130,2)</f>
        <v>0</v>
      </c>
      <c r="BD95" s="110">
        <f>ROUND(BD96+BD130,2)</f>
        <v>0</v>
      </c>
      <c r="BE95" s="7"/>
      <c r="BS95" s="111" t="s">
        <v>72</v>
      </c>
      <c r="BT95" s="111" t="s">
        <v>80</v>
      </c>
      <c r="BU95" s="111" t="s">
        <v>74</v>
      </c>
      <c r="BV95" s="111" t="s">
        <v>75</v>
      </c>
      <c r="BW95" s="111" t="s">
        <v>81</v>
      </c>
      <c r="BX95" s="111" t="s">
        <v>4</v>
      </c>
      <c r="CL95" s="111" t="s">
        <v>1</v>
      </c>
      <c r="CM95" s="111" t="s">
        <v>82</v>
      </c>
    </row>
    <row r="96" s="4" customFormat="1" ht="16.5" customHeight="1">
      <c r="A96" s="4"/>
      <c r="B96" s="60"/>
      <c r="C96" s="10"/>
      <c r="D96" s="10"/>
      <c r="E96" s="112" t="s">
        <v>83</v>
      </c>
      <c r="F96" s="112"/>
      <c r="G96" s="112"/>
      <c r="H96" s="112"/>
      <c r="I96" s="112"/>
      <c r="J96" s="10"/>
      <c r="K96" s="112" t="s">
        <v>84</v>
      </c>
      <c r="L96" s="112"/>
      <c r="M96" s="112"/>
      <c r="N96" s="112"/>
      <c r="O96" s="112"/>
      <c r="P96" s="112"/>
      <c r="Q96" s="112"/>
      <c r="R96" s="112"/>
      <c r="S96" s="112"/>
      <c r="T96" s="112"/>
      <c r="U96" s="112"/>
      <c r="V96" s="112"/>
      <c r="W96" s="112"/>
      <c r="X96" s="112"/>
      <c r="Y96" s="112"/>
      <c r="Z96" s="112"/>
      <c r="AA96" s="112"/>
      <c r="AB96" s="112"/>
      <c r="AC96" s="112"/>
      <c r="AD96" s="112"/>
      <c r="AE96" s="112"/>
      <c r="AF96" s="112"/>
      <c r="AG96" s="113">
        <f>ROUND(AG97+AG98+AG100+AG102+AG104+AG106+AG108+AG110+AG124+AG126+AG128+AG129,2)</f>
        <v>0</v>
      </c>
      <c r="AH96" s="10"/>
      <c r="AI96" s="10"/>
      <c r="AJ96" s="10"/>
      <c r="AK96" s="10"/>
      <c r="AL96" s="10"/>
      <c r="AM96" s="10"/>
      <c r="AN96" s="114">
        <f>SUM(AG96,AT96)</f>
        <v>0</v>
      </c>
      <c r="AO96" s="10"/>
      <c r="AP96" s="10"/>
      <c r="AQ96" s="115" t="s">
        <v>85</v>
      </c>
      <c r="AR96" s="60"/>
      <c r="AS96" s="116">
        <f>ROUND(AS97+AS98+AS100+AS102+AS104+AS106+AS108+AS110+AS124+AS126+AS128+AS129,2)</f>
        <v>0</v>
      </c>
      <c r="AT96" s="117">
        <f>ROUND(SUM(AV96:AW96),2)</f>
        <v>0</v>
      </c>
      <c r="AU96" s="118">
        <f>ROUND(AU97+AU98+AU100+AU102+AU104+AU106+AU108+AU110+AU124+AU126+AU128+AU129,5)</f>
        <v>0</v>
      </c>
      <c r="AV96" s="117">
        <f>ROUND(AZ96*L29,2)</f>
        <v>0</v>
      </c>
      <c r="AW96" s="117">
        <f>ROUND(BA96*L30,2)</f>
        <v>0</v>
      </c>
      <c r="AX96" s="117">
        <f>ROUND(BB96*L29,2)</f>
        <v>0</v>
      </c>
      <c r="AY96" s="117">
        <f>ROUND(BC96*L30,2)</f>
        <v>0</v>
      </c>
      <c r="AZ96" s="117">
        <f>ROUND(AZ97+AZ98+AZ100+AZ102+AZ104+AZ106+AZ108+AZ110+AZ124+AZ126+AZ128+AZ129,2)</f>
        <v>0</v>
      </c>
      <c r="BA96" s="117">
        <f>ROUND(BA97+BA98+BA100+BA102+BA104+BA106+BA108+BA110+BA124+BA126+BA128+BA129,2)</f>
        <v>0</v>
      </c>
      <c r="BB96" s="117">
        <f>ROUND(BB97+BB98+BB100+BB102+BB104+BB106+BB108+BB110+BB124+BB126+BB128+BB129,2)</f>
        <v>0</v>
      </c>
      <c r="BC96" s="117">
        <f>ROUND(BC97+BC98+BC100+BC102+BC104+BC106+BC108+BC110+BC124+BC126+BC128+BC129,2)</f>
        <v>0</v>
      </c>
      <c r="BD96" s="119">
        <f>ROUND(BD97+BD98+BD100+BD102+BD104+BD106+BD108+BD110+BD124+BD126+BD128+BD129,2)</f>
        <v>0</v>
      </c>
      <c r="BE96" s="4"/>
      <c r="BS96" s="23" t="s">
        <v>72</v>
      </c>
      <c r="BT96" s="23" t="s">
        <v>82</v>
      </c>
      <c r="BU96" s="23" t="s">
        <v>74</v>
      </c>
      <c r="BV96" s="23" t="s">
        <v>75</v>
      </c>
      <c r="BW96" s="23" t="s">
        <v>86</v>
      </c>
      <c r="BX96" s="23" t="s">
        <v>81</v>
      </c>
      <c r="CL96" s="23" t="s">
        <v>1</v>
      </c>
    </row>
    <row r="97" s="4" customFormat="1" ht="16.5" customHeight="1">
      <c r="A97" s="120" t="s">
        <v>87</v>
      </c>
      <c r="B97" s="60"/>
      <c r="C97" s="10"/>
      <c r="D97" s="10"/>
      <c r="E97" s="10"/>
      <c r="F97" s="112" t="s">
        <v>88</v>
      </c>
      <c r="G97" s="112"/>
      <c r="H97" s="112"/>
      <c r="I97" s="112"/>
      <c r="J97" s="112"/>
      <c r="K97" s="10"/>
      <c r="L97" s="112" t="s">
        <v>89</v>
      </c>
      <c r="M97" s="112"/>
      <c r="N97" s="112"/>
      <c r="O97" s="112"/>
      <c r="P97" s="112"/>
      <c r="Q97" s="112"/>
      <c r="R97" s="112"/>
      <c r="S97" s="112"/>
      <c r="T97" s="112"/>
      <c r="U97" s="112"/>
      <c r="V97" s="112"/>
      <c r="W97" s="112"/>
      <c r="X97" s="112"/>
      <c r="Y97" s="112"/>
      <c r="Z97" s="112"/>
      <c r="AA97" s="112"/>
      <c r="AB97" s="112"/>
      <c r="AC97" s="112"/>
      <c r="AD97" s="112"/>
      <c r="AE97" s="112"/>
      <c r="AF97" s="112"/>
      <c r="AG97" s="114">
        <f>'D.0.0.1 - Vedlejší rozpoč...'!J34</f>
        <v>0</v>
      </c>
      <c r="AH97" s="10"/>
      <c r="AI97" s="10"/>
      <c r="AJ97" s="10"/>
      <c r="AK97" s="10"/>
      <c r="AL97" s="10"/>
      <c r="AM97" s="10"/>
      <c r="AN97" s="114">
        <f>SUM(AG97,AT97)</f>
        <v>0</v>
      </c>
      <c r="AO97" s="10"/>
      <c r="AP97" s="10"/>
      <c r="AQ97" s="115" t="s">
        <v>85</v>
      </c>
      <c r="AR97" s="60"/>
      <c r="AS97" s="116">
        <v>0</v>
      </c>
      <c r="AT97" s="117">
        <f>ROUND(SUM(AV97:AW97),2)</f>
        <v>0</v>
      </c>
      <c r="AU97" s="118">
        <f>'D.0.0.1 - Vedlejší rozpoč...'!P130</f>
        <v>0</v>
      </c>
      <c r="AV97" s="117">
        <f>'D.0.0.1 - Vedlejší rozpoč...'!J37</f>
        <v>0</v>
      </c>
      <c r="AW97" s="117">
        <f>'D.0.0.1 - Vedlejší rozpoč...'!J38</f>
        <v>0</v>
      </c>
      <c r="AX97" s="117">
        <f>'D.0.0.1 - Vedlejší rozpoč...'!J39</f>
        <v>0</v>
      </c>
      <c r="AY97" s="117">
        <f>'D.0.0.1 - Vedlejší rozpoč...'!J40</f>
        <v>0</v>
      </c>
      <c r="AZ97" s="117">
        <f>'D.0.0.1 - Vedlejší rozpoč...'!F37</f>
        <v>0</v>
      </c>
      <c r="BA97" s="117">
        <f>'D.0.0.1 - Vedlejší rozpoč...'!F38</f>
        <v>0</v>
      </c>
      <c r="BB97" s="117">
        <f>'D.0.0.1 - Vedlejší rozpoč...'!F39</f>
        <v>0</v>
      </c>
      <c r="BC97" s="117">
        <f>'D.0.0.1 - Vedlejší rozpoč...'!F40</f>
        <v>0</v>
      </c>
      <c r="BD97" s="119">
        <f>'D.0.0.1 - Vedlejší rozpoč...'!F41</f>
        <v>0</v>
      </c>
      <c r="BE97" s="4"/>
      <c r="BT97" s="23" t="s">
        <v>90</v>
      </c>
      <c r="BV97" s="23" t="s">
        <v>75</v>
      </c>
      <c r="BW97" s="23" t="s">
        <v>91</v>
      </c>
      <c r="BX97" s="23" t="s">
        <v>86</v>
      </c>
      <c r="CL97" s="23" t="s">
        <v>1</v>
      </c>
    </row>
    <row r="98" s="4" customFormat="1" ht="16.5" customHeight="1">
      <c r="A98" s="4"/>
      <c r="B98" s="60"/>
      <c r="C98" s="10"/>
      <c r="D98" s="10"/>
      <c r="E98" s="10"/>
      <c r="F98" s="112" t="s">
        <v>92</v>
      </c>
      <c r="G98" s="112"/>
      <c r="H98" s="112"/>
      <c r="I98" s="112"/>
      <c r="J98" s="112"/>
      <c r="K98" s="10"/>
      <c r="L98" s="112" t="s">
        <v>93</v>
      </c>
      <c r="M98" s="112"/>
      <c r="N98" s="112"/>
      <c r="O98" s="112"/>
      <c r="P98" s="112"/>
      <c r="Q98" s="112"/>
      <c r="R98" s="112"/>
      <c r="S98" s="112"/>
      <c r="T98" s="112"/>
      <c r="U98" s="112"/>
      <c r="V98" s="112"/>
      <c r="W98" s="112"/>
      <c r="X98" s="112"/>
      <c r="Y98" s="112"/>
      <c r="Z98" s="112"/>
      <c r="AA98" s="112"/>
      <c r="AB98" s="112"/>
      <c r="AC98" s="112"/>
      <c r="AD98" s="112"/>
      <c r="AE98" s="112"/>
      <c r="AF98" s="112"/>
      <c r="AG98" s="113">
        <f>ROUND(AG99,2)</f>
        <v>0</v>
      </c>
      <c r="AH98" s="10"/>
      <c r="AI98" s="10"/>
      <c r="AJ98" s="10"/>
      <c r="AK98" s="10"/>
      <c r="AL98" s="10"/>
      <c r="AM98" s="10"/>
      <c r="AN98" s="114">
        <f>SUM(AG98,AT98)</f>
        <v>0</v>
      </c>
      <c r="AO98" s="10"/>
      <c r="AP98" s="10"/>
      <c r="AQ98" s="115" t="s">
        <v>85</v>
      </c>
      <c r="AR98" s="60"/>
      <c r="AS98" s="116">
        <f>ROUND(AS99,2)</f>
        <v>0</v>
      </c>
      <c r="AT98" s="117">
        <f>ROUND(SUM(AV98:AW98),2)</f>
        <v>0</v>
      </c>
      <c r="AU98" s="118">
        <f>ROUND(AU99,5)</f>
        <v>0</v>
      </c>
      <c r="AV98" s="117">
        <f>ROUND(AZ98*L29,2)</f>
        <v>0</v>
      </c>
      <c r="AW98" s="117">
        <f>ROUND(BA98*L30,2)</f>
        <v>0</v>
      </c>
      <c r="AX98" s="117">
        <f>ROUND(BB98*L29,2)</f>
        <v>0</v>
      </c>
      <c r="AY98" s="117">
        <f>ROUND(BC98*L30,2)</f>
        <v>0</v>
      </c>
      <c r="AZ98" s="117">
        <f>ROUND(AZ99,2)</f>
        <v>0</v>
      </c>
      <c r="BA98" s="117">
        <f>ROUND(BA99,2)</f>
        <v>0</v>
      </c>
      <c r="BB98" s="117">
        <f>ROUND(BB99,2)</f>
        <v>0</v>
      </c>
      <c r="BC98" s="117">
        <f>ROUND(BC99,2)</f>
        <v>0</v>
      </c>
      <c r="BD98" s="119">
        <f>ROUND(BD99,2)</f>
        <v>0</v>
      </c>
      <c r="BE98" s="4"/>
      <c r="BS98" s="23" t="s">
        <v>72</v>
      </c>
      <c r="BT98" s="23" t="s">
        <v>90</v>
      </c>
      <c r="BU98" s="23" t="s">
        <v>74</v>
      </c>
      <c r="BV98" s="23" t="s">
        <v>75</v>
      </c>
      <c r="BW98" s="23" t="s">
        <v>94</v>
      </c>
      <c r="BX98" s="23" t="s">
        <v>86</v>
      </c>
      <c r="CL98" s="23" t="s">
        <v>1</v>
      </c>
    </row>
    <row r="99" s="4" customFormat="1" ht="16.5" customHeight="1">
      <c r="A99" s="120" t="s">
        <v>87</v>
      </c>
      <c r="B99" s="60"/>
      <c r="C99" s="10"/>
      <c r="D99" s="10"/>
      <c r="E99" s="10"/>
      <c r="F99" s="10"/>
      <c r="G99" s="112" t="s">
        <v>95</v>
      </c>
      <c r="H99" s="112"/>
      <c r="I99" s="112"/>
      <c r="J99" s="112"/>
      <c r="K99" s="112"/>
      <c r="L99" s="10"/>
      <c r="M99" s="112" t="s">
        <v>96</v>
      </c>
      <c r="N99" s="112"/>
      <c r="O99" s="112"/>
      <c r="P99" s="112"/>
      <c r="Q99" s="112"/>
      <c r="R99" s="112"/>
      <c r="S99" s="112"/>
      <c r="T99" s="112"/>
      <c r="U99" s="112"/>
      <c r="V99" s="112"/>
      <c r="W99" s="112"/>
      <c r="X99" s="112"/>
      <c r="Y99" s="112"/>
      <c r="Z99" s="112"/>
      <c r="AA99" s="112"/>
      <c r="AB99" s="112"/>
      <c r="AC99" s="112"/>
      <c r="AD99" s="112"/>
      <c r="AE99" s="112"/>
      <c r="AF99" s="112"/>
      <c r="AG99" s="114">
        <f>'Objekt4 - Sanace'!J34</f>
        <v>0</v>
      </c>
      <c r="AH99" s="10"/>
      <c r="AI99" s="10"/>
      <c r="AJ99" s="10"/>
      <c r="AK99" s="10"/>
      <c r="AL99" s="10"/>
      <c r="AM99" s="10"/>
      <c r="AN99" s="114">
        <f>SUM(AG99,AT99)</f>
        <v>0</v>
      </c>
      <c r="AO99" s="10"/>
      <c r="AP99" s="10"/>
      <c r="AQ99" s="115" t="s">
        <v>85</v>
      </c>
      <c r="AR99" s="60"/>
      <c r="AS99" s="116">
        <v>0</v>
      </c>
      <c r="AT99" s="117">
        <f>ROUND(SUM(AV99:AW99),2)</f>
        <v>0</v>
      </c>
      <c r="AU99" s="118">
        <f>'Objekt4 - Sanace'!P127</f>
        <v>0</v>
      </c>
      <c r="AV99" s="117">
        <f>'Objekt4 - Sanace'!J37</f>
        <v>0</v>
      </c>
      <c r="AW99" s="117">
        <f>'Objekt4 - Sanace'!J38</f>
        <v>0</v>
      </c>
      <c r="AX99" s="117">
        <f>'Objekt4 - Sanace'!J39</f>
        <v>0</v>
      </c>
      <c r="AY99" s="117">
        <f>'Objekt4 - Sanace'!J40</f>
        <v>0</v>
      </c>
      <c r="AZ99" s="117">
        <f>'Objekt4 - Sanace'!F37</f>
        <v>0</v>
      </c>
      <c r="BA99" s="117">
        <f>'Objekt4 - Sanace'!F38</f>
        <v>0</v>
      </c>
      <c r="BB99" s="117">
        <f>'Objekt4 - Sanace'!F39</f>
        <v>0</v>
      </c>
      <c r="BC99" s="117">
        <f>'Objekt4 - Sanace'!F40</f>
        <v>0</v>
      </c>
      <c r="BD99" s="119">
        <f>'Objekt4 - Sanace'!F41</f>
        <v>0</v>
      </c>
      <c r="BE99" s="4"/>
      <c r="BT99" s="23" t="s">
        <v>97</v>
      </c>
      <c r="BV99" s="23" t="s">
        <v>75</v>
      </c>
      <c r="BW99" s="23" t="s">
        <v>98</v>
      </c>
      <c r="BX99" s="23" t="s">
        <v>94</v>
      </c>
      <c r="CL99" s="23" t="s">
        <v>1</v>
      </c>
    </row>
    <row r="100" s="4" customFormat="1" ht="16.5" customHeight="1">
      <c r="A100" s="4"/>
      <c r="B100" s="60"/>
      <c r="C100" s="10"/>
      <c r="D100" s="10"/>
      <c r="E100" s="10"/>
      <c r="F100" s="112" t="s">
        <v>99</v>
      </c>
      <c r="G100" s="112"/>
      <c r="H100" s="112"/>
      <c r="I100" s="112"/>
      <c r="J100" s="112"/>
      <c r="K100" s="10"/>
      <c r="L100" s="112" t="s">
        <v>100</v>
      </c>
      <c r="M100" s="112"/>
      <c r="N100" s="112"/>
      <c r="O100" s="112"/>
      <c r="P100" s="112"/>
      <c r="Q100" s="112"/>
      <c r="R100" s="112"/>
      <c r="S100" s="112"/>
      <c r="T100" s="112"/>
      <c r="U100" s="112"/>
      <c r="V100" s="112"/>
      <c r="W100" s="112"/>
      <c r="X100" s="112"/>
      <c r="Y100" s="112"/>
      <c r="Z100" s="112"/>
      <c r="AA100" s="112"/>
      <c r="AB100" s="112"/>
      <c r="AC100" s="112"/>
      <c r="AD100" s="112"/>
      <c r="AE100" s="112"/>
      <c r="AF100" s="112"/>
      <c r="AG100" s="113">
        <f>ROUND(AG101,2)</f>
        <v>0</v>
      </c>
      <c r="AH100" s="10"/>
      <c r="AI100" s="10"/>
      <c r="AJ100" s="10"/>
      <c r="AK100" s="10"/>
      <c r="AL100" s="10"/>
      <c r="AM100" s="10"/>
      <c r="AN100" s="114">
        <f>SUM(AG100,AT100)</f>
        <v>0</v>
      </c>
      <c r="AO100" s="10"/>
      <c r="AP100" s="10"/>
      <c r="AQ100" s="115" t="s">
        <v>85</v>
      </c>
      <c r="AR100" s="60"/>
      <c r="AS100" s="116">
        <f>ROUND(AS101,2)</f>
        <v>0</v>
      </c>
      <c r="AT100" s="117">
        <f>ROUND(SUM(AV100:AW100),2)</f>
        <v>0</v>
      </c>
      <c r="AU100" s="118">
        <f>ROUND(AU101,5)</f>
        <v>0</v>
      </c>
      <c r="AV100" s="117">
        <f>ROUND(AZ100*L29,2)</f>
        <v>0</v>
      </c>
      <c r="AW100" s="117">
        <f>ROUND(BA100*L30,2)</f>
        <v>0</v>
      </c>
      <c r="AX100" s="117">
        <f>ROUND(BB100*L29,2)</f>
        <v>0</v>
      </c>
      <c r="AY100" s="117">
        <f>ROUND(BC100*L30,2)</f>
        <v>0</v>
      </c>
      <c r="AZ100" s="117">
        <f>ROUND(AZ101,2)</f>
        <v>0</v>
      </c>
      <c r="BA100" s="117">
        <f>ROUND(BA101,2)</f>
        <v>0</v>
      </c>
      <c r="BB100" s="117">
        <f>ROUND(BB101,2)</f>
        <v>0</v>
      </c>
      <c r="BC100" s="117">
        <f>ROUND(BC101,2)</f>
        <v>0</v>
      </c>
      <c r="BD100" s="119">
        <f>ROUND(BD101,2)</f>
        <v>0</v>
      </c>
      <c r="BE100" s="4"/>
      <c r="BS100" s="23" t="s">
        <v>72</v>
      </c>
      <c r="BT100" s="23" t="s">
        <v>90</v>
      </c>
      <c r="BU100" s="23" t="s">
        <v>74</v>
      </c>
      <c r="BV100" s="23" t="s">
        <v>75</v>
      </c>
      <c r="BW100" s="23" t="s">
        <v>101</v>
      </c>
      <c r="BX100" s="23" t="s">
        <v>86</v>
      </c>
      <c r="CL100" s="23" t="s">
        <v>1</v>
      </c>
    </row>
    <row r="101" s="4" customFormat="1" ht="16.5" customHeight="1">
      <c r="A101" s="120" t="s">
        <v>87</v>
      </c>
      <c r="B101" s="60"/>
      <c r="C101" s="10"/>
      <c r="D101" s="10"/>
      <c r="E101" s="10"/>
      <c r="F101" s="10"/>
      <c r="G101" s="112" t="s">
        <v>95</v>
      </c>
      <c r="H101" s="112"/>
      <c r="I101" s="112"/>
      <c r="J101" s="112"/>
      <c r="K101" s="112"/>
      <c r="L101" s="10"/>
      <c r="M101" s="112" t="s">
        <v>102</v>
      </c>
      <c r="N101" s="112"/>
      <c r="O101" s="112"/>
      <c r="P101" s="112"/>
      <c r="Q101" s="112"/>
      <c r="R101" s="112"/>
      <c r="S101" s="112"/>
      <c r="T101" s="112"/>
      <c r="U101" s="112"/>
      <c r="V101" s="112"/>
      <c r="W101" s="112"/>
      <c r="X101" s="112"/>
      <c r="Y101" s="112"/>
      <c r="Z101" s="112"/>
      <c r="AA101" s="112"/>
      <c r="AB101" s="112"/>
      <c r="AC101" s="112"/>
      <c r="AD101" s="112"/>
      <c r="AE101" s="112"/>
      <c r="AF101" s="112"/>
      <c r="AG101" s="114">
        <f>'Objekt4 - HTÚ '!J34</f>
        <v>0</v>
      </c>
      <c r="AH101" s="10"/>
      <c r="AI101" s="10"/>
      <c r="AJ101" s="10"/>
      <c r="AK101" s="10"/>
      <c r="AL101" s="10"/>
      <c r="AM101" s="10"/>
      <c r="AN101" s="114">
        <f>SUM(AG101,AT101)</f>
        <v>0</v>
      </c>
      <c r="AO101" s="10"/>
      <c r="AP101" s="10"/>
      <c r="AQ101" s="115" t="s">
        <v>85</v>
      </c>
      <c r="AR101" s="60"/>
      <c r="AS101" s="116">
        <v>0</v>
      </c>
      <c r="AT101" s="117">
        <f>ROUND(SUM(AV101:AW101),2)</f>
        <v>0</v>
      </c>
      <c r="AU101" s="118">
        <f>'Objekt4 - HTÚ '!P125</f>
        <v>0</v>
      </c>
      <c r="AV101" s="117">
        <f>'Objekt4 - HTÚ '!J37</f>
        <v>0</v>
      </c>
      <c r="AW101" s="117">
        <f>'Objekt4 - HTÚ '!J38</f>
        <v>0</v>
      </c>
      <c r="AX101" s="117">
        <f>'Objekt4 - HTÚ '!J39</f>
        <v>0</v>
      </c>
      <c r="AY101" s="117">
        <f>'Objekt4 - HTÚ '!J40</f>
        <v>0</v>
      </c>
      <c r="AZ101" s="117">
        <f>'Objekt4 - HTÚ '!F37</f>
        <v>0</v>
      </c>
      <c r="BA101" s="117">
        <f>'Objekt4 - HTÚ '!F38</f>
        <v>0</v>
      </c>
      <c r="BB101" s="117">
        <f>'Objekt4 - HTÚ '!F39</f>
        <v>0</v>
      </c>
      <c r="BC101" s="117">
        <f>'Objekt4 - HTÚ '!F40</f>
        <v>0</v>
      </c>
      <c r="BD101" s="119">
        <f>'Objekt4 - HTÚ '!F41</f>
        <v>0</v>
      </c>
      <c r="BE101" s="4"/>
      <c r="BT101" s="23" t="s">
        <v>97</v>
      </c>
      <c r="BV101" s="23" t="s">
        <v>75</v>
      </c>
      <c r="BW101" s="23" t="s">
        <v>103</v>
      </c>
      <c r="BX101" s="23" t="s">
        <v>101</v>
      </c>
      <c r="CL101" s="23" t="s">
        <v>1</v>
      </c>
    </row>
    <row r="102" s="4" customFormat="1" ht="16.5" customHeight="1">
      <c r="A102" s="4"/>
      <c r="B102" s="60"/>
      <c r="C102" s="10"/>
      <c r="D102" s="10"/>
      <c r="E102" s="10"/>
      <c r="F102" s="112" t="s">
        <v>104</v>
      </c>
      <c r="G102" s="112"/>
      <c r="H102" s="112"/>
      <c r="I102" s="112"/>
      <c r="J102" s="112"/>
      <c r="K102" s="10"/>
      <c r="L102" s="112" t="s">
        <v>105</v>
      </c>
      <c r="M102" s="112"/>
      <c r="N102" s="112"/>
      <c r="O102" s="112"/>
      <c r="P102" s="112"/>
      <c r="Q102" s="112"/>
      <c r="R102" s="112"/>
      <c r="S102" s="112"/>
      <c r="T102" s="112"/>
      <c r="U102" s="112"/>
      <c r="V102" s="112"/>
      <c r="W102" s="112"/>
      <c r="X102" s="112"/>
      <c r="Y102" s="112"/>
      <c r="Z102" s="112"/>
      <c r="AA102" s="112"/>
      <c r="AB102" s="112"/>
      <c r="AC102" s="112"/>
      <c r="AD102" s="112"/>
      <c r="AE102" s="112"/>
      <c r="AF102" s="112"/>
      <c r="AG102" s="113">
        <f>ROUND(AG103,2)</f>
        <v>0</v>
      </c>
      <c r="AH102" s="10"/>
      <c r="AI102" s="10"/>
      <c r="AJ102" s="10"/>
      <c r="AK102" s="10"/>
      <c r="AL102" s="10"/>
      <c r="AM102" s="10"/>
      <c r="AN102" s="114">
        <f>SUM(AG102,AT102)</f>
        <v>0</v>
      </c>
      <c r="AO102" s="10"/>
      <c r="AP102" s="10"/>
      <c r="AQ102" s="115" t="s">
        <v>85</v>
      </c>
      <c r="AR102" s="60"/>
      <c r="AS102" s="116">
        <f>ROUND(AS103,2)</f>
        <v>0</v>
      </c>
      <c r="AT102" s="117">
        <f>ROUND(SUM(AV102:AW102),2)</f>
        <v>0</v>
      </c>
      <c r="AU102" s="118">
        <f>ROUND(AU103,5)</f>
        <v>0</v>
      </c>
      <c r="AV102" s="117">
        <f>ROUND(AZ102*L29,2)</f>
        <v>0</v>
      </c>
      <c r="AW102" s="117">
        <f>ROUND(BA102*L30,2)</f>
        <v>0</v>
      </c>
      <c r="AX102" s="117">
        <f>ROUND(BB102*L29,2)</f>
        <v>0</v>
      </c>
      <c r="AY102" s="117">
        <f>ROUND(BC102*L30,2)</f>
        <v>0</v>
      </c>
      <c r="AZ102" s="117">
        <f>ROUND(AZ103,2)</f>
        <v>0</v>
      </c>
      <c r="BA102" s="117">
        <f>ROUND(BA103,2)</f>
        <v>0</v>
      </c>
      <c r="BB102" s="117">
        <f>ROUND(BB103,2)</f>
        <v>0</v>
      </c>
      <c r="BC102" s="117">
        <f>ROUND(BC103,2)</f>
        <v>0</v>
      </c>
      <c r="BD102" s="119">
        <f>ROUND(BD103,2)</f>
        <v>0</v>
      </c>
      <c r="BE102" s="4"/>
      <c r="BS102" s="23" t="s">
        <v>72</v>
      </c>
      <c r="BT102" s="23" t="s">
        <v>90</v>
      </c>
      <c r="BU102" s="23" t="s">
        <v>74</v>
      </c>
      <c r="BV102" s="23" t="s">
        <v>75</v>
      </c>
      <c r="BW102" s="23" t="s">
        <v>106</v>
      </c>
      <c r="BX102" s="23" t="s">
        <v>86</v>
      </c>
      <c r="CL102" s="23" t="s">
        <v>1</v>
      </c>
    </row>
    <row r="103" s="4" customFormat="1" ht="16.5" customHeight="1">
      <c r="A103" s="120" t="s">
        <v>87</v>
      </c>
      <c r="B103" s="60"/>
      <c r="C103" s="10"/>
      <c r="D103" s="10"/>
      <c r="E103" s="10"/>
      <c r="F103" s="10"/>
      <c r="G103" s="112" t="s">
        <v>95</v>
      </c>
      <c r="H103" s="112"/>
      <c r="I103" s="112"/>
      <c r="J103" s="112"/>
      <c r="K103" s="112"/>
      <c r="L103" s="10"/>
      <c r="M103" s="112" t="s">
        <v>105</v>
      </c>
      <c r="N103" s="112"/>
      <c r="O103" s="112"/>
      <c r="P103" s="112"/>
      <c r="Q103" s="112"/>
      <c r="R103" s="112"/>
      <c r="S103" s="112"/>
      <c r="T103" s="112"/>
      <c r="U103" s="112"/>
      <c r="V103" s="112"/>
      <c r="W103" s="112"/>
      <c r="X103" s="112"/>
      <c r="Y103" s="112"/>
      <c r="Z103" s="112"/>
      <c r="AA103" s="112"/>
      <c r="AB103" s="112"/>
      <c r="AC103" s="112"/>
      <c r="AD103" s="112"/>
      <c r="AE103" s="112"/>
      <c r="AF103" s="112"/>
      <c r="AG103" s="114">
        <f>'Objekt4 - Zpevněné plochy'!J34</f>
        <v>0</v>
      </c>
      <c r="AH103" s="10"/>
      <c r="AI103" s="10"/>
      <c r="AJ103" s="10"/>
      <c r="AK103" s="10"/>
      <c r="AL103" s="10"/>
      <c r="AM103" s="10"/>
      <c r="AN103" s="114">
        <f>SUM(AG103,AT103)</f>
        <v>0</v>
      </c>
      <c r="AO103" s="10"/>
      <c r="AP103" s="10"/>
      <c r="AQ103" s="115" t="s">
        <v>85</v>
      </c>
      <c r="AR103" s="60"/>
      <c r="AS103" s="116">
        <v>0</v>
      </c>
      <c r="AT103" s="117">
        <f>ROUND(SUM(AV103:AW103),2)</f>
        <v>0</v>
      </c>
      <c r="AU103" s="118">
        <f>'Objekt4 - Zpevněné plochy'!P128</f>
        <v>0</v>
      </c>
      <c r="AV103" s="117">
        <f>'Objekt4 - Zpevněné plochy'!J37</f>
        <v>0</v>
      </c>
      <c r="AW103" s="117">
        <f>'Objekt4 - Zpevněné plochy'!J38</f>
        <v>0</v>
      </c>
      <c r="AX103" s="117">
        <f>'Objekt4 - Zpevněné plochy'!J39</f>
        <v>0</v>
      </c>
      <c r="AY103" s="117">
        <f>'Objekt4 - Zpevněné plochy'!J40</f>
        <v>0</v>
      </c>
      <c r="AZ103" s="117">
        <f>'Objekt4 - Zpevněné plochy'!F37</f>
        <v>0</v>
      </c>
      <c r="BA103" s="117">
        <f>'Objekt4 - Zpevněné plochy'!F38</f>
        <v>0</v>
      </c>
      <c r="BB103" s="117">
        <f>'Objekt4 - Zpevněné plochy'!F39</f>
        <v>0</v>
      </c>
      <c r="BC103" s="117">
        <f>'Objekt4 - Zpevněné plochy'!F40</f>
        <v>0</v>
      </c>
      <c r="BD103" s="119">
        <f>'Objekt4 - Zpevněné plochy'!F41</f>
        <v>0</v>
      </c>
      <c r="BE103" s="4"/>
      <c r="BT103" s="23" t="s">
        <v>97</v>
      </c>
      <c r="BV103" s="23" t="s">
        <v>75</v>
      </c>
      <c r="BW103" s="23" t="s">
        <v>107</v>
      </c>
      <c r="BX103" s="23" t="s">
        <v>106</v>
      </c>
      <c r="CL103" s="23" t="s">
        <v>1</v>
      </c>
    </row>
    <row r="104" s="4" customFormat="1" ht="16.5" customHeight="1">
      <c r="A104" s="4"/>
      <c r="B104" s="60"/>
      <c r="C104" s="10"/>
      <c r="D104" s="10"/>
      <c r="E104" s="10"/>
      <c r="F104" s="112" t="s">
        <v>108</v>
      </c>
      <c r="G104" s="112"/>
      <c r="H104" s="112"/>
      <c r="I104" s="112"/>
      <c r="J104" s="112"/>
      <c r="K104" s="10"/>
      <c r="L104" s="112" t="s">
        <v>109</v>
      </c>
      <c r="M104" s="112"/>
      <c r="N104" s="112"/>
      <c r="O104" s="112"/>
      <c r="P104" s="112"/>
      <c r="Q104" s="112"/>
      <c r="R104" s="112"/>
      <c r="S104" s="112"/>
      <c r="T104" s="112"/>
      <c r="U104" s="112"/>
      <c r="V104" s="112"/>
      <c r="W104" s="112"/>
      <c r="X104" s="112"/>
      <c r="Y104" s="112"/>
      <c r="Z104" s="112"/>
      <c r="AA104" s="112"/>
      <c r="AB104" s="112"/>
      <c r="AC104" s="112"/>
      <c r="AD104" s="112"/>
      <c r="AE104" s="112"/>
      <c r="AF104" s="112"/>
      <c r="AG104" s="113">
        <f>ROUND(AG105,2)</f>
        <v>0</v>
      </c>
      <c r="AH104" s="10"/>
      <c r="AI104" s="10"/>
      <c r="AJ104" s="10"/>
      <c r="AK104" s="10"/>
      <c r="AL104" s="10"/>
      <c r="AM104" s="10"/>
      <c r="AN104" s="114">
        <f>SUM(AG104,AT104)</f>
        <v>0</v>
      </c>
      <c r="AO104" s="10"/>
      <c r="AP104" s="10"/>
      <c r="AQ104" s="115" t="s">
        <v>85</v>
      </c>
      <c r="AR104" s="60"/>
      <c r="AS104" s="116">
        <f>ROUND(AS105,2)</f>
        <v>0</v>
      </c>
      <c r="AT104" s="117">
        <f>ROUND(SUM(AV104:AW104),2)</f>
        <v>0</v>
      </c>
      <c r="AU104" s="118">
        <f>ROUND(AU105,5)</f>
        <v>0</v>
      </c>
      <c r="AV104" s="117">
        <f>ROUND(AZ104*L29,2)</f>
        <v>0</v>
      </c>
      <c r="AW104" s="117">
        <f>ROUND(BA104*L30,2)</f>
        <v>0</v>
      </c>
      <c r="AX104" s="117">
        <f>ROUND(BB104*L29,2)</f>
        <v>0</v>
      </c>
      <c r="AY104" s="117">
        <f>ROUND(BC104*L30,2)</f>
        <v>0</v>
      </c>
      <c r="AZ104" s="117">
        <f>ROUND(AZ105,2)</f>
        <v>0</v>
      </c>
      <c r="BA104" s="117">
        <f>ROUND(BA105,2)</f>
        <v>0</v>
      </c>
      <c r="BB104" s="117">
        <f>ROUND(BB105,2)</f>
        <v>0</v>
      </c>
      <c r="BC104" s="117">
        <f>ROUND(BC105,2)</f>
        <v>0</v>
      </c>
      <c r="BD104" s="119">
        <f>ROUND(BD105,2)</f>
        <v>0</v>
      </c>
      <c r="BE104" s="4"/>
      <c r="BS104" s="23" t="s">
        <v>72</v>
      </c>
      <c r="BT104" s="23" t="s">
        <v>90</v>
      </c>
      <c r="BU104" s="23" t="s">
        <v>74</v>
      </c>
      <c r="BV104" s="23" t="s">
        <v>75</v>
      </c>
      <c r="BW104" s="23" t="s">
        <v>110</v>
      </c>
      <c r="BX104" s="23" t="s">
        <v>86</v>
      </c>
      <c r="CL104" s="23" t="s">
        <v>1</v>
      </c>
    </row>
    <row r="105" s="4" customFormat="1" ht="16.5" customHeight="1">
      <c r="A105" s="120" t="s">
        <v>87</v>
      </c>
      <c r="B105" s="60"/>
      <c r="C105" s="10"/>
      <c r="D105" s="10"/>
      <c r="E105" s="10"/>
      <c r="F105" s="10"/>
      <c r="G105" s="112" t="s">
        <v>95</v>
      </c>
      <c r="H105" s="112"/>
      <c r="I105" s="112"/>
      <c r="J105" s="112"/>
      <c r="K105" s="112"/>
      <c r="L105" s="10"/>
      <c r="M105" s="112" t="s">
        <v>109</v>
      </c>
      <c r="N105" s="112"/>
      <c r="O105" s="112"/>
      <c r="P105" s="112"/>
      <c r="Q105" s="112"/>
      <c r="R105" s="112"/>
      <c r="S105" s="112"/>
      <c r="T105" s="112"/>
      <c r="U105" s="112"/>
      <c r="V105" s="112"/>
      <c r="W105" s="112"/>
      <c r="X105" s="112"/>
      <c r="Y105" s="112"/>
      <c r="Z105" s="112"/>
      <c r="AA105" s="112"/>
      <c r="AB105" s="112"/>
      <c r="AC105" s="112"/>
      <c r="AD105" s="112"/>
      <c r="AE105" s="112"/>
      <c r="AF105" s="112"/>
      <c r="AG105" s="114">
        <f>'Objekt4 - Oválná kašna a ...'!J34</f>
        <v>0</v>
      </c>
      <c r="AH105" s="10"/>
      <c r="AI105" s="10"/>
      <c r="AJ105" s="10"/>
      <c r="AK105" s="10"/>
      <c r="AL105" s="10"/>
      <c r="AM105" s="10"/>
      <c r="AN105" s="114">
        <f>SUM(AG105,AT105)</f>
        <v>0</v>
      </c>
      <c r="AO105" s="10"/>
      <c r="AP105" s="10"/>
      <c r="AQ105" s="115" t="s">
        <v>85</v>
      </c>
      <c r="AR105" s="60"/>
      <c r="AS105" s="116">
        <v>0</v>
      </c>
      <c r="AT105" s="117">
        <f>ROUND(SUM(AV105:AW105),2)</f>
        <v>0</v>
      </c>
      <c r="AU105" s="118">
        <f>'Objekt4 - Oválná kašna a ...'!P136</f>
        <v>0</v>
      </c>
      <c r="AV105" s="117">
        <f>'Objekt4 - Oválná kašna a ...'!J37</f>
        <v>0</v>
      </c>
      <c r="AW105" s="117">
        <f>'Objekt4 - Oválná kašna a ...'!J38</f>
        <v>0</v>
      </c>
      <c r="AX105" s="117">
        <f>'Objekt4 - Oválná kašna a ...'!J39</f>
        <v>0</v>
      </c>
      <c r="AY105" s="117">
        <f>'Objekt4 - Oválná kašna a ...'!J40</f>
        <v>0</v>
      </c>
      <c r="AZ105" s="117">
        <f>'Objekt4 - Oválná kašna a ...'!F37</f>
        <v>0</v>
      </c>
      <c r="BA105" s="117">
        <f>'Objekt4 - Oválná kašna a ...'!F38</f>
        <v>0</v>
      </c>
      <c r="BB105" s="117">
        <f>'Objekt4 - Oválná kašna a ...'!F39</f>
        <v>0</v>
      </c>
      <c r="BC105" s="117">
        <f>'Objekt4 - Oválná kašna a ...'!F40</f>
        <v>0</v>
      </c>
      <c r="BD105" s="119">
        <f>'Objekt4 - Oválná kašna a ...'!F41</f>
        <v>0</v>
      </c>
      <c r="BE105" s="4"/>
      <c r="BT105" s="23" t="s">
        <v>97</v>
      </c>
      <c r="BV105" s="23" t="s">
        <v>75</v>
      </c>
      <c r="BW105" s="23" t="s">
        <v>111</v>
      </c>
      <c r="BX105" s="23" t="s">
        <v>110</v>
      </c>
      <c r="CL105" s="23" t="s">
        <v>1</v>
      </c>
    </row>
    <row r="106" s="4" customFormat="1" ht="16.5" customHeight="1">
      <c r="A106" s="4"/>
      <c r="B106" s="60"/>
      <c r="C106" s="10"/>
      <c r="D106" s="10"/>
      <c r="E106" s="10"/>
      <c r="F106" s="112" t="s">
        <v>112</v>
      </c>
      <c r="G106" s="112"/>
      <c r="H106" s="112"/>
      <c r="I106" s="112"/>
      <c r="J106" s="112"/>
      <c r="K106" s="10"/>
      <c r="L106" s="112" t="s">
        <v>113</v>
      </c>
      <c r="M106" s="112"/>
      <c r="N106" s="112"/>
      <c r="O106" s="112"/>
      <c r="P106" s="112"/>
      <c r="Q106" s="112"/>
      <c r="R106" s="112"/>
      <c r="S106" s="112"/>
      <c r="T106" s="112"/>
      <c r="U106" s="112"/>
      <c r="V106" s="112"/>
      <c r="W106" s="112"/>
      <c r="X106" s="112"/>
      <c r="Y106" s="112"/>
      <c r="Z106" s="112"/>
      <c r="AA106" s="112"/>
      <c r="AB106" s="112"/>
      <c r="AC106" s="112"/>
      <c r="AD106" s="112"/>
      <c r="AE106" s="112"/>
      <c r="AF106" s="112"/>
      <c r="AG106" s="113">
        <f>ROUND(AG107,2)</f>
        <v>0</v>
      </c>
      <c r="AH106" s="10"/>
      <c r="AI106" s="10"/>
      <c r="AJ106" s="10"/>
      <c r="AK106" s="10"/>
      <c r="AL106" s="10"/>
      <c r="AM106" s="10"/>
      <c r="AN106" s="114">
        <f>SUM(AG106,AT106)</f>
        <v>0</v>
      </c>
      <c r="AO106" s="10"/>
      <c r="AP106" s="10"/>
      <c r="AQ106" s="115" t="s">
        <v>85</v>
      </c>
      <c r="AR106" s="60"/>
      <c r="AS106" s="116">
        <f>ROUND(AS107,2)</f>
        <v>0</v>
      </c>
      <c r="AT106" s="117">
        <f>ROUND(SUM(AV106:AW106),2)</f>
        <v>0</v>
      </c>
      <c r="AU106" s="118">
        <f>ROUND(AU107,5)</f>
        <v>0</v>
      </c>
      <c r="AV106" s="117">
        <f>ROUND(AZ106*L29,2)</f>
        <v>0</v>
      </c>
      <c r="AW106" s="117">
        <f>ROUND(BA106*L30,2)</f>
        <v>0</v>
      </c>
      <c r="AX106" s="117">
        <f>ROUND(BB106*L29,2)</f>
        <v>0</v>
      </c>
      <c r="AY106" s="117">
        <f>ROUND(BC106*L30,2)</f>
        <v>0</v>
      </c>
      <c r="AZ106" s="117">
        <f>ROUND(AZ107,2)</f>
        <v>0</v>
      </c>
      <c r="BA106" s="117">
        <f>ROUND(BA107,2)</f>
        <v>0</v>
      </c>
      <c r="BB106" s="117">
        <f>ROUND(BB107,2)</f>
        <v>0</v>
      </c>
      <c r="BC106" s="117">
        <f>ROUND(BC107,2)</f>
        <v>0</v>
      </c>
      <c r="BD106" s="119">
        <f>ROUND(BD107,2)</f>
        <v>0</v>
      </c>
      <c r="BE106" s="4"/>
      <c r="BS106" s="23" t="s">
        <v>72</v>
      </c>
      <c r="BT106" s="23" t="s">
        <v>90</v>
      </c>
      <c r="BU106" s="23" t="s">
        <v>74</v>
      </c>
      <c r="BV106" s="23" t="s">
        <v>75</v>
      </c>
      <c r="BW106" s="23" t="s">
        <v>114</v>
      </c>
      <c r="BX106" s="23" t="s">
        <v>86</v>
      </c>
      <c r="CL106" s="23" t="s">
        <v>1</v>
      </c>
    </row>
    <row r="107" s="4" customFormat="1" ht="16.5" customHeight="1">
      <c r="A107" s="120" t="s">
        <v>87</v>
      </c>
      <c r="B107" s="60"/>
      <c r="C107" s="10"/>
      <c r="D107" s="10"/>
      <c r="E107" s="10"/>
      <c r="F107" s="10"/>
      <c r="G107" s="112" t="s">
        <v>95</v>
      </c>
      <c r="H107" s="112"/>
      <c r="I107" s="112"/>
      <c r="J107" s="112"/>
      <c r="K107" s="112"/>
      <c r="L107" s="10"/>
      <c r="M107" s="112" t="s">
        <v>113</v>
      </c>
      <c r="N107" s="112"/>
      <c r="O107" s="112"/>
      <c r="P107" s="112"/>
      <c r="Q107" s="112"/>
      <c r="R107" s="112"/>
      <c r="S107" s="112"/>
      <c r="T107" s="112"/>
      <c r="U107" s="112"/>
      <c r="V107" s="112"/>
      <c r="W107" s="112"/>
      <c r="X107" s="112"/>
      <c r="Y107" s="112"/>
      <c r="Z107" s="112"/>
      <c r="AA107" s="112"/>
      <c r="AB107" s="112"/>
      <c r="AC107" s="112"/>
      <c r="AD107" s="112"/>
      <c r="AE107" s="112"/>
      <c r="AF107" s="112"/>
      <c r="AG107" s="114">
        <f>'Objekt4 - Amfiteátr'!J34</f>
        <v>0</v>
      </c>
      <c r="AH107" s="10"/>
      <c r="AI107" s="10"/>
      <c r="AJ107" s="10"/>
      <c r="AK107" s="10"/>
      <c r="AL107" s="10"/>
      <c r="AM107" s="10"/>
      <c r="AN107" s="114">
        <f>SUM(AG107,AT107)</f>
        <v>0</v>
      </c>
      <c r="AO107" s="10"/>
      <c r="AP107" s="10"/>
      <c r="AQ107" s="115" t="s">
        <v>85</v>
      </c>
      <c r="AR107" s="60"/>
      <c r="AS107" s="116">
        <v>0</v>
      </c>
      <c r="AT107" s="117">
        <f>ROUND(SUM(AV107:AW107),2)</f>
        <v>0</v>
      </c>
      <c r="AU107" s="118">
        <f>'Objekt4 - Amfiteátr'!P133</f>
        <v>0</v>
      </c>
      <c r="AV107" s="117">
        <f>'Objekt4 - Amfiteátr'!J37</f>
        <v>0</v>
      </c>
      <c r="AW107" s="117">
        <f>'Objekt4 - Amfiteátr'!J38</f>
        <v>0</v>
      </c>
      <c r="AX107" s="117">
        <f>'Objekt4 - Amfiteátr'!J39</f>
        <v>0</v>
      </c>
      <c r="AY107" s="117">
        <f>'Objekt4 - Amfiteátr'!J40</f>
        <v>0</v>
      </c>
      <c r="AZ107" s="117">
        <f>'Objekt4 - Amfiteátr'!F37</f>
        <v>0</v>
      </c>
      <c r="BA107" s="117">
        <f>'Objekt4 - Amfiteátr'!F38</f>
        <v>0</v>
      </c>
      <c r="BB107" s="117">
        <f>'Objekt4 - Amfiteátr'!F39</f>
        <v>0</v>
      </c>
      <c r="BC107" s="117">
        <f>'Objekt4 - Amfiteátr'!F40</f>
        <v>0</v>
      </c>
      <c r="BD107" s="119">
        <f>'Objekt4 - Amfiteátr'!F41</f>
        <v>0</v>
      </c>
      <c r="BE107" s="4"/>
      <c r="BT107" s="23" t="s">
        <v>97</v>
      </c>
      <c r="BV107" s="23" t="s">
        <v>75</v>
      </c>
      <c r="BW107" s="23" t="s">
        <v>115</v>
      </c>
      <c r="BX107" s="23" t="s">
        <v>114</v>
      </c>
      <c r="CL107" s="23" t="s">
        <v>1</v>
      </c>
    </row>
    <row r="108" s="4" customFormat="1" ht="16.5" customHeight="1">
      <c r="A108" s="4"/>
      <c r="B108" s="60"/>
      <c r="C108" s="10"/>
      <c r="D108" s="10"/>
      <c r="E108" s="10"/>
      <c r="F108" s="112" t="s">
        <v>116</v>
      </c>
      <c r="G108" s="112"/>
      <c r="H108" s="112"/>
      <c r="I108" s="112"/>
      <c r="J108" s="112"/>
      <c r="K108" s="10"/>
      <c r="L108" s="112" t="s">
        <v>117</v>
      </c>
      <c r="M108" s="112"/>
      <c r="N108" s="112"/>
      <c r="O108" s="112"/>
      <c r="P108" s="112"/>
      <c r="Q108" s="112"/>
      <c r="R108" s="112"/>
      <c r="S108" s="112"/>
      <c r="T108" s="112"/>
      <c r="U108" s="112"/>
      <c r="V108" s="112"/>
      <c r="W108" s="112"/>
      <c r="X108" s="112"/>
      <c r="Y108" s="112"/>
      <c r="Z108" s="112"/>
      <c r="AA108" s="112"/>
      <c r="AB108" s="112"/>
      <c r="AC108" s="112"/>
      <c r="AD108" s="112"/>
      <c r="AE108" s="112"/>
      <c r="AF108" s="112"/>
      <c r="AG108" s="113">
        <f>ROUND(AG109,2)</f>
        <v>0</v>
      </c>
      <c r="AH108" s="10"/>
      <c r="AI108" s="10"/>
      <c r="AJ108" s="10"/>
      <c r="AK108" s="10"/>
      <c r="AL108" s="10"/>
      <c r="AM108" s="10"/>
      <c r="AN108" s="114">
        <f>SUM(AG108,AT108)</f>
        <v>0</v>
      </c>
      <c r="AO108" s="10"/>
      <c r="AP108" s="10"/>
      <c r="AQ108" s="115" t="s">
        <v>85</v>
      </c>
      <c r="AR108" s="60"/>
      <c r="AS108" s="116">
        <f>ROUND(AS109,2)</f>
        <v>0</v>
      </c>
      <c r="AT108" s="117">
        <f>ROUND(SUM(AV108:AW108),2)</f>
        <v>0</v>
      </c>
      <c r="AU108" s="118">
        <f>ROUND(AU109,5)</f>
        <v>0</v>
      </c>
      <c r="AV108" s="117">
        <f>ROUND(AZ108*L29,2)</f>
        <v>0</v>
      </c>
      <c r="AW108" s="117">
        <f>ROUND(BA108*L30,2)</f>
        <v>0</v>
      </c>
      <c r="AX108" s="117">
        <f>ROUND(BB108*L29,2)</f>
        <v>0</v>
      </c>
      <c r="AY108" s="117">
        <f>ROUND(BC108*L30,2)</f>
        <v>0</v>
      </c>
      <c r="AZ108" s="117">
        <f>ROUND(AZ109,2)</f>
        <v>0</v>
      </c>
      <c r="BA108" s="117">
        <f>ROUND(BA109,2)</f>
        <v>0</v>
      </c>
      <c r="BB108" s="117">
        <f>ROUND(BB109,2)</f>
        <v>0</v>
      </c>
      <c r="BC108" s="117">
        <f>ROUND(BC109,2)</f>
        <v>0</v>
      </c>
      <c r="BD108" s="119">
        <f>ROUND(BD109,2)</f>
        <v>0</v>
      </c>
      <c r="BE108" s="4"/>
      <c r="BS108" s="23" t="s">
        <v>72</v>
      </c>
      <c r="BT108" s="23" t="s">
        <v>90</v>
      </c>
      <c r="BU108" s="23" t="s">
        <v>74</v>
      </c>
      <c r="BV108" s="23" t="s">
        <v>75</v>
      </c>
      <c r="BW108" s="23" t="s">
        <v>118</v>
      </c>
      <c r="BX108" s="23" t="s">
        <v>86</v>
      </c>
      <c r="CL108" s="23" t="s">
        <v>1</v>
      </c>
    </row>
    <row r="109" s="4" customFormat="1" ht="16.5" customHeight="1">
      <c r="A109" s="120" t="s">
        <v>87</v>
      </c>
      <c r="B109" s="60"/>
      <c r="C109" s="10"/>
      <c r="D109" s="10"/>
      <c r="E109" s="10"/>
      <c r="F109" s="10"/>
      <c r="G109" s="112" t="s">
        <v>95</v>
      </c>
      <c r="H109" s="112"/>
      <c r="I109" s="112"/>
      <c r="J109" s="112"/>
      <c r="K109" s="112"/>
      <c r="L109" s="10"/>
      <c r="M109" s="112" t="s">
        <v>117</v>
      </c>
      <c r="N109" s="112"/>
      <c r="O109" s="112"/>
      <c r="P109" s="112"/>
      <c r="Q109" s="112"/>
      <c r="R109" s="112"/>
      <c r="S109" s="112"/>
      <c r="T109" s="112"/>
      <c r="U109" s="112"/>
      <c r="V109" s="112"/>
      <c r="W109" s="112"/>
      <c r="X109" s="112"/>
      <c r="Y109" s="112"/>
      <c r="Z109" s="112"/>
      <c r="AA109" s="112"/>
      <c r="AB109" s="112"/>
      <c r="AC109" s="112"/>
      <c r="AD109" s="112"/>
      <c r="AE109" s="112"/>
      <c r="AF109" s="112"/>
      <c r="AG109" s="114">
        <f>'Objekt4 - Mobiliář'!J34</f>
        <v>0</v>
      </c>
      <c r="AH109" s="10"/>
      <c r="AI109" s="10"/>
      <c r="AJ109" s="10"/>
      <c r="AK109" s="10"/>
      <c r="AL109" s="10"/>
      <c r="AM109" s="10"/>
      <c r="AN109" s="114">
        <f>SUM(AG109,AT109)</f>
        <v>0</v>
      </c>
      <c r="AO109" s="10"/>
      <c r="AP109" s="10"/>
      <c r="AQ109" s="115" t="s">
        <v>85</v>
      </c>
      <c r="AR109" s="60"/>
      <c r="AS109" s="116">
        <v>0</v>
      </c>
      <c r="AT109" s="117">
        <f>ROUND(SUM(AV109:AW109),2)</f>
        <v>0</v>
      </c>
      <c r="AU109" s="118">
        <f>'Objekt4 - Mobiliář'!P128</f>
        <v>0</v>
      </c>
      <c r="AV109" s="117">
        <f>'Objekt4 - Mobiliář'!J37</f>
        <v>0</v>
      </c>
      <c r="AW109" s="117">
        <f>'Objekt4 - Mobiliář'!J38</f>
        <v>0</v>
      </c>
      <c r="AX109" s="117">
        <f>'Objekt4 - Mobiliář'!J39</f>
        <v>0</v>
      </c>
      <c r="AY109" s="117">
        <f>'Objekt4 - Mobiliář'!J40</f>
        <v>0</v>
      </c>
      <c r="AZ109" s="117">
        <f>'Objekt4 - Mobiliář'!F37</f>
        <v>0</v>
      </c>
      <c r="BA109" s="117">
        <f>'Objekt4 - Mobiliář'!F38</f>
        <v>0</v>
      </c>
      <c r="BB109" s="117">
        <f>'Objekt4 - Mobiliář'!F39</f>
        <v>0</v>
      </c>
      <c r="BC109" s="117">
        <f>'Objekt4 - Mobiliář'!F40</f>
        <v>0</v>
      </c>
      <c r="BD109" s="119">
        <f>'Objekt4 - Mobiliář'!F41</f>
        <v>0</v>
      </c>
      <c r="BE109" s="4"/>
      <c r="BT109" s="23" t="s">
        <v>97</v>
      </c>
      <c r="BV109" s="23" t="s">
        <v>75</v>
      </c>
      <c r="BW109" s="23" t="s">
        <v>119</v>
      </c>
      <c r="BX109" s="23" t="s">
        <v>118</v>
      </c>
      <c r="CL109" s="23" t="s">
        <v>1</v>
      </c>
    </row>
    <row r="110" s="4" customFormat="1" ht="16.5" customHeight="1">
      <c r="A110" s="4"/>
      <c r="B110" s="60"/>
      <c r="C110" s="10"/>
      <c r="D110" s="10"/>
      <c r="E110" s="10"/>
      <c r="F110" s="112" t="s">
        <v>120</v>
      </c>
      <c r="G110" s="112"/>
      <c r="H110" s="112"/>
      <c r="I110" s="112"/>
      <c r="J110" s="112"/>
      <c r="K110" s="10"/>
      <c r="L110" s="112" t="s">
        <v>121</v>
      </c>
      <c r="M110" s="112"/>
      <c r="N110" s="112"/>
      <c r="O110" s="112"/>
      <c r="P110" s="112"/>
      <c r="Q110" s="112"/>
      <c r="R110" s="112"/>
      <c r="S110" s="112"/>
      <c r="T110" s="112"/>
      <c r="U110" s="112"/>
      <c r="V110" s="112"/>
      <c r="W110" s="112"/>
      <c r="X110" s="112"/>
      <c r="Y110" s="112"/>
      <c r="Z110" s="112"/>
      <c r="AA110" s="112"/>
      <c r="AB110" s="112"/>
      <c r="AC110" s="112"/>
      <c r="AD110" s="112"/>
      <c r="AE110" s="112"/>
      <c r="AF110" s="112"/>
      <c r="AG110" s="113">
        <f>ROUND(SUM(AG111:AG123),2)</f>
        <v>0</v>
      </c>
      <c r="AH110" s="10"/>
      <c r="AI110" s="10"/>
      <c r="AJ110" s="10"/>
      <c r="AK110" s="10"/>
      <c r="AL110" s="10"/>
      <c r="AM110" s="10"/>
      <c r="AN110" s="114">
        <f>SUM(AG110,AT110)</f>
        <v>0</v>
      </c>
      <c r="AO110" s="10"/>
      <c r="AP110" s="10"/>
      <c r="AQ110" s="115" t="s">
        <v>85</v>
      </c>
      <c r="AR110" s="60"/>
      <c r="AS110" s="116">
        <f>ROUND(SUM(AS111:AS123),2)</f>
        <v>0</v>
      </c>
      <c r="AT110" s="117">
        <f>ROUND(SUM(AV110:AW110),2)</f>
        <v>0</v>
      </c>
      <c r="AU110" s="118">
        <f>ROUND(SUM(AU111:AU123),5)</f>
        <v>0</v>
      </c>
      <c r="AV110" s="117">
        <f>ROUND(AZ110*L29,2)</f>
        <v>0</v>
      </c>
      <c r="AW110" s="117">
        <f>ROUND(BA110*L30,2)</f>
        <v>0</v>
      </c>
      <c r="AX110" s="117">
        <f>ROUND(BB110*L29,2)</f>
        <v>0</v>
      </c>
      <c r="AY110" s="117">
        <f>ROUND(BC110*L30,2)</f>
        <v>0</v>
      </c>
      <c r="AZ110" s="117">
        <f>ROUND(SUM(AZ111:AZ123),2)</f>
        <v>0</v>
      </c>
      <c r="BA110" s="117">
        <f>ROUND(SUM(BA111:BA123),2)</f>
        <v>0</v>
      </c>
      <c r="BB110" s="117">
        <f>ROUND(SUM(BB111:BB123),2)</f>
        <v>0</v>
      </c>
      <c r="BC110" s="117">
        <f>ROUND(SUM(BC111:BC123),2)</f>
        <v>0</v>
      </c>
      <c r="BD110" s="119">
        <f>ROUND(SUM(BD111:BD123),2)</f>
        <v>0</v>
      </c>
      <c r="BE110" s="4"/>
      <c r="BS110" s="23" t="s">
        <v>72</v>
      </c>
      <c r="BT110" s="23" t="s">
        <v>90</v>
      </c>
      <c r="BU110" s="23" t="s">
        <v>74</v>
      </c>
      <c r="BV110" s="23" t="s">
        <v>75</v>
      </c>
      <c r="BW110" s="23" t="s">
        <v>122</v>
      </c>
      <c r="BX110" s="23" t="s">
        <v>86</v>
      </c>
      <c r="CL110" s="23" t="s">
        <v>1</v>
      </c>
    </row>
    <row r="111" s="4" customFormat="1" ht="16.5" customHeight="1">
      <c r="A111" s="120" t="s">
        <v>87</v>
      </c>
      <c r="B111" s="60"/>
      <c r="C111" s="10"/>
      <c r="D111" s="10"/>
      <c r="E111" s="10"/>
      <c r="F111" s="10"/>
      <c r="G111" s="112" t="s">
        <v>95</v>
      </c>
      <c r="H111" s="112"/>
      <c r="I111" s="112"/>
      <c r="J111" s="112"/>
      <c r="K111" s="112"/>
      <c r="L111" s="10"/>
      <c r="M111" s="112" t="s">
        <v>123</v>
      </c>
      <c r="N111" s="112"/>
      <c r="O111" s="112"/>
      <c r="P111" s="112"/>
      <c r="Q111" s="112"/>
      <c r="R111" s="112"/>
      <c r="S111" s="112"/>
      <c r="T111" s="112"/>
      <c r="U111" s="112"/>
      <c r="V111" s="112"/>
      <c r="W111" s="112"/>
      <c r="X111" s="112"/>
      <c r="Y111" s="112"/>
      <c r="Z111" s="112"/>
      <c r="AA111" s="112"/>
      <c r="AB111" s="112"/>
      <c r="AC111" s="112"/>
      <c r="AD111" s="112"/>
      <c r="AE111" s="112"/>
      <c r="AF111" s="112"/>
      <c r="AG111" s="114">
        <f>'Objekt4 - Schodiště 01, O...'!J34</f>
        <v>0</v>
      </c>
      <c r="AH111" s="10"/>
      <c r="AI111" s="10"/>
      <c r="AJ111" s="10"/>
      <c r="AK111" s="10"/>
      <c r="AL111" s="10"/>
      <c r="AM111" s="10"/>
      <c r="AN111" s="114">
        <f>SUM(AG111,AT111)</f>
        <v>0</v>
      </c>
      <c r="AO111" s="10"/>
      <c r="AP111" s="10"/>
      <c r="AQ111" s="115" t="s">
        <v>85</v>
      </c>
      <c r="AR111" s="60"/>
      <c r="AS111" s="116">
        <v>0</v>
      </c>
      <c r="AT111" s="117">
        <f>ROUND(SUM(AV111:AW111),2)</f>
        <v>0</v>
      </c>
      <c r="AU111" s="118">
        <f>'Objekt4 - Schodiště 01, O...'!P133</f>
        <v>0</v>
      </c>
      <c r="AV111" s="117">
        <f>'Objekt4 - Schodiště 01, O...'!J37</f>
        <v>0</v>
      </c>
      <c r="AW111" s="117">
        <f>'Objekt4 - Schodiště 01, O...'!J38</f>
        <v>0</v>
      </c>
      <c r="AX111" s="117">
        <f>'Objekt4 - Schodiště 01, O...'!J39</f>
        <v>0</v>
      </c>
      <c r="AY111" s="117">
        <f>'Objekt4 - Schodiště 01, O...'!J40</f>
        <v>0</v>
      </c>
      <c r="AZ111" s="117">
        <f>'Objekt4 - Schodiště 01, O...'!F37</f>
        <v>0</v>
      </c>
      <c r="BA111" s="117">
        <f>'Objekt4 - Schodiště 01, O...'!F38</f>
        <v>0</v>
      </c>
      <c r="BB111" s="117">
        <f>'Objekt4 - Schodiště 01, O...'!F39</f>
        <v>0</v>
      </c>
      <c r="BC111" s="117">
        <f>'Objekt4 - Schodiště 01, O...'!F40</f>
        <v>0</v>
      </c>
      <c r="BD111" s="119">
        <f>'Objekt4 - Schodiště 01, O...'!F41</f>
        <v>0</v>
      </c>
      <c r="BE111" s="4"/>
      <c r="BT111" s="23" t="s">
        <v>97</v>
      </c>
      <c r="BV111" s="23" t="s">
        <v>75</v>
      </c>
      <c r="BW111" s="23" t="s">
        <v>124</v>
      </c>
      <c r="BX111" s="23" t="s">
        <v>122</v>
      </c>
      <c r="CL111" s="23" t="s">
        <v>1</v>
      </c>
    </row>
    <row r="112" s="4" customFormat="1" ht="16.5" customHeight="1">
      <c r="A112" s="120" t="s">
        <v>87</v>
      </c>
      <c r="B112" s="60"/>
      <c r="C112" s="10"/>
      <c r="D112" s="10"/>
      <c r="E112" s="10"/>
      <c r="F112" s="10"/>
      <c r="G112" s="112" t="s">
        <v>125</v>
      </c>
      <c r="H112" s="112"/>
      <c r="I112" s="112"/>
      <c r="J112" s="112"/>
      <c r="K112" s="112"/>
      <c r="L112" s="10"/>
      <c r="M112" s="112" t="s">
        <v>126</v>
      </c>
      <c r="N112" s="112"/>
      <c r="O112" s="112"/>
      <c r="P112" s="112"/>
      <c r="Q112" s="112"/>
      <c r="R112" s="112"/>
      <c r="S112" s="112"/>
      <c r="T112" s="112"/>
      <c r="U112" s="112"/>
      <c r="V112" s="112"/>
      <c r="W112" s="112"/>
      <c r="X112" s="112"/>
      <c r="Y112" s="112"/>
      <c r="Z112" s="112"/>
      <c r="AA112" s="112"/>
      <c r="AB112" s="112"/>
      <c r="AC112" s="112"/>
      <c r="AD112" s="112"/>
      <c r="AE112" s="112"/>
      <c r="AF112" s="112"/>
      <c r="AG112" s="114">
        <f>'Objekt5 - Schodiště 02, O...'!J34</f>
        <v>0</v>
      </c>
      <c r="AH112" s="10"/>
      <c r="AI112" s="10"/>
      <c r="AJ112" s="10"/>
      <c r="AK112" s="10"/>
      <c r="AL112" s="10"/>
      <c r="AM112" s="10"/>
      <c r="AN112" s="114">
        <f>SUM(AG112,AT112)</f>
        <v>0</v>
      </c>
      <c r="AO112" s="10"/>
      <c r="AP112" s="10"/>
      <c r="AQ112" s="115" t="s">
        <v>85</v>
      </c>
      <c r="AR112" s="60"/>
      <c r="AS112" s="116">
        <v>0</v>
      </c>
      <c r="AT112" s="117">
        <f>ROUND(SUM(AV112:AW112),2)</f>
        <v>0</v>
      </c>
      <c r="AU112" s="118">
        <f>'Objekt5 - Schodiště 02, O...'!P131</f>
        <v>0</v>
      </c>
      <c r="AV112" s="117">
        <f>'Objekt5 - Schodiště 02, O...'!J37</f>
        <v>0</v>
      </c>
      <c r="AW112" s="117">
        <f>'Objekt5 - Schodiště 02, O...'!J38</f>
        <v>0</v>
      </c>
      <c r="AX112" s="117">
        <f>'Objekt5 - Schodiště 02, O...'!J39</f>
        <v>0</v>
      </c>
      <c r="AY112" s="117">
        <f>'Objekt5 - Schodiště 02, O...'!J40</f>
        <v>0</v>
      </c>
      <c r="AZ112" s="117">
        <f>'Objekt5 - Schodiště 02, O...'!F37</f>
        <v>0</v>
      </c>
      <c r="BA112" s="117">
        <f>'Objekt5 - Schodiště 02, O...'!F38</f>
        <v>0</v>
      </c>
      <c r="BB112" s="117">
        <f>'Objekt5 - Schodiště 02, O...'!F39</f>
        <v>0</v>
      </c>
      <c r="BC112" s="117">
        <f>'Objekt5 - Schodiště 02, O...'!F40</f>
        <v>0</v>
      </c>
      <c r="BD112" s="119">
        <f>'Objekt5 - Schodiště 02, O...'!F41</f>
        <v>0</v>
      </c>
      <c r="BE112" s="4"/>
      <c r="BT112" s="23" t="s">
        <v>97</v>
      </c>
      <c r="BV112" s="23" t="s">
        <v>75</v>
      </c>
      <c r="BW112" s="23" t="s">
        <v>127</v>
      </c>
      <c r="BX112" s="23" t="s">
        <v>122</v>
      </c>
      <c r="CL112" s="23" t="s">
        <v>1</v>
      </c>
    </row>
    <row r="113" s="4" customFormat="1" ht="16.5" customHeight="1">
      <c r="A113" s="120" t="s">
        <v>87</v>
      </c>
      <c r="B113" s="60"/>
      <c r="C113" s="10"/>
      <c r="D113" s="10"/>
      <c r="E113" s="10"/>
      <c r="F113" s="10"/>
      <c r="G113" s="112" t="s">
        <v>128</v>
      </c>
      <c r="H113" s="112"/>
      <c r="I113" s="112"/>
      <c r="J113" s="112"/>
      <c r="K113" s="112"/>
      <c r="L113" s="10"/>
      <c r="M113" s="112" t="s">
        <v>129</v>
      </c>
      <c r="N113" s="112"/>
      <c r="O113" s="112"/>
      <c r="P113" s="112"/>
      <c r="Q113" s="112"/>
      <c r="R113" s="112"/>
      <c r="S113" s="112"/>
      <c r="T113" s="112"/>
      <c r="U113" s="112"/>
      <c r="V113" s="112"/>
      <c r="W113" s="112"/>
      <c r="X113" s="112"/>
      <c r="Y113" s="112"/>
      <c r="Z113" s="112"/>
      <c r="AA113" s="112"/>
      <c r="AB113" s="112"/>
      <c r="AC113" s="112"/>
      <c r="AD113" s="112"/>
      <c r="AE113" s="112"/>
      <c r="AF113" s="112"/>
      <c r="AG113" s="114">
        <f>'Objekt6 - Schodiště 03, 04'!J34</f>
        <v>0</v>
      </c>
      <c r="AH113" s="10"/>
      <c r="AI113" s="10"/>
      <c r="AJ113" s="10"/>
      <c r="AK113" s="10"/>
      <c r="AL113" s="10"/>
      <c r="AM113" s="10"/>
      <c r="AN113" s="114">
        <f>SUM(AG113,AT113)</f>
        <v>0</v>
      </c>
      <c r="AO113" s="10"/>
      <c r="AP113" s="10"/>
      <c r="AQ113" s="115" t="s">
        <v>85</v>
      </c>
      <c r="AR113" s="60"/>
      <c r="AS113" s="116">
        <v>0</v>
      </c>
      <c r="AT113" s="117">
        <f>ROUND(SUM(AV113:AW113),2)</f>
        <v>0</v>
      </c>
      <c r="AU113" s="118">
        <f>'Objekt6 - Schodiště 03, 04'!P130</f>
        <v>0</v>
      </c>
      <c r="AV113" s="117">
        <f>'Objekt6 - Schodiště 03, 04'!J37</f>
        <v>0</v>
      </c>
      <c r="AW113" s="117">
        <f>'Objekt6 - Schodiště 03, 04'!J38</f>
        <v>0</v>
      </c>
      <c r="AX113" s="117">
        <f>'Objekt6 - Schodiště 03, 04'!J39</f>
        <v>0</v>
      </c>
      <c r="AY113" s="117">
        <f>'Objekt6 - Schodiště 03, 04'!J40</f>
        <v>0</v>
      </c>
      <c r="AZ113" s="117">
        <f>'Objekt6 - Schodiště 03, 04'!F37</f>
        <v>0</v>
      </c>
      <c r="BA113" s="117">
        <f>'Objekt6 - Schodiště 03, 04'!F38</f>
        <v>0</v>
      </c>
      <c r="BB113" s="117">
        <f>'Objekt6 - Schodiště 03, 04'!F39</f>
        <v>0</v>
      </c>
      <c r="BC113" s="117">
        <f>'Objekt6 - Schodiště 03, 04'!F40</f>
        <v>0</v>
      </c>
      <c r="BD113" s="119">
        <f>'Objekt6 - Schodiště 03, 04'!F41</f>
        <v>0</v>
      </c>
      <c r="BE113" s="4"/>
      <c r="BT113" s="23" t="s">
        <v>97</v>
      </c>
      <c r="BV113" s="23" t="s">
        <v>75</v>
      </c>
      <c r="BW113" s="23" t="s">
        <v>130</v>
      </c>
      <c r="BX113" s="23" t="s">
        <v>122</v>
      </c>
      <c r="CL113" s="23" t="s">
        <v>1</v>
      </c>
    </row>
    <row r="114" s="4" customFormat="1" ht="16.5" customHeight="1">
      <c r="A114" s="120" t="s">
        <v>87</v>
      </c>
      <c r="B114" s="60"/>
      <c r="C114" s="10"/>
      <c r="D114" s="10"/>
      <c r="E114" s="10"/>
      <c r="F114" s="10"/>
      <c r="G114" s="112" t="s">
        <v>131</v>
      </c>
      <c r="H114" s="112"/>
      <c r="I114" s="112"/>
      <c r="J114" s="112"/>
      <c r="K114" s="112"/>
      <c r="L114" s="10"/>
      <c r="M114" s="112" t="s">
        <v>132</v>
      </c>
      <c r="N114" s="112"/>
      <c r="O114" s="112"/>
      <c r="P114" s="112"/>
      <c r="Q114" s="112"/>
      <c r="R114" s="112"/>
      <c r="S114" s="112"/>
      <c r="T114" s="112"/>
      <c r="U114" s="112"/>
      <c r="V114" s="112"/>
      <c r="W114" s="112"/>
      <c r="X114" s="112"/>
      <c r="Y114" s="112"/>
      <c r="Z114" s="112"/>
      <c r="AA114" s="112"/>
      <c r="AB114" s="112"/>
      <c r="AC114" s="112"/>
      <c r="AD114" s="112"/>
      <c r="AE114" s="112"/>
      <c r="AF114" s="112"/>
      <c r="AG114" s="114">
        <f>'Objekt7 - Schodiště 05 a 06'!J34</f>
        <v>0</v>
      </c>
      <c r="AH114" s="10"/>
      <c r="AI114" s="10"/>
      <c r="AJ114" s="10"/>
      <c r="AK114" s="10"/>
      <c r="AL114" s="10"/>
      <c r="AM114" s="10"/>
      <c r="AN114" s="114">
        <f>SUM(AG114,AT114)</f>
        <v>0</v>
      </c>
      <c r="AO114" s="10"/>
      <c r="AP114" s="10"/>
      <c r="AQ114" s="115" t="s">
        <v>85</v>
      </c>
      <c r="AR114" s="60"/>
      <c r="AS114" s="116">
        <v>0</v>
      </c>
      <c r="AT114" s="117">
        <f>ROUND(SUM(AV114:AW114),2)</f>
        <v>0</v>
      </c>
      <c r="AU114" s="118">
        <f>'Objekt7 - Schodiště 05 a 06'!P130</f>
        <v>0</v>
      </c>
      <c r="AV114" s="117">
        <f>'Objekt7 - Schodiště 05 a 06'!J37</f>
        <v>0</v>
      </c>
      <c r="AW114" s="117">
        <f>'Objekt7 - Schodiště 05 a 06'!J38</f>
        <v>0</v>
      </c>
      <c r="AX114" s="117">
        <f>'Objekt7 - Schodiště 05 a 06'!J39</f>
        <v>0</v>
      </c>
      <c r="AY114" s="117">
        <f>'Objekt7 - Schodiště 05 a 06'!J40</f>
        <v>0</v>
      </c>
      <c r="AZ114" s="117">
        <f>'Objekt7 - Schodiště 05 a 06'!F37</f>
        <v>0</v>
      </c>
      <c r="BA114" s="117">
        <f>'Objekt7 - Schodiště 05 a 06'!F38</f>
        <v>0</v>
      </c>
      <c r="BB114" s="117">
        <f>'Objekt7 - Schodiště 05 a 06'!F39</f>
        <v>0</v>
      </c>
      <c r="BC114" s="117">
        <f>'Objekt7 - Schodiště 05 a 06'!F40</f>
        <v>0</v>
      </c>
      <c r="BD114" s="119">
        <f>'Objekt7 - Schodiště 05 a 06'!F41</f>
        <v>0</v>
      </c>
      <c r="BE114" s="4"/>
      <c r="BT114" s="23" t="s">
        <v>97</v>
      </c>
      <c r="BV114" s="23" t="s">
        <v>75</v>
      </c>
      <c r="BW114" s="23" t="s">
        <v>133</v>
      </c>
      <c r="BX114" s="23" t="s">
        <v>122</v>
      </c>
      <c r="CL114" s="23" t="s">
        <v>1</v>
      </c>
    </row>
    <row r="115" s="4" customFormat="1" ht="16.5" customHeight="1">
      <c r="A115" s="120" t="s">
        <v>87</v>
      </c>
      <c r="B115" s="60"/>
      <c r="C115" s="10"/>
      <c r="D115" s="10"/>
      <c r="E115" s="10"/>
      <c r="F115" s="10"/>
      <c r="G115" s="112" t="s">
        <v>134</v>
      </c>
      <c r="H115" s="112"/>
      <c r="I115" s="112"/>
      <c r="J115" s="112"/>
      <c r="K115" s="112"/>
      <c r="L115" s="10"/>
      <c r="M115" s="112" t="s">
        <v>135</v>
      </c>
      <c r="N115" s="112"/>
      <c r="O115" s="112"/>
      <c r="P115" s="112"/>
      <c r="Q115" s="112"/>
      <c r="R115" s="112"/>
      <c r="S115" s="112"/>
      <c r="T115" s="112"/>
      <c r="U115" s="112"/>
      <c r="V115" s="112"/>
      <c r="W115" s="112"/>
      <c r="X115" s="112"/>
      <c r="Y115" s="112"/>
      <c r="Z115" s="112"/>
      <c r="AA115" s="112"/>
      <c r="AB115" s="112"/>
      <c r="AC115" s="112"/>
      <c r="AD115" s="112"/>
      <c r="AE115" s="112"/>
      <c r="AF115" s="112"/>
      <c r="AG115" s="114">
        <f>'Objekt8 - Schodiště 10'!J34</f>
        <v>0</v>
      </c>
      <c r="AH115" s="10"/>
      <c r="AI115" s="10"/>
      <c r="AJ115" s="10"/>
      <c r="AK115" s="10"/>
      <c r="AL115" s="10"/>
      <c r="AM115" s="10"/>
      <c r="AN115" s="114">
        <f>SUM(AG115,AT115)</f>
        <v>0</v>
      </c>
      <c r="AO115" s="10"/>
      <c r="AP115" s="10"/>
      <c r="AQ115" s="115" t="s">
        <v>85</v>
      </c>
      <c r="AR115" s="60"/>
      <c r="AS115" s="116">
        <v>0</v>
      </c>
      <c r="AT115" s="117">
        <f>ROUND(SUM(AV115:AW115),2)</f>
        <v>0</v>
      </c>
      <c r="AU115" s="118">
        <f>'Objekt8 - Schodiště 10'!P130</f>
        <v>0</v>
      </c>
      <c r="AV115" s="117">
        <f>'Objekt8 - Schodiště 10'!J37</f>
        <v>0</v>
      </c>
      <c r="AW115" s="117">
        <f>'Objekt8 - Schodiště 10'!J38</f>
        <v>0</v>
      </c>
      <c r="AX115" s="117">
        <f>'Objekt8 - Schodiště 10'!J39</f>
        <v>0</v>
      </c>
      <c r="AY115" s="117">
        <f>'Objekt8 - Schodiště 10'!J40</f>
        <v>0</v>
      </c>
      <c r="AZ115" s="117">
        <f>'Objekt8 - Schodiště 10'!F37</f>
        <v>0</v>
      </c>
      <c r="BA115" s="117">
        <f>'Objekt8 - Schodiště 10'!F38</f>
        <v>0</v>
      </c>
      <c r="BB115" s="117">
        <f>'Objekt8 - Schodiště 10'!F39</f>
        <v>0</v>
      </c>
      <c r="BC115" s="117">
        <f>'Objekt8 - Schodiště 10'!F40</f>
        <v>0</v>
      </c>
      <c r="BD115" s="119">
        <f>'Objekt8 - Schodiště 10'!F41</f>
        <v>0</v>
      </c>
      <c r="BE115" s="4"/>
      <c r="BT115" s="23" t="s">
        <v>97</v>
      </c>
      <c r="BV115" s="23" t="s">
        <v>75</v>
      </c>
      <c r="BW115" s="23" t="s">
        <v>136</v>
      </c>
      <c r="BX115" s="23" t="s">
        <v>122</v>
      </c>
      <c r="CL115" s="23" t="s">
        <v>1</v>
      </c>
    </row>
    <row r="116" s="4" customFormat="1" ht="16.5" customHeight="1">
      <c r="A116" s="120" t="s">
        <v>87</v>
      </c>
      <c r="B116" s="60"/>
      <c r="C116" s="10"/>
      <c r="D116" s="10"/>
      <c r="E116" s="10"/>
      <c r="F116" s="10"/>
      <c r="G116" s="112" t="s">
        <v>137</v>
      </c>
      <c r="H116" s="112"/>
      <c r="I116" s="112"/>
      <c r="J116" s="112"/>
      <c r="K116" s="112"/>
      <c r="L116" s="10"/>
      <c r="M116" s="112" t="s">
        <v>138</v>
      </c>
      <c r="N116" s="112"/>
      <c r="O116" s="112"/>
      <c r="P116" s="112"/>
      <c r="Q116" s="112"/>
      <c r="R116" s="112"/>
      <c r="S116" s="112"/>
      <c r="T116" s="112"/>
      <c r="U116" s="112"/>
      <c r="V116" s="112"/>
      <c r="W116" s="112"/>
      <c r="X116" s="112"/>
      <c r="Y116" s="112"/>
      <c r="Z116" s="112"/>
      <c r="AA116" s="112"/>
      <c r="AB116" s="112"/>
      <c r="AC116" s="112"/>
      <c r="AD116" s="112"/>
      <c r="AE116" s="112"/>
      <c r="AF116" s="112"/>
      <c r="AG116" s="114">
        <f>'Objekt9 - Schodiště 11, O...'!J34</f>
        <v>0</v>
      </c>
      <c r="AH116" s="10"/>
      <c r="AI116" s="10"/>
      <c r="AJ116" s="10"/>
      <c r="AK116" s="10"/>
      <c r="AL116" s="10"/>
      <c r="AM116" s="10"/>
      <c r="AN116" s="114">
        <f>SUM(AG116,AT116)</f>
        <v>0</v>
      </c>
      <c r="AO116" s="10"/>
      <c r="AP116" s="10"/>
      <c r="AQ116" s="115" t="s">
        <v>85</v>
      </c>
      <c r="AR116" s="60"/>
      <c r="AS116" s="116">
        <v>0</v>
      </c>
      <c r="AT116" s="117">
        <f>ROUND(SUM(AV116:AW116),2)</f>
        <v>0</v>
      </c>
      <c r="AU116" s="118">
        <f>'Objekt9 - Schodiště 11, O...'!P133</f>
        <v>0</v>
      </c>
      <c r="AV116" s="117">
        <f>'Objekt9 - Schodiště 11, O...'!J37</f>
        <v>0</v>
      </c>
      <c r="AW116" s="117">
        <f>'Objekt9 - Schodiště 11, O...'!J38</f>
        <v>0</v>
      </c>
      <c r="AX116" s="117">
        <f>'Objekt9 - Schodiště 11, O...'!J39</f>
        <v>0</v>
      </c>
      <c r="AY116" s="117">
        <f>'Objekt9 - Schodiště 11, O...'!J40</f>
        <v>0</v>
      </c>
      <c r="AZ116" s="117">
        <f>'Objekt9 - Schodiště 11, O...'!F37</f>
        <v>0</v>
      </c>
      <c r="BA116" s="117">
        <f>'Objekt9 - Schodiště 11, O...'!F38</f>
        <v>0</v>
      </c>
      <c r="BB116" s="117">
        <f>'Objekt9 - Schodiště 11, O...'!F39</f>
        <v>0</v>
      </c>
      <c r="BC116" s="117">
        <f>'Objekt9 - Schodiště 11, O...'!F40</f>
        <v>0</v>
      </c>
      <c r="BD116" s="119">
        <f>'Objekt9 - Schodiště 11, O...'!F41</f>
        <v>0</v>
      </c>
      <c r="BE116" s="4"/>
      <c r="BT116" s="23" t="s">
        <v>97</v>
      </c>
      <c r="BV116" s="23" t="s">
        <v>75</v>
      </c>
      <c r="BW116" s="23" t="s">
        <v>139</v>
      </c>
      <c r="BX116" s="23" t="s">
        <v>122</v>
      </c>
      <c r="CL116" s="23" t="s">
        <v>1</v>
      </c>
    </row>
    <row r="117" s="4" customFormat="1" ht="16.5" customHeight="1">
      <c r="A117" s="120" t="s">
        <v>87</v>
      </c>
      <c r="B117" s="60"/>
      <c r="C117" s="10"/>
      <c r="D117" s="10"/>
      <c r="E117" s="10"/>
      <c r="F117" s="10"/>
      <c r="G117" s="112" t="s">
        <v>140</v>
      </c>
      <c r="H117" s="112"/>
      <c r="I117" s="112"/>
      <c r="J117" s="112"/>
      <c r="K117" s="112"/>
      <c r="L117" s="10"/>
      <c r="M117" s="112" t="s">
        <v>141</v>
      </c>
      <c r="N117" s="112"/>
      <c r="O117" s="112"/>
      <c r="P117" s="112"/>
      <c r="Q117" s="112"/>
      <c r="R117" s="112"/>
      <c r="S117" s="112"/>
      <c r="T117" s="112"/>
      <c r="U117" s="112"/>
      <c r="V117" s="112"/>
      <c r="W117" s="112"/>
      <c r="X117" s="112"/>
      <c r="Y117" s="112"/>
      <c r="Z117" s="112"/>
      <c r="AA117" s="112"/>
      <c r="AB117" s="112"/>
      <c r="AC117" s="112"/>
      <c r="AD117" s="112"/>
      <c r="AE117" s="112"/>
      <c r="AF117" s="112"/>
      <c r="AG117" s="114">
        <f>'Objekt10 - Zídka 01'!J34</f>
        <v>0</v>
      </c>
      <c r="AH117" s="10"/>
      <c r="AI117" s="10"/>
      <c r="AJ117" s="10"/>
      <c r="AK117" s="10"/>
      <c r="AL117" s="10"/>
      <c r="AM117" s="10"/>
      <c r="AN117" s="114">
        <f>SUM(AG117,AT117)</f>
        <v>0</v>
      </c>
      <c r="AO117" s="10"/>
      <c r="AP117" s="10"/>
      <c r="AQ117" s="115" t="s">
        <v>85</v>
      </c>
      <c r="AR117" s="60"/>
      <c r="AS117" s="116">
        <v>0</v>
      </c>
      <c r="AT117" s="117">
        <f>ROUND(SUM(AV117:AW117),2)</f>
        <v>0</v>
      </c>
      <c r="AU117" s="118">
        <f>'Objekt10 - Zídka 01'!P131</f>
        <v>0</v>
      </c>
      <c r="AV117" s="117">
        <f>'Objekt10 - Zídka 01'!J37</f>
        <v>0</v>
      </c>
      <c r="AW117" s="117">
        <f>'Objekt10 - Zídka 01'!J38</f>
        <v>0</v>
      </c>
      <c r="AX117" s="117">
        <f>'Objekt10 - Zídka 01'!J39</f>
        <v>0</v>
      </c>
      <c r="AY117" s="117">
        <f>'Objekt10 - Zídka 01'!J40</f>
        <v>0</v>
      </c>
      <c r="AZ117" s="117">
        <f>'Objekt10 - Zídka 01'!F37</f>
        <v>0</v>
      </c>
      <c r="BA117" s="117">
        <f>'Objekt10 - Zídka 01'!F38</f>
        <v>0</v>
      </c>
      <c r="BB117" s="117">
        <f>'Objekt10 - Zídka 01'!F39</f>
        <v>0</v>
      </c>
      <c r="BC117" s="117">
        <f>'Objekt10 - Zídka 01'!F40</f>
        <v>0</v>
      </c>
      <c r="BD117" s="119">
        <f>'Objekt10 - Zídka 01'!F41</f>
        <v>0</v>
      </c>
      <c r="BE117" s="4"/>
      <c r="BT117" s="23" t="s">
        <v>97</v>
      </c>
      <c r="BV117" s="23" t="s">
        <v>75</v>
      </c>
      <c r="BW117" s="23" t="s">
        <v>142</v>
      </c>
      <c r="BX117" s="23" t="s">
        <v>122</v>
      </c>
      <c r="CL117" s="23" t="s">
        <v>1</v>
      </c>
    </row>
    <row r="118" s="4" customFormat="1" ht="16.5" customHeight="1">
      <c r="A118" s="120" t="s">
        <v>87</v>
      </c>
      <c r="B118" s="60"/>
      <c r="C118" s="10"/>
      <c r="D118" s="10"/>
      <c r="E118" s="10"/>
      <c r="F118" s="10"/>
      <c r="G118" s="112" t="s">
        <v>143</v>
      </c>
      <c r="H118" s="112"/>
      <c r="I118" s="112"/>
      <c r="J118" s="112"/>
      <c r="K118" s="112"/>
      <c r="L118" s="10"/>
      <c r="M118" s="112" t="s">
        <v>144</v>
      </c>
      <c r="N118" s="112"/>
      <c r="O118" s="112"/>
      <c r="P118" s="112"/>
      <c r="Q118" s="112"/>
      <c r="R118" s="112"/>
      <c r="S118" s="112"/>
      <c r="T118" s="112"/>
      <c r="U118" s="112"/>
      <c r="V118" s="112"/>
      <c r="W118" s="112"/>
      <c r="X118" s="112"/>
      <c r="Y118" s="112"/>
      <c r="Z118" s="112"/>
      <c r="AA118" s="112"/>
      <c r="AB118" s="112"/>
      <c r="AC118" s="112"/>
      <c r="AD118" s="112"/>
      <c r="AE118" s="112"/>
      <c r="AF118" s="112"/>
      <c r="AG118" s="114">
        <f>'Objekt11 - Zídka OP 03, s...'!J34</f>
        <v>0</v>
      </c>
      <c r="AH118" s="10"/>
      <c r="AI118" s="10"/>
      <c r="AJ118" s="10"/>
      <c r="AK118" s="10"/>
      <c r="AL118" s="10"/>
      <c r="AM118" s="10"/>
      <c r="AN118" s="114">
        <f>SUM(AG118,AT118)</f>
        <v>0</v>
      </c>
      <c r="AO118" s="10"/>
      <c r="AP118" s="10"/>
      <c r="AQ118" s="115" t="s">
        <v>85</v>
      </c>
      <c r="AR118" s="60"/>
      <c r="AS118" s="116">
        <v>0</v>
      </c>
      <c r="AT118" s="117">
        <f>ROUND(SUM(AV118:AW118),2)</f>
        <v>0</v>
      </c>
      <c r="AU118" s="118">
        <f>'Objekt11 - Zídka OP 03, s...'!P133</f>
        <v>0</v>
      </c>
      <c r="AV118" s="117">
        <f>'Objekt11 - Zídka OP 03, s...'!J37</f>
        <v>0</v>
      </c>
      <c r="AW118" s="117">
        <f>'Objekt11 - Zídka OP 03, s...'!J38</f>
        <v>0</v>
      </c>
      <c r="AX118" s="117">
        <f>'Objekt11 - Zídka OP 03, s...'!J39</f>
        <v>0</v>
      </c>
      <c r="AY118" s="117">
        <f>'Objekt11 - Zídka OP 03, s...'!J40</f>
        <v>0</v>
      </c>
      <c r="AZ118" s="117">
        <f>'Objekt11 - Zídka OP 03, s...'!F37</f>
        <v>0</v>
      </c>
      <c r="BA118" s="117">
        <f>'Objekt11 - Zídka OP 03, s...'!F38</f>
        <v>0</v>
      </c>
      <c r="BB118" s="117">
        <f>'Objekt11 - Zídka OP 03, s...'!F39</f>
        <v>0</v>
      </c>
      <c r="BC118" s="117">
        <f>'Objekt11 - Zídka OP 03, s...'!F40</f>
        <v>0</v>
      </c>
      <c r="BD118" s="119">
        <f>'Objekt11 - Zídka OP 03, s...'!F41</f>
        <v>0</v>
      </c>
      <c r="BE118" s="4"/>
      <c r="BT118" s="23" t="s">
        <v>97</v>
      </c>
      <c r="BV118" s="23" t="s">
        <v>75</v>
      </c>
      <c r="BW118" s="23" t="s">
        <v>145</v>
      </c>
      <c r="BX118" s="23" t="s">
        <v>122</v>
      </c>
      <c r="CL118" s="23" t="s">
        <v>1</v>
      </c>
    </row>
    <row r="119" s="4" customFormat="1" ht="16.5" customHeight="1">
      <c r="A119" s="120" t="s">
        <v>87</v>
      </c>
      <c r="B119" s="60"/>
      <c r="C119" s="10"/>
      <c r="D119" s="10"/>
      <c r="E119" s="10"/>
      <c r="F119" s="10"/>
      <c r="G119" s="112" t="s">
        <v>146</v>
      </c>
      <c r="H119" s="112"/>
      <c r="I119" s="112"/>
      <c r="J119" s="112"/>
      <c r="K119" s="112"/>
      <c r="L119" s="10"/>
      <c r="M119" s="112" t="s">
        <v>147</v>
      </c>
      <c r="N119" s="112"/>
      <c r="O119" s="112"/>
      <c r="P119" s="112"/>
      <c r="Q119" s="112"/>
      <c r="R119" s="112"/>
      <c r="S119" s="112"/>
      <c r="T119" s="112"/>
      <c r="U119" s="112"/>
      <c r="V119" s="112"/>
      <c r="W119" s="112"/>
      <c r="X119" s="112"/>
      <c r="Y119" s="112"/>
      <c r="Z119" s="112"/>
      <c r="AA119" s="112"/>
      <c r="AB119" s="112"/>
      <c r="AC119" s="112"/>
      <c r="AD119" s="112"/>
      <c r="AE119" s="112"/>
      <c r="AF119" s="112"/>
      <c r="AG119" s="114">
        <f>'Objekt12 - Zídka OP 04, s...'!J34</f>
        <v>0</v>
      </c>
      <c r="AH119" s="10"/>
      <c r="AI119" s="10"/>
      <c r="AJ119" s="10"/>
      <c r="AK119" s="10"/>
      <c r="AL119" s="10"/>
      <c r="AM119" s="10"/>
      <c r="AN119" s="114">
        <f>SUM(AG119,AT119)</f>
        <v>0</v>
      </c>
      <c r="AO119" s="10"/>
      <c r="AP119" s="10"/>
      <c r="AQ119" s="115" t="s">
        <v>85</v>
      </c>
      <c r="AR119" s="60"/>
      <c r="AS119" s="116">
        <v>0</v>
      </c>
      <c r="AT119" s="117">
        <f>ROUND(SUM(AV119:AW119),2)</f>
        <v>0</v>
      </c>
      <c r="AU119" s="118">
        <f>'Objekt12 - Zídka OP 04, s...'!P133</f>
        <v>0</v>
      </c>
      <c r="AV119" s="117">
        <f>'Objekt12 - Zídka OP 04, s...'!J37</f>
        <v>0</v>
      </c>
      <c r="AW119" s="117">
        <f>'Objekt12 - Zídka OP 04, s...'!J38</f>
        <v>0</v>
      </c>
      <c r="AX119" s="117">
        <f>'Objekt12 - Zídka OP 04, s...'!J39</f>
        <v>0</v>
      </c>
      <c r="AY119" s="117">
        <f>'Objekt12 - Zídka OP 04, s...'!J40</f>
        <v>0</v>
      </c>
      <c r="AZ119" s="117">
        <f>'Objekt12 - Zídka OP 04, s...'!F37</f>
        <v>0</v>
      </c>
      <c r="BA119" s="117">
        <f>'Objekt12 - Zídka OP 04, s...'!F38</f>
        <v>0</v>
      </c>
      <c r="BB119" s="117">
        <f>'Objekt12 - Zídka OP 04, s...'!F39</f>
        <v>0</v>
      </c>
      <c r="BC119" s="117">
        <f>'Objekt12 - Zídka OP 04, s...'!F40</f>
        <v>0</v>
      </c>
      <c r="BD119" s="119">
        <f>'Objekt12 - Zídka OP 04, s...'!F41</f>
        <v>0</v>
      </c>
      <c r="BE119" s="4"/>
      <c r="BT119" s="23" t="s">
        <v>97</v>
      </c>
      <c r="BV119" s="23" t="s">
        <v>75</v>
      </c>
      <c r="BW119" s="23" t="s">
        <v>148</v>
      </c>
      <c r="BX119" s="23" t="s">
        <v>122</v>
      </c>
      <c r="CL119" s="23" t="s">
        <v>1</v>
      </c>
    </row>
    <row r="120" s="4" customFormat="1" ht="16.5" customHeight="1">
      <c r="A120" s="120" t="s">
        <v>87</v>
      </c>
      <c r="B120" s="60"/>
      <c r="C120" s="10"/>
      <c r="D120" s="10"/>
      <c r="E120" s="10"/>
      <c r="F120" s="10"/>
      <c r="G120" s="112" t="s">
        <v>149</v>
      </c>
      <c r="H120" s="112"/>
      <c r="I120" s="112"/>
      <c r="J120" s="112"/>
      <c r="K120" s="112"/>
      <c r="L120" s="10"/>
      <c r="M120" s="112" t="s">
        <v>150</v>
      </c>
      <c r="N120" s="112"/>
      <c r="O120" s="112"/>
      <c r="P120" s="112"/>
      <c r="Q120" s="112"/>
      <c r="R120" s="112"/>
      <c r="S120" s="112"/>
      <c r="T120" s="112"/>
      <c r="U120" s="112"/>
      <c r="V120" s="112"/>
      <c r="W120" s="112"/>
      <c r="X120" s="112"/>
      <c r="Y120" s="112"/>
      <c r="Z120" s="112"/>
      <c r="AA120" s="112"/>
      <c r="AB120" s="112"/>
      <c r="AC120" s="112"/>
      <c r="AD120" s="112"/>
      <c r="AE120" s="112"/>
      <c r="AF120" s="112"/>
      <c r="AG120" s="114">
        <f>'Objekt13 - Zídka OP 05'!J34</f>
        <v>0</v>
      </c>
      <c r="AH120" s="10"/>
      <c r="AI120" s="10"/>
      <c r="AJ120" s="10"/>
      <c r="AK120" s="10"/>
      <c r="AL120" s="10"/>
      <c r="AM120" s="10"/>
      <c r="AN120" s="114">
        <f>SUM(AG120,AT120)</f>
        <v>0</v>
      </c>
      <c r="AO120" s="10"/>
      <c r="AP120" s="10"/>
      <c r="AQ120" s="115" t="s">
        <v>85</v>
      </c>
      <c r="AR120" s="60"/>
      <c r="AS120" s="116">
        <v>0</v>
      </c>
      <c r="AT120" s="117">
        <f>ROUND(SUM(AV120:AW120),2)</f>
        <v>0</v>
      </c>
      <c r="AU120" s="118">
        <f>'Objekt13 - Zídka OP 05'!P131</f>
        <v>0</v>
      </c>
      <c r="AV120" s="117">
        <f>'Objekt13 - Zídka OP 05'!J37</f>
        <v>0</v>
      </c>
      <c r="AW120" s="117">
        <f>'Objekt13 - Zídka OP 05'!J38</f>
        <v>0</v>
      </c>
      <c r="AX120" s="117">
        <f>'Objekt13 - Zídka OP 05'!J39</f>
        <v>0</v>
      </c>
      <c r="AY120" s="117">
        <f>'Objekt13 - Zídka OP 05'!J40</f>
        <v>0</v>
      </c>
      <c r="AZ120" s="117">
        <f>'Objekt13 - Zídka OP 05'!F37</f>
        <v>0</v>
      </c>
      <c r="BA120" s="117">
        <f>'Objekt13 - Zídka OP 05'!F38</f>
        <v>0</v>
      </c>
      <c r="BB120" s="117">
        <f>'Objekt13 - Zídka OP 05'!F39</f>
        <v>0</v>
      </c>
      <c r="BC120" s="117">
        <f>'Objekt13 - Zídka OP 05'!F40</f>
        <v>0</v>
      </c>
      <c r="BD120" s="119">
        <f>'Objekt13 - Zídka OP 05'!F41</f>
        <v>0</v>
      </c>
      <c r="BE120" s="4"/>
      <c r="BT120" s="23" t="s">
        <v>97</v>
      </c>
      <c r="BV120" s="23" t="s">
        <v>75</v>
      </c>
      <c r="BW120" s="23" t="s">
        <v>151</v>
      </c>
      <c r="BX120" s="23" t="s">
        <v>122</v>
      </c>
      <c r="CL120" s="23" t="s">
        <v>1</v>
      </c>
    </row>
    <row r="121" s="4" customFormat="1" ht="16.5" customHeight="1">
      <c r="A121" s="120" t="s">
        <v>87</v>
      </c>
      <c r="B121" s="60"/>
      <c r="C121" s="10"/>
      <c r="D121" s="10"/>
      <c r="E121" s="10"/>
      <c r="F121" s="10"/>
      <c r="G121" s="112" t="s">
        <v>152</v>
      </c>
      <c r="H121" s="112"/>
      <c r="I121" s="112"/>
      <c r="J121" s="112"/>
      <c r="K121" s="112"/>
      <c r="L121" s="10"/>
      <c r="M121" s="112" t="s">
        <v>153</v>
      </c>
      <c r="N121" s="112"/>
      <c r="O121" s="112"/>
      <c r="P121" s="112"/>
      <c r="Q121" s="112"/>
      <c r="R121" s="112"/>
      <c r="S121" s="112"/>
      <c r="T121" s="112"/>
      <c r="U121" s="112"/>
      <c r="V121" s="112"/>
      <c r="W121" s="112"/>
      <c r="X121" s="112"/>
      <c r="Y121" s="112"/>
      <c r="Z121" s="112"/>
      <c r="AA121" s="112"/>
      <c r="AB121" s="112"/>
      <c r="AC121" s="112"/>
      <c r="AD121" s="112"/>
      <c r="AE121" s="112"/>
      <c r="AF121" s="112"/>
      <c r="AG121" s="114">
        <f>'Objekt14 - Zídka OP 06'!J34</f>
        <v>0</v>
      </c>
      <c r="AH121" s="10"/>
      <c r="AI121" s="10"/>
      <c r="AJ121" s="10"/>
      <c r="AK121" s="10"/>
      <c r="AL121" s="10"/>
      <c r="AM121" s="10"/>
      <c r="AN121" s="114">
        <f>SUM(AG121,AT121)</f>
        <v>0</v>
      </c>
      <c r="AO121" s="10"/>
      <c r="AP121" s="10"/>
      <c r="AQ121" s="115" t="s">
        <v>85</v>
      </c>
      <c r="AR121" s="60"/>
      <c r="AS121" s="116">
        <v>0</v>
      </c>
      <c r="AT121" s="117">
        <f>ROUND(SUM(AV121:AW121),2)</f>
        <v>0</v>
      </c>
      <c r="AU121" s="118">
        <f>'Objekt14 - Zídka OP 06'!P136</f>
        <v>0</v>
      </c>
      <c r="AV121" s="117">
        <f>'Objekt14 - Zídka OP 06'!J37</f>
        <v>0</v>
      </c>
      <c r="AW121" s="117">
        <f>'Objekt14 - Zídka OP 06'!J38</f>
        <v>0</v>
      </c>
      <c r="AX121" s="117">
        <f>'Objekt14 - Zídka OP 06'!J39</f>
        <v>0</v>
      </c>
      <c r="AY121" s="117">
        <f>'Objekt14 - Zídka OP 06'!J40</f>
        <v>0</v>
      </c>
      <c r="AZ121" s="117">
        <f>'Objekt14 - Zídka OP 06'!F37</f>
        <v>0</v>
      </c>
      <c r="BA121" s="117">
        <f>'Objekt14 - Zídka OP 06'!F38</f>
        <v>0</v>
      </c>
      <c r="BB121" s="117">
        <f>'Objekt14 - Zídka OP 06'!F39</f>
        <v>0</v>
      </c>
      <c r="BC121" s="117">
        <f>'Objekt14 - Zídka OP 06'!F40</f>
        <v>0</v>
      </c>
      <c r="BD121" s="119">
        <f>'Objekt14 - Zídka OP 06'!F41</f>
        <v>0</v>
      </c>
      <c r="BE121" s="4"/>
      <c r="BT121" s="23" t="s">
        <v>97</v>
      </c>
      <c r="BV121" s="23" t="s">
        <v>75</v>
      </c>
      <c r="BW121" s="23" t="s">
        <v>154</v>
      </c>
      <c r="BX121" s="23" t="s">
        <v>122</v>
      </c>
      <c r="CL121" s="23" t="s">
        <v>1</v>
      </c>
    </row>
    <row r="122" s="4" customFormat="1" ht="16.5" customHeight="1">
      <c r="A122" s="120" t="s">
        <v>87</v>
      </c>
      <c r="B122" s="60"/>
      <c r="C122" s="10"/>
      <c r="D122" s="10"/>
      <c r="E122" s="10"/>
      <c r="F122" s="10"/>
      <c r="G122" s="112" t="s">
        <v>155</v>
      </c>
      <c r="H122" s="112"/>
      <c r="I122" s="112"/>
      <c r="J122" s="112"/>
      <c r="K122" s="112"/>
      <c r="L122" s="10"/>
      <c r="M122" s="112" t="s">
        <v>156</v>
      </c>
      <c r="N122" s="112"/>
      <c r="O122" s="112"/>
      <c r="P122" s="112"/>
      <c r="Q122" s="112"/>
      <c r="R122" s="112"/>
      <c r="S122" s="112"/>
      <c r="T122" s="112"/>
      <c r="U122" s="112"/>
      <c r="V122" s="112"/>
      <c r="W122" s="112"/>
      <c r="X122" s="112"/>
      <c r="Y122" s="112"/>
      <c r="Z122" s="112"/>
      <c r="AA122" s="112"/>
      <c r="AB122" s="112"/>
      <c r="AC122" s="112"/>
      <c r="AD122" s="112"/>
      <c r="AE122" s="112"/>
      <c r="AF122" s="112"/>
      <c r="AG122" s="114">
        <f>'Objekt15 - Zídka OP 10'!J34</f>
        <v>0</v>
      </c>
      <c r="AH122" s="10"/>
      <c r="AI122" s="10"/>
      <c r="AJ122" s="10"/>
      <c r="AK122" s="10"/>
      <c r="AL122" s="10"/>
      <c r="AM122" s="10"/>
      <c r="AN122" s="114">
        <f>SUM(AG122,AT122)</f>
        <v>0</v>
      </c>
      <c r="AO122" s="10"/>
      <c r="AP122" s="10"/>
      <c r="AQ122" s="115" t="s">
        <v>85</v>
      </c>
      <c r="AR122" s="60"/>
      <c r="AS122" s="116">
        <v>0</v>
      </c>
      <c r="AT122" s="117">
        <f>ROUND(SUM(AV122:AW122),2)</f>
        <v>0</v>
      </c>
      <c r="AU122" s="118">
        <f>'Objekt15 - Zídka OP 10'!P131</f>
        <v>0</v>
      </c>
      <c r="AV122" s="117">
        <f>'Objekt15 - Zídka OP 10'!J37</f>
        <v>0</v>
      </c>
      <c r="AW122" s="117">
        <f>'Objekt15 - Zídka OP 10'!J38</f>
        <v>0</v>
      </c>
      <c r="AX122" s="117">
        <f>'Objekt15 - Zídka OP 10'!J39</f>
        <v>0</v>
      </c>
      <c r="AY122" s="117">
        <f>'Objekt15 - Zídka OP 10'!J40</f>
        <v>0</v>
      </c>
      <c r="AZ122" s="117">
        <f>'Objekt15 - Zídka OP 10'!F37</f>
        <v>0</v>
      </c>
      <c r="BA122" s="117">
        <f>'Objekt15 - Zídka OP 10'!F38</f>
        <v>0</v>
      </c>
      <c r="BB122" s="117">
        <f>'Objekt15 - Zídka OP 10'!F39</f>
        <v>0</v>
      </c>
      <c r="BC122" s="117">
        <f>'Objekt15 - Zídka OP 10'!F40</f>
        <v>0</v>
      </c>
      <c r="BD122" s="119">
        <f>'Objekt15 - Zídka OP 10'!F41</f>
        <v>0</v>
      </c>
      <c r="BE122" s="4"/>
      <c r="BT122" s="23" t="s">
        <v>97</v>
      </c>
      <c r="BV122" s="23" t="s">
        <v>75</v>
      </c>
      <c r="BW122" s="23" t="s">
        <v>157</v>
      </c>
      <c r="BX122" s="23" t="s">
        <v>122</v>
      </c>
      <c r="CL122" s="23" t="s">
        <v>1</v>
      </c>
    </row>
    <row r="123" s="4" customFormat="1" ht="16.5" customHeight="1">
      <c r="A123" s="120" t="s">
        <v>87</v>
      </c>
      <c r="B123" s="60"/>
      <c r="C123" s="10"/>
      <c r="D123" s="10"/>
      <c r="E123" s="10"/>
      <c r="F123" s="10"/>
      <c r="G123" s="112" t="s">
        <v>158</v>
      </c>
      <c r="H123" s="112"/>
      <c r="I123" s="112"/>
      <c r="J123" s="112"/>
      <c r="K123" s="112"/>
      <c r="L123" s="10"/>
      <c r="M123" s="112" t="s">
        <v>159</v>
      </c>
      <c r="N123" s="112"/>
      <c r="O123" s="112"/>
      <c r="P123" s="112"/>
      <c r="Q123" s="112"/>
      <c r="R123" s="112"/>
      <c r="S123" s="112"/>
      <c r="T123" s="112"/>
      <c r="U123" s="112"/>
      <c r="V123" s="112"/>
      <c r="W123" s="112"/>
      <c r="X123" s="112"/>
      <c r="Y123" s="112"/>
      <c r="Z123" s="112"/>
      <c r="AA123" s="112"/>
      <c r="AB123" s="112"/>
      <c r="AC123" s="112"/>
      <c r="AD123" s="112"/>
      <c r="AE123" s="112"/>
      <c r="AF123" s="112"/>
      <c r="AG123" s="114">
        <f>'Objekt16 - Oprava stávají...'!J34</f>
        <v>0</v>
      </c>
      <c r="AH123" s="10"/>
      <c r="AI123" s="10"/>
      <c r="AJ123" s="10"/>
      <c r="AK123" s="10"/>
      <c r="AL123" s="10"/>
      <c r="AM123" s="10"/>
      <c r="AN123" s="114">
        <f>SUM(AG123,AT123)</f>
        <v>0</v>
      </c>
      <c r="AO123" s="10"/>
      <c r="AP123" s="10"/>
      <c r="AQ123" s="115" t="s">
        <v>85</v>
      </c>
      <c r="AR123" s="60"/>
      <c r="AS123" s="116">
        <v>0</v>
      </c>
      <c r="AT123" s="117">
        <f>ROUND(SUM(AV123:AW123),2)</f>
        <v>0</v>
      </c>
      <c r="AU123" s="118">
        <f>'Objekt16 - Oprava stávají...'!P130</f>
        <v>0</v>
      </c>
      <c r="AV123" s="117">
        <f>'Objekt16 - Oprava stávají...'!J37</f>
        <v>0</v>
      </c>
      <c r="AW123" s="117">
        <f>'Objekt16 - Oprava stávají...'!J38</f>
        <v>0</v>
      </c>
      <c r="AX123" s="117">
        <f>'Objekt16 - Oprava stávají...'!J39</f>
        <v>0</v>
      </c>
      <c r="AY123" s="117">
        <f>'Objekt16 - Oprava stávají...'!J40</f>
        <v>0</v>
      </c>
      <c r="AZ123" s="117">
        <f>'Objekt16 - Oprava stávají...'!F37</f>
        <v>0</v>
      </c>
      <c r="BA123" s="117">
        <f>'Objekt16 - Oprava stávají...'!F38</f>
        <v>0</v>
      </c>
      <c r="BB123" s="117">
        <f>'Objekt16 - Oprava stávají...'!F39</f>
        <v>0</v>
      </c>
      <c r="BC123" s="117">
        <f>'Objekt16 - Oprava stávají...'!F40</f>
        <v>0</v>
      </c>
      <c r="BD123" s="119">
        <f>'Objekt16 - Oprava stávají...'!F41</f>
        <v>0</v>
      </c>
      <c r="BE123" s="4"/>
      <c r="BT123" s="23" t="s">
        <v>97</v>
      </c>
      <c r="BV123" s="23" t="s">
        <v>75</v>
      </c>
      <c r="BW123" s="23" t="s">
        <v>160</v>
      </c>
      <c r="BX123" s="23" t="s">
        <v>122</v>
      </c>
      <c r="CL123" s="23" t="s">
        <v>1</v>
      </c>
    </row>
    <row r="124" s="4" customFormat="1" ht="16.5" customHeight="1">
      <c r="A124" s="4"/>
      <c r="B124" s="60"/>
      <c r="C124" s="10"/>
      <c r="D124" s="10"/>
      <c r="E124" s="10"/>
      <c r="F124" s="112" t="s">
        <v>161</v>
      </c>
      <c r="G124" s="112"/>
      <c r="H124" s="112"/>
      <c r="I124" s="112"/>
      <c r="J124" s="112"/>
      <c r="K124" s="10"/>
      <c r="L124" s="112" t="s">
        <v>162</v>
      </c>
      <c r="M124" s="112"/>
      <c r="N124" s="112"/>
      <c r="O124" s="112"/>
      <c r="P124" s="112"/>
      <c r="Q124" s="112"/>
      <c r="R124" s="112"/>
      <c r="S124" s="112"/>
      <c r="T124" s="112"/>
      <c r="U124" s="112"/>
      <c r="V124" s="112"/>
      <c r="W124" s="112"/>
      <c r="X124" s="112"/>
      <c r="Y124" s="112"/>
      <c r="Z124" s="112"/>
      <c r="AA124" s="112"/>
      <c r="AB124" s="112"/>
      <c r="AC124" s="112"/>
      <c r="AD124" s="112"/>
      <c r="AE124" s="112"/>
      <c r="AF124" s="112"/>
      <c r="AG124" s="113">
        <f>ROUND(AG125,2)</f>
        <v>0</v>
      </c>
      <c r="AH124" s="10"/>
      <c r="AI124" s="10"/>
      <c r="AJ124" s="10"/>
      <c r="AK124" s="10"/>
      <c r="AL124" s="10"/>
      <c r="AM124" s="10"/>
      <c r="AN124" s="114">
        <f>SUM(AG124,AT124)</f>
        <v>0</v>
      </c>
      <c r="AO124" s="10"/>
      <c r="AP124" s="10"/>
      <c r="AQ124" s="115" t="s">
        <v>85</v>
      </c>
      <c r="AR124" s="60"/>
      <c r="AS124" s="116">
        <f>ROUND(AS125,2)</f>
        <v>0</v>
      </c>
      <c r="AT124" s="117">
        <f>ROUND(SUM(AV124:AW124),2)</f>
        <v>0</v>
      </c>
      <c r="AU124" s="118">
        <f>ROUND(AU125,5)</f>
        <v>0</v>
      </c>
      <c r="AV124" s="117">
        <f>ROUND(AZ124*L29,2)</f>
        <v>0</v>
      </c>
      <c r="AW124" s="117">
        <f>ROUND(BA124*L30,2)</f>
        <v>0</v>
      </c>
      <c r="AX124" s="117">
        <f>ROUND(BB124*L29,2)</f>
        <v>0</v>
      </c>
      <c r="AY124" s="117">
        <f>ROUND(BC124*L30,2)</f>
        <v>0</v>
      </c>
      <c r="AZ124" s="117">
        <f>ROUND(AZ125,2)</f>
        <v>0</v>
      </c>
      <c r="BA124" s="117">
        <f>ROUND(BA125,2)</f>
        <v>0</v>
      </c>
      <c r="BB124" s="117">
        <f>ROUND(BB125,2)</f>
        <v>0</v>
      </c>
      <c r="BC124" s="117">
        <f>ROUND(BC125,2)</f>
        <v>0</v>
      </c>
      <c r="BD124" s="119">
        <f>ROUND(BD125,2)</f>
        <v>0</v>
      </c>
      <c r="BE124" s="4"/>
      <c r="BS124" s="23" t="s">
        <v>72</v>
      </c>
      <c r="BT124" s="23" t="s">
        <v>90</v>
      </c>
      <c r="BU124" s="23" t="s">
        <v>74</v>
      </c>
      <c r="BV124" s="23" t="s">
        <v>75</v>
      </c>
      <c r="BW124" s="23" t="s">
        <v>163</v>
      </c>
      <c r="BX124" s="23" t="s">
        <v>86</v>
      </c>
      <c r="CL124" s="23" t="s">
        <v>1</v>
      </c>
    </row>
    <row r="125" s="4" customFormat="1" ht="16.5" customHeight="1">
      <c r="A125" s="120" t="s">
        <v>87</v>
      </c>
      <c r="B125" s="60"/>
      <c r="C125" s="10"/>
      <c r="D125" s="10"/>
      <c r="E125" s="10"/>
      <c r="F125" s="10"/>
      <c r="G125" s="112" t="s">
        <v>164</v>
      </c>
      <c r="H125" s="112"/>
      <c r="I125" s="112"/>
      <c r="J125" s="112"/>
      <c r="K125" s="112"/>
      <c r="L125" s="10"/>
      <c r="M125" s="112" t="s">
        <v>162</v>
      </c>
      <c r="N125" s="112"/>
      <c r="O125" s="112"/>
      <c r="P125" s="112"/>
      <c r="Q125" s="112"/>
      <c r="R125" s="112"/>
      <c r="S125" s="112"/>
      <c r="T125" s="112"/>
      <c r="U125" s="112"/>
      <c r="V125" s="112"/>
      <c r="W125" s="112"/>
      <c r="X125" s="112"/>
      <c r="Y125" s="112"/>
      <c r="Z125" s="112"/>
      <c r="AA125" s="112"/>
      <c r="AB125" s="112"/>
      <c r="AC125" s="112"/>
      <c r="AD125" s="112"/>
      <c r="AE125" s="112"/>
      <c r="AF125" s="112"/>
      <c r="AG125" s="114">
        <f>'Objekt3 - Sadové úpravy'!J34</f>
        <v>0</v>
      </c>
      <c r="AH125" s="10"/>
      <c r="AI125" s="10"/>
      <c r="AJ125" s="10"/>
      <c r="AK125" s="10"/>
      <c r="AL125" s="10"/>
      <c r="AM125" s="10"/>
      <c r="AN125" s="114">
        <f>SUM(AG125,AT125)</f>
        <v>0</v>
      </c>
      <c r="AO125" s="10"/>
      <c r="AP125" s="10"/>
      <c r="AQ125" s="115" t="s">
        <v>85</v>
      </c>
      <c r="AR125" s="60"/>
      <c r="AS125" s="116">
        <v>0</v>
      </c>
      <c r="AT125" s="117">
        <f>ROUND(SUM(AV125:AW125),2)</f>
        <v>0</v>
      </c>
      <c r="AU125" s="118">
        <f>'Objekt3 - Sadové úpravy'!P126</f>
        <v>0</v>
      </c>
      <c r="AV125" s="117">
        <f>'Objekt3 - Sadové úpravy'!J37</f>
        <v>0</v>
      </c>
      <c r="AW125" s="117">
        <f>'Objekt3 - Sadové úpravy'!J38</f>
        <v>0</v>
      </c>
      <c r="AX125" s="117">
        <f>'Objekt3 - Sadové úpravy'!J39</f>
        <v>0</v>
      </c>
      <c r="AY125" s="117">
        <f>'Objekt3 - Sadové úpravy'!J40</f>
        <v>0</v>
      </c>
      <c r="AZ125" s="117">
        <f>'Objekt3 - Sadové úpravy'!F37</f>
        <v>0</v>
      </c>
      <c r="BA125" s="117">
        <f>'Objekt3 - Sadové úpravy'!F38</f>
        <v>0</v>
      </c>
      <c r="BB125" s="117">
        <f>'Objekt3 - Sadové úpravy'!F39</f>
        <v>0</v>
      </c>
      <c r="BC125" s="117">
        <f>'Objekt3 - Sadové úpravy'!F40</f>
        <v>0</v>
      </c>
      <c r="BD125" s="119">
        <f>'Objekt3 - Sadové úpravy'!F41</f>
        <v>0</v>
      </c>
      <c r="BE125" s="4"/>
      <c r="BT125" s="23" t="s">
        <v>97</v>
      </c>
      <c r="BV125" s="23" t="s">
        <v>75</v>
      </c>
      <c r="BW125" s="23" t="s">
        <v>165</v>
      </c>
      <c r="BX125" s="23" t="s">
        <v>163</v>
      </c>
      <c r="CL125" s="23" t="s">
        <v>1</v>
      </c>
    </row>
    <row r="126" s="4" customFormat="1" ht="16.5" customHeight="1">
      <c r="A126" s="4"/>
      <c r="B126" s="60"/>
      <c r="C126" s="10"/>
      <c r="D126" s="10"/>
      <c r="E126" s="10"/>
      <c r="F126" s="112" t="s">
        <v>166</v>
      </c>
      <c r="G126" s="112"/>
      <c r="H126" s="112"/>
      <c r="I126" s="112"/>
      <c r="J126" s="112"/>
      <c r="K126" s="10"/>
      <c r="L126" s="112" t="s">
        <v>167</v>
      </c>
      <c r="M126" s="112"/>
      <c r="N126" s="112"/>
      <c r="O126" s="112"/>
      <c r="P126" s="112"/>
      <c r="Q126" s="112"/>
      <c r="R126" s="112"/>
      <c r="S126" s="112"/>
      <c r="T126" s="112"/>
      <c r="U126" s="112"/>
      <c r="V126" s="112"/>
      <c r="W126" s="112"/>
      <c r="X126" s="112"/>
      <c r="Y126" s="112"/>
      <c r="Z126" s="112"/>
      <c r="AA126" s="112"/>
      <c r="AB126" s="112"/>
      <c r="AC126" s="112"/>
      <c r="AD126" s="112"/>
      <c r="AE126" s="112"/>
      <c r="AF126" s="112"/>
      <c r="AG126" s="113">
        <f>ROUND(AG127,2)</f>
        <v>0</v>
      </c>
      <c r="AH126" s="10"/>
      <c r="AI126" s="10"/>
      <c r="AJ126" s="10"/>
      <c r="AK126" s="10"/>
      <c r="AL126" s="10"/>
      <c r="AM126" s="10"/>
      <c r="AN126" s="114">
        <f>SUM(AG126,AT126)</f>
        <v>0</v>
      </c>
      <c r="AO126" s="10"/>
      <c r="AP126" s="10"/>
      <c r="AQ126" s="115" t="s">
        <v>85</v>
      </c>
      <c r="AR126" s="60"/>
      <c r="AS126" s="116">
        <f>ROUND(AS127,2)</f>
        <v>0</v>
      </c>
      <c r="AT126" s="117">
        <f>ROUND(SUM(AV126:AW126),2)</f>
        <v>0</v>
      </c>
      <c r="AU126" s="118">
        <f>ROUND(AU127,5)</f>
        <v>0</v>
      </c>
      <c r="AV126" s="117">
        <f>ROUND(AZ126*L29,2)</f>
        <v>0</v>
      </c>
      <c r="AW126" s="117">
        <f>ROUND(BA126*L30,2)</f>
        <v>0</v>
      </c>
      <c r="AX126" s="117">
        <f>ROUND(BB126*L29,2)</f>
        <v>0</v>
      </c>
      <c r="AY126" s="117">
        <f>ROUND(BC126*L30,2)</f>
        <v>0</v>
      </c>
      <c r="AZ126" s="117">
        <f>ROUND(AZ127,2)</f>
        <v>0</v>
      </c>
      <c r="BA126" s="117">
        <f>ROUND(BA127,2)</f>
        <v>0</v>
      </c>
      <c r="BB126" s="117">
        <f>ROUND(BB127,2)</f>
        <v>0</v>
      </c>
      <c r="BC126" s="117">
        <f>ROUND(BC127,2)</f>
        <v>0</v>
      </c>
      <c r="BD126" s="119">
        <f>ROUND(BD127,2)</f>
        <v>0</v>
      </c>
      <c r="BE126" s="4"/>
      <c r="BS126" s="23" t="s">
        <v>72</v>
      </c>
      <c r="BT126" s="23" t="s">
        <v>90</v>
      </c>
      <c r="BU126" s="23" t="s">
        <v>74</v>
      </c>
      <c r="BV126" s="23" t="s">
        <v>75</v>
      </c>
      <c r="BW126" s="23" t="s">
        <v>168</v>
      </c>
      <c r="BX126" s="23" t="s">
        <v>86</v>
      </c>
      <c r="CL126" s="23" t="s">
        <v>1</v>
      </c>
    </row>
    <row r="127" s="4" customFormat="1" ht="16.5" customHeight="1">
      <c r="A127" s="120" t="s">
        <v>87</v>
      </c>
      <c r="B127" s="60"/>
      <c r="C127" s="10"/>
      <c r="D127" s="10"/>
      <c r="E127" s="10"/>
      <c r="F127" s="10"/>
      <c r="G127" s="112" t="s">
        <v>164</v>
      </c>
      <c r="H127" s="112"/>
      <c r="I127" s="112"/>
      <c r="J127" s="112"/>
      <c r="K127" s="112"/>
      <c r="L127" s="10"/>
      <c r="M127" s="112" t="s">
        <v>167</v>
      </c>
      <c r="N127" s="112"/>
      <c r="O127" s="112"/>
      <c r="P127" s="112"/>
      <c r="Q127" s="112"/>
      <c r="R127" s="112"/>
      <c r="S127" s="112"/>
      <c r="T127" s="112"/>
      <c r="U127" s="112"/>
      <c r="V127" s="112"/>
      <c r="W127" s="112"/>
      <c r="X127" s="112"/>
      <c r="Y127" s="112"/>
      <c r="Z127" s="112"/>
      <c r="AA127" s="112"/>
      <c r="AB127" s="112"/>
      <c r="AC127" s="112"/>
      <c r="AD127" s="112"/>
      <c r="AE127" s="112"/>
      <c r="AF127" s="112"/>
      <c r="AG127" s="114">
        <f>'Objekt3 - Oplocení'!J34</f>
        <v>0</v>
      </c>
      <c r="AH127" s="10"/>
      <c r="AI127" s="10"/>
      <c r="AJ127" s="10"/>
      <c r="AK127" s="10"/>
      <c r="AL127" s="10"/>
      <c r="AM127" s="10"/>
      <c r="AN127" s="114">
        <f>SUM(AG127,AT127)</f>
        <v>0</v>
      </c>
      <c r="AO127" s="10"/>
      <c r="AP127" s="10"/>
      <c r="AQ127" s="115" t="s">
        <v>85</v>
      </c>
      <c r="AR127" s="60"/>
      <c r="AS127" s="116">
        <v>0</v>
      </c>
      <c r="AT127" s="117">
        <f>ROUND(SUM(AV127:AW127),2)</f>
        <v>0</v>
      </c>
      <c r="AU127" s="118">
        <f>'Objekt3 - Oplocení'!P132</f>
        <v>0</v>
      </c>
      <c r="AV127" s="117">
        <f>'Objekt3 - Oplocení'!J37</f>
        <v>0</v>
      </c>
      <c r="AW127" s="117">
        <f>'Objekt3 - Oplocení'!J38</f>
        <v>0</v>
      </c>
      <c r="AX127" s="117">
        <f>'Objekt3 - Oplocení'!J39</f>
        <v>0</v>
      </c>
      <c r="AY127" s="117">
        <f>'Objekt3 - Oplocení'!J40</f>
        <v>0</v>
      </c>
      <c r="AZ127" s="117">
        <f>'Objekt3 - Oplocení'!F37</f>
        <v>0</v>
      </c>
      <c r="BA127" s="117">
        <f>'Objekt3 - Oplocení'!F38</f>
        <v>0</v>
      </c>
      <c r="BB127" s="117">
        <f>'Objekt3 - Oplocení'!F39</f>
        <v>0</v>
      </c>
      <c r="BC127" s="117">
        <f>'Objekt3 - Oplocení'!F40</f>
        <v>0</v>
      </c>
      <c r="BD127" s="119">
        <f>'Objekt3 - Oplocení'!F41</f>
        <v>0</v>
      </c>
      <c r="BE127" s="4"/>
      <c r="BT127" s="23" t="s">
        <v>97</v>
      </c>
      <c r="BV127" s="23" t="s">
        <v>75</v>
      </c>
      <c r="BW127" s="23" t="s">
        <v>169</v>
      </c>
      <c r="BX127" s="23" t="s">
        <v>168</v>
      </c>
      <c r="CL127" s="23" t="s">
        <v>1</v>
      </c>
    </row>
    <row r="128" s="4" customFormat="1" ht="16.5" customHeight="1">
      <c r="A128" s="120" t="s">
        <v>87</v>
      </c>
      <c r="B128" s="60"/>
      <c r="C128" s="10"/>
      <c r="D128" s="10"/>
      <c r="E128" s="10"/>
      <c r="F128" s="112" t="s">
        <v>170</v>
      </c>
      <c r="G128" s="112"/>
      <c r="H128" s="112"/>
      <c r="I128" s="112"/>
      <c r="J128" s="112"/>
      <c r="K128" s="10"/>
      <c r="L128" s="112" t="s">
        <v>171</v>
      </c>
      <c r="M128" s="112"/>
      <c r="N128" s="112"/>
      <c r="O128" s="112"/>
      <c r="P128" s="112"/>
      <c r="Q128" s="112"/>
      <c r="R128" s="112"/>
      <c r="S128" s="112"/>
      <c r="T128" s="112"/>
      <c r="U128" s="112"/>
      <c r="V128" s="112"/>
      <c r="W128" s="112"/>
      <c r="X128" s="112"/>
      <c r="Y128" s="112"/>
      <c r="Z128" s="112"/>
      <c r="AA128" s="112"/>
      <c r="AB128" s="112"/>
      <c r="AC128" s="112"/>
      <c r="AD128" s="112"/>
      <c r="AE128" s="112"/>
      <c r="AF128" s="112"/>
      <c r="AG128" s="114">
        <f>'D.6.3 - Elektroinstalace'!J34</f>
        <v>0</v>
      </c>
      <c r="AH128" s="10"/>
      <c r="AI128" s="10"/>
      <c r="AJ128" s="10"/>
      <c r="AK128" s="10"/>
      <c r="AL128" s="10"/>
      <c r="AM128" s="10"/>
      <c r="AN128" s="114">
        <f>SUM(AG128,AT128)</f>
        <v>0</v>
      </c>
      <c r="AO128" s="10"/>
      <c r="AP128" s="10"/>
      <c r="AQ128" s="115" t="s">
        <v>85</v>
      </c>
      <c r="AR128" s="60"/>
      <c r="AS128" s="116">
        <v>0</v>
      </c>
      <c r="AT128" s="117">
        <f>ROUND(SUM(AV128:AW128),2)</f>
        <v>0</v>
      </c>
      <c r="AU128" s="118">
        <f>'D.6.3 - Elektroinstalace'!P143</f>
        <v>0</v>
      </c>
      <c r="AV128" s="117">
        <f>'D.6.3 - Elektroinstalace'!J37</f>
        <v>0</v>
      </c>
      <c r="AW128" s="117">
        <f>'D.6.3 - Elektroinstalace'!J38</f>
        <v>0</v>
      </c>
      <c r="AX128" s="117">
        <f>'D.6.3 - Elektroinstalace'!J39</f>
        <v>0</v>
      </c>
      <c r="AY128" s="117">
        <f>'D.6.3 - Elektroinstalace'!J40</f>
        <v>0</v>
      </c>
      <c r="AZ128" s="117">
        <f>'D.6.3 - Elektroinstalace'!F37</f>
        <v>0</v>
      </c>
      <c r="BA128" s="117">
        <f>'D.6.3 - Elektroinstalace'!F38</f>
        <v>0</v>
      </c>
      <c r="BB128" s="117">
        <f>'D.6.3 - Elektroinstalace'!F39</f>
        <v>0</v>
      </c>
      <c r="BC128" s="117">
        <f>'D.6.3 - Elektroinstalace'!F40</f>
        <v>0</v>
      </c>
      <c r="BD128" s="119">
        <f>'D.6.3 - Elektroinstalace'!F41</f>
        <v>0</v>
      </c>
      <c r="BE128" s="4"/>
      <c r="BT128" s="23" t="s">
        <v>90</v>
      </c>
      <c r="BV128" s="23" t="s">
        <v>75</v>
      </c>
      <c r="BW128" s="23" t="s">
        <v>172</v>
      </c>
      <c r="BX128" s="23" t="s">
        <v>86</v>
      </c>
      <c r="CL128" s="23" t="s">
        <v>1</v>
      </c>
    </row>
    <row r="129" s="4" customFormat="1" ht="16.5" customHeight="1">
      <c r="A129" s="120" t="s">
        <v>87</v>
      </c>
      <c r="B129" s="60"/>
      <c r="C129" s="10"/>
      <c r="D129" s="10"/>
      <c r="E129" s="10"/>
      <c r="F129" s="112" t="s">
        <v>173</v>
      </c>
      <c r="G129" s="112"/>
      <c r="H129" s="112"/>
      <c r="I129" s="112"/>
      <c r="J129" s="112"/>
      <c r="K129" s="10"/>
      <c r="L129" s="112" t="s">
        <v>174</v>
      </c>
      <c r="M129" s="112"/>
      <c r="N129" s="112"/>
      <c r="O129" s="112"/>
      <c r="P129" s="112"/>
      <c r="Q129" s="112"/>
      <c r="R129" s="112"/>
      <c r="S129" s="112"/>
      <c r="T129" s="112"/>
      <c r="U129" s="112"/>
      <c r="V129" s="112"/>
      <c r="W129" s="112"/>
      <c r="X129" s="112"/>
      <c r="Y129" s="112"/>
      <c r="Z129" s="112"/>
      <c r="AA129" s="112"/>
      <c r="AB129" s="112"/>
      <c r="AC129" s="112"/>
      <c r="AD129" s="112"/>
      <c r="AE129" s="112"/>
      <c r="AF129" s="112"/>
      <c r="AG129" s="114">
        <f>'D.8.3 - Závlaha'!J34</f>
        <v>0</v>
      </c>
      <c r="AH129" s="10"/>
      <c r="AI129" s="10"/>
      <c r="AJ129" s="10"/>
      <c r="AK129" s="10"/>
      <c r="AL129" s="10"/>
      <c r="AM129" s="10"/>
      <c r="AN129" s="114">
        <f>SUM(AG129,AT129)</f>
        <v>0</v>
      </c>
      <c r="AO129" s="10"/>
      <c r="AP129" s="10"/>
      <c r="AQ129" s="115" t="s">
        <v>85</v>
      </c>
      <c r="AR129" s="60"/>
      <c r="AS129" s="116">
        <v>0</v>
      </c>
      <c r="AT129" s="117">
        <f>ROUND(SUM(AV129:AW129),2)</f>
        <v>0</v>
      </c>
      <c r="AU129" s="118">
        <f>'D.8.3 - Závlaha'!P127</f>
        <v>0</v>
      </c>
      <c r="AV129" s="117">
        <f>'D.8.3 - Závlaha'!J37</f>
        <v>0</v>
      </c>
      <c r="AW129" s="117">
        <f>'D.8.3 - Závlaha'!J38</f>
        <v>0</v>
      </c>
      <c r="AX129" s="117">
        <f>'D.8.3 - Závlaha'!J39</f>
        <v>0</v>
      </c>
      <c r="AY129" s="117">
        <f>'D.8.3 - Závlaha'!J40</f>
        <v>0</v>
      </c>
      <c r="AZ129" s="117">
        <f>'D.8.3 - Závlaha'!F37</f>
        <v>0</v>
      </c>
      <c r="BA129" s="117">
        <f>'D.8.3 - Závlaha'!F38</f>
        <v>0</v>
      </c>
      <c r="BB129" s="117">
        <f>'D.8.3 - Závlaha'!F39</f>
        <v>0</v>
      </c>
      <c r="BC129" s="117">
        <f>'D.8.3 - Závlaha'!F40</f>
        <v>0</v>
      </c>
      <c r="BD129" s="119">
        <f>'D.8.3 - Závlaha'!F41</f>
        <v>0</v>
      </c>
      <c r="BE129" s="4"/>
      <c r="BT129" s="23" t="s">
        <v>90</v>
      </c>
      <c r="BV129" s="23" t="s">
        <v>75</v>
      </c>
      <c r="BW129" s="23" t="s">
        <v>175</v>
      </c>
      <c r="BX129" s="23" t="s">
        <v>86</v>
      </c>
      <c r="CL129" s="23" t="s">
        <v>1</v>
      </c>
    </row>
    <row r="130" s="4" customFormat="1" ht="16.5" customHeight="1">
      <c r="A130" s="4"/>
      <c r="B130" s="60"/>
      <c r="C130" s="10"/>
      <c r="D130" s="10"/>
      <c r="E130" s="112" t="s">
        <v>176</v>
      </c>
      <c r="F130" s="112"/>
      <c r="G130" s="112"/>
      <c r="H130" s="112"/>
      <c r="I130" s="112"/>
      <c r="J130" s="10"/>
      <c r="K130" s="112" t="s">
        <v>177</v>
      </c>
      <c r="L130" s="112"/>
      <c r="M130" s="112"/>
      <c r="N130" s="112"/>
      <c r="O130" s="112"/>
      <c r="P130" s="112"/>
      <c r="Q130" s="112"/>
      <c r="R130" s="112"/>
      <c r="S130" s="112"/>
      <c r="T130" s="112"/>
      <c r="U130" s="112"/>
      <c r="V130" s="112"/>
      <c r="W130" s="112"/>
      <c r="X130" s="112"/>
      <c r="Y130" s="112"/>
      <c r="Z130" s="112"/>
      <c r="AA130" s="112"/>
      <c r="AB130" s="112"/>
      <c r="AC130" s="112"/>
      <c r="AD130" s="112"/>
      <c r="AE130" s="112"/>
      <c r="AF130" s="112"/>
      <c r="AG130" s="113">
        <f>ROUND(AG131+AG132+AG134,2)</f>
        <v>0</v>
      </c>
      <c r="AH130" s="10"/>
      <c r="AI130" s="10"/>
      <c r="AJ130" s="10"/>
      <c r="AK130" s="10"/>
      <c r="AL130" s="10"/>
      <c r="AM130" s="10"/>
      <c r="AN130" s="114">
        <f>SUM(AG130,AT130)</f>
        <v>0</v>
      </c>
      <c r="AO130" s="10"/>
      <c r="AP130" s="10"/>
      <c r="AQ130" s="115" t="s">
        <v>85</v>
      </c>
      <c r="AR130" s="60"/>
      <c r="AS130" s="116">
        <f>ROUND(AS131+AS132+AS134,2)</f>
        <v>0</v>
      </c>
      <c r="AT130" s="117">
        <f>ROUND(SUM(AV130:AW130),2)</f>
        <v>0</v>
      </c>
      <c r="AU130" s="118">
        <f>ROUND(AU131+AU132+AU134,5)</f>
        <v>0</v>
      </c>
      <c r="AV130" s="117">
        <f>ROUND(AZ130*L29,2)</f>
        <v>0</v>
      </c>
      <c r="AW130" s="117">
        <f>ROUND(BA130*L30,2)</f>
        <v>0</v>
      </c>
      <c r="AX130" s="117">
        <f>ROUND(BB130*L29,2)</f>
        <v>0</v>
      </c>
      <c r="AY130" s="117">
        <f>ROUND(BC130*L30,2)</f>
        <v>0</v>
      </c>
      <c r="AZ130" s="117">
        <f>ROUND(AZ131+AZ132+AZ134,2)</f>
        <v>0</v>
      </c>
      <c r="BA130" s="117">
        <f>ROUND(BA131+BA132+BA134,2)</f>
        <v>0</v>
      </c>
      <c r="BB130" s="117">
        <f>ROUND(BB131+BB132+BB134,2)</f>
        <v>0</v>
      </c>
      <c r="BC130" s="117">
        <f>ROUND(BC131+BC132+BC134,2)</f>
        <v>0</v>
      </c>
      <c r="BD130" s="119">
        <f>ROUND(BD131+BD132+BD134,2)</f>
        <v>0</v>
      </c>
      <c r="BE130" s="4"/>
      <c r="BS130" s="23" t="s">
        <v>72</v>
      </c>
      <c r="BT130" s="23" t="s">
        <v>82</v>
      </c>
      <c r="BU130" s="23" t="s">
        <v>74</v>
      </c>
      <c r="BV130" s="23" t="s">
        <v>75</v>
      </c>
      <c r="BW130" s="23" t="s">
        <v>178</v>
      </c>
      <c r="BX130" s="23" t="s">
        <v>81</v>
      </c>
      <c r="CL130" s="23" t="s">
        <v>1</v>
      </c>
    </row>
    <row r="131" s="4" customFormat="1" ht="16.5" customHeight="1">
      <c r="A131" s="120" t="s">
        <v>87</v>
      </c>
      <c r="B131" s="60"/>
      <c r="C131" s="10"/>
      <c r="D131" s="10"/>
      <c r="E131" s="10"/>
      <c r="F131" s="112" t="s">
        <v>179</v>
      </c>
      <c r="G131" s="112"/>
      <c r="H131" s="112"/>
      <c r="I131" s="112"/>
      <c r="J131" s="112"/>
      <c r="K131" s="10"/>
      <c r="L131" s="112" t="s">
        <v>89</v>
      </c>
      <c r="M131" s="112"/>
      <c r="N131" s="112"/>
      <c r="O131" s="112"/>
      <c r="P131" s="112"/>
      <c r="Q131" s="112"/>
      <c r="R131" s="112"/>
      <c r="S131" s="112"/>
      <c r="T131" s="112"/>
      <c r="U131" s="112"/>
      <c r="V131" s="112"/>
      <c r="W131" s="112"/>
      <c r="X131" s="112"/>
      <c r="Y131" s="112"/>
      <c r="Z131" s="112"/>
      <c r="AA131" s="112"/>
      <c r="AB131" s="112"/>
      <c r="AC131" s="112"/>
      <c r="AD131" s="112"/>
      <c r="AE131" s="112"/>
      <c r="AF131" s="112"/>
      <c r="AG131" s="114">
        <f>'D.1.3.0 - Vedlejší rozpoč...'!J34</f>
        <v>0</v>
      </c>
      <c r="AH131" s="10"/>
      <c r="AI131" s="10"/>
      <c r="AJ131" s="10"/>
      <c r="AK131" s="10"/>
      <c r="AL131" s="10"/>
      <c r="AM131" s="10"/>
      <c r="AN131" s="114">
        <f>SUM(AG131,AT131)</f>
        <v>0</v>
      </c>
      <c r="AO131" s="10"/>
      <c r="AP131" s="10"/>
      <c r="AQ131" s="115" t="s">
        <v>85</v>
      </c>
      <c r="AR131" s="60"/>
      <c r="AS131" s="116">
        <v>0</v>
      </c>
      <c r="AT131" s="117">
        <f>ROUND(SUM(AV131:AW131),2)</f>
        <v>0</v>
      </c>
      <c r="AU131" s="118">
        <f>'D.1.3.0 - Vedlejší rozpoč...'!P130</f>
        <v>0</v>
      </c>
      <c r="AV131" s="117">
        <f>'D.1.3.0 - Vedlejší rozpoč...'!J37</f>
        <v>0</v>
      </c>
      <c r="AW131" s="117">
        <f>'D.1.3.0 - Vedlejší rozpoč...'!J38</f>
        <v>0</v>
      </c>
      <c r="AX131" s="117">
        <f>'D.1.3.0 - Vedlejší rozpoč...'!J39</f>
        <v>0</v>
      </c>
      <c r="AY131" s="117">
        <f>'D.1.3.0 - Vedlejší rozpoč...'!J40</f>
        <v>0</v>
      </c>
      <c r="AZ131" s="117">
        <f>'D.1.3.0 - Vedlejší rozpoč...'!F37</f>
        <v>0</v>
      </c>
      <c r="BA131" s="117">
        <f>'D.1.3.0 - Vedlejší rozpoč...'!F38</f>
        <v>0</v>
      </c>
      <c r="BB131" s="117">
        <f>'D.1.3.0 - Vedlejší rozpoč...'!F39</f>
        <v>0</v>
      </c>
      <c r="BC131" s="117">
        <f>'D.1.3.0 - Vedlejší rozpoč...'!F40</f>
        <v>0</v>
      </c>
      <c r="BD131" s="119">
        <f>'D.1.3.0 - Vedlejší rozpoč...'!F41</f>
        <v>0</v>
      </c>
      <c r="BE131" s="4"/>
      <c r="BT131" s="23" t="s">
        <v>90</v>
      </c>
      <c r="BV131" s="23" t="s">
        <v>75</v>
      </c>
      <c r="BW131" s="23" t="s">
        <v>180</v>
      </c>
      <c r="BX131" s="23" t="s">
        <v>178</v>
      </c>
      <c r="CL131" s="23" t="s">
        <v>1</v>
      </c>
    </row>
    <row r="132" s="4" customFormat="1" ht="16.5" customHeight="1">
      <c r="A132" s="4"/>
      <c r="B132" s="60"/>
      <c r="C132" s="10"/>
      <c r="D132" s="10"/>
      <c r="E132" s="10"/>
      <c r="F132" s="112" t="s">
        <v>181</v>
      </c>
      <c r="G132" s="112"/>
      <c r="H132" s="112"/>
      <c r="I132" s="112"/>
      <c r="J132" s="112"/>
      <c r="K132" s="10"/>
      <c r="L132" s="112" t="s">
        <v>182</v>
      </c>
      <c r="M132" s="112"/>
      <c r="N132" s="112"/>
      <c r="O132" s="112"/>
      <c r="P132" s="112"/>
      <c r="Q132" s="112"/>
      <c r="R132" s="112"/>
      <c r="S132" s="112"/>
      <c r="T132" s="112"/>
      <c r="U132" s="112"/>
      <c r="V132" s="112"/>
      <c r="W132" s="112"/>
      <c r="X132" s="112"/>
      <c r="Y132" s="112"/>
      <c r="Z132" s="112"/>
      <c r="AA132" s="112"/>
      <c r="AB132" s="112"/>
      <c r="AC132" s="112"/>
      <c r="AD132" s="112"/>
      <c r="AE132" s="112"/>
      <c r="AF132" s="112"/>
      <c r="AG132" s="113">
        <f>ROUND(AG133,2)</f>
        <v>0</v>
      </c>
      <c r="AH132" s="10"/>
      <c r="AI132" s="10"/>
      <c r="AJ132" s="10"/>
      <c r="AK132" s="10"/>
      <c r="AL132" s="10"/>
      <c r="AM132" s="10"/>
      <c r="AN132" s="114">
        <f>SUM(AG132,AT132)</f>
        <v>0</v>
      </c>
      <c r="AO132" s="10"/>
      <c r="AP132" s="10"/>
      <c r="AQ132" s="115" t="s">
        <v>85</v>
      </c>
      <c r="AR132" s="60"/>
      <c r="AS132" s="116">
        <f>ROUND(AS133,2)</f>
        <v>0</v>
      </c>
      <c r="AT132" s="117">
        <f>ROUND(SUM(AV132:AW132),2)</f>
        <v>0</v>
      </c>
      <c r="AU132" s="118">
        <f>ROUND(AU133,5)</f>
        <v>0</v>
      </c>
      <c r="AV132" s="117">
        <f>ROUND(AZ132*L29,2)</f>
        <v>0</v>
      </c>
      <c r="AW132" s="117">
        <f>ROUND(BA132*L30,2)</f>
        <v>0</v>
      </c>
      <c r="AX132" s="117">
        <f>ROUND(BB132*L29,2)</f>
        <v>0</v>
      </c>
      <c r="AY132" s="117">
        <f>ROUND(BC132*L30,2)</f>
        <v>0</v>
      </c>
      <c r="AZ132" s="117">
        <f>ROUND(AZ133,2)</f>
        <v>0</v>
      </c>
      <c r="BA132" s="117">
        <f>ROUND(BA133,2)</f>
        <v>0</v>
      </c>
      <c r="BB132" s="117">
        <f>ROUND(BB133,2)</f>
        <v>0</v>
      </c>
      <c r="BC132" s="117">
        <f>ROUND(BC133,2)</f>
        <v>0</v>
      </c>
      <c r="BD132" s="119">
        <f>ROUND(BD133,2)</f>
        <v>0</v>
      </c>
      <c r="BE132" s="4"/>
      <c r="BS132" s="23" t="s">
        <v>72</v>
      </c>
      <c r="BT132" s="23" t="s">
        <v>90</v>
      </c>
      <c r="BU132" s="23" t="s">
        <v>74</v>
      </c>
      <c r="BV132" s="23" t="s">
        <v>75</v>
      </c>
      <c r="BW132" s="23" t="s">
        <v>183</v>
      </c>
      <c r="BX132" s="23" t="s">
        <v>178</v>
      </c>
      <c r="CL132" s="23" t="s">
        <v>1</v>
      </c>
    </row>
    <row r="133" s="4" customFormat="1" ht="16.5" customHeight="1">
      <c r="A133" s="120" t="s">
        <v>87</v>
      </c>
      <c r="B133" s="60"/>
      <c r="C133" s="10"/>
      <c r="D133" s="10"/>
      <c r="E133" s="10"/>
      <c r="F133" s="10"/>
      <c r="G133" s="112" t="s">
        <v>95</v>
      </c>
      <c r="H133" s="112"/>
      <c r="I133" s="112"/>
      <c r="J133" s="112"/>
      <c r="K133" s="112"/>
      <c r="L133" s="10"/>
      <c r="M133" s="112" t="s">
        <v>96</v>
      </c>
      <c r="N133" s="112"/>
      <c r="O133" s="112"/>
      <c r="P133" s="112"/>
      <c r="Q133" s="112"/>
      <c r="R133" s="112"/>
      <c r="S133" s="112"/>
      <c r="T133" s="112"/>
      <c r="U133" s="112"/>
      <c r="V133" s="112"/>
      <c r="W133" s="112"/>
      <c r="X133" s="112"/>
      <c r="Y133" s="112"/>
      <c r="Z133" s="112"/>
      <c r="AA133" s="112"/>
      <c r="AB133" s="112"/>
      <c r="AC133" s="112"/>
      <c r="AD133" s="112"/>
      <c r="AE133" s="112"/>
      <c r="AF133" s="112"/>
      <c r="AG133" s="114">
        <f>'Objekt4 - Sanace_01'!J34</f>
        <v>0</v>
      </c>
      <c r="AH133" s="10"/>
      <c r="AI133" s="10"/>
      <c r="AJ133" s="10"/>
      <c r="AK133" s="10"/>
      <c r="AL133" s="10"/>
      <c r="AM133" s="10"/>
      <c r="AN133" s="114">
        <f>SUM(AG133,AT133)</f>
        <v>0</v>
      </c>
      <c r="AO133" s="10"/>
      <c r="AP133" s="10"/>
      <c r="AQ133" s="115" t="s">
        <v>85</v>
      </c>
      <c r="AR133" s="60"/>
      <c r="AS133" s="116">
        <v>0</v>
      </c>
      <c r="AT133" s="117">
        <f>ROUND(SUM(AV133:AW133),2)</f>
        <v>0</v>
      </c>
      <c r="AU133" s="118">
        <f>'Objekt4 - Sanace_01'!P127</f>
        <v>0</v>
      </c>
      <c r="AV133" s="117">
        <f>'Objekt4 - Sanace_01'!J37</f>
        <v>0</v>
      </c>
      <c r="AW133" s="117">
        <f>'Objekt4 - Sanace_01'!J38</f>
        <v>0</v>
      </c>
      <c r="AX133" s="117">
        <f>'Objekt4 - Sanace_01'!J39</f>
        <v>0</v>
      </c>
      <c r="AY133" s="117">
        <f>'Objekt4 - Sanace_01'!J40</f>
        <v>0</v>
      </c>
      <c r="AZ133" s="117">
        <f>'Objekt4 - Sanace_01'!F37</f>
        <v>0</v>
      </c>
      <c r="BA133" s="117">
        <f>'Objekt4 - Sanace_01'!F38</f>
        <v>0</v>
      </c>
      <c r="BB133" s="117">
        <f>'Objekt4 - Sanace_01'!F39</f>
        <v>0</v>
      </c>
      <c r="BC133" s="117">
        <f>'Objekt4 - Sanace_01'!F40</f>
        <v>0</v>
      </c>
      <c r="BD133" s="119">
        <f>'Objekt4 - Sanace_01'!F41</f>
        <v>0</v>
      </c>
      <c r="BE133" s="4"/>
      <c r="BT133" s="23" t="s">
        <v>97</v>
      </c>
      <c r="BV133" s="23" t="s">
        <v>75</v>
      </c>
      <c r="BW133" s="23" t="s">
        <v>184</v>
      </c>
      <c r="BX133" s="23" t="s">
        <v>183</v>
      </c>
      <c r="CL133" s="23" t="s">
        <v>1</v>
      </c>
    </row>
    <row r="134" s="4" customFormat="1" ht="16.5" customHeight="1">
      <c r="A134" s="4"/>
      <c r="B134" s="60"/>
      <c r="C134" s="10"/>
      <c r="D134" s="10"/>
      <c r="E134" s="10"/>
      <c r="F134" s="112" t="s">
        <v>185</v>
      </c>
      <c r="G134" s="112"/>
      <c r="H134" s="112"/>
      <c r="I134" s="112"/>
      <c r="J134" s="112"/>
      <c r="K134" s="10"/>
      <c r="L134" s="112" t="s">
        <v>105</v>
      </c>
      <c r="M134" s="112"/>
      <c r="N134" s="112"/>
      <c r="O134" s="112"/>
      <c r="P134" s="112"/>
      <c r="Q134" s="112"/>
      <c r="R134" s="112"/>
      <c r="S134" s="112"/>
      <c r="T134" s="112"/>
      <c r="U134" s="112"/>
      <c r="V134" s="112"/>
      <c r="W134" s="112"/>
      <c r="X134" s="112"/>
      <c r="Y134" s="112"/>
      <c r="Z134" s="112"/>
      <c r="AA134" s="112"/>
      <c r="AB134" s="112"/>
      <c r="AC134" s="112"/>
      <c r="AD134" s="112"/>
      <c r="AE134" s="112"/>
      <c r="AF134" s="112"/>
      <c r="AG134" s="113">
        <f>ROUND(AG135,2)</f>
        <v>0</v>
      </c>
      <c r="AH134" s="10"/>
      <c r="AI134" s="10"/>
      <c r="AJ134" s="10"/>
      <c r="AK134" s="10"/>
      <c r="AL134" s="10"/>
      <c r="AM134" s="10"/>
      <c r="AN134" s="114">
        <f>SUM(AG134,AT134)</f>
        <v>0</v>
      </c>
      <c r="AO134" s="10"/>
      <c r="AP134" s="10"/>
      <c r="AQ134" s="115" t="s">
        <v>85</v>
      </c>
      <c r="AR134" s="60"/>
      <c r="AS134" s="116">
        <f>ROUND(AS135,2)</f>
        <v>0</v>
      </c>
      <c r="AT134" s="117">
        <f>ROUND(SUM(AV134:AW134),2)</f>
        <v>0</v>
      </c>
      <c r="AU134" s="118">
        <f>ROUND(AU135,5)</f>
        <v>0</v>
      </c>
      <c r="AV134" s="117">
        <f>ROUND(AZ134*L29,2)</f>
        <v>0</v>
      </c>
      <c r="AW134" s="117">
        <f>ROUND(BA134*L30,2)</f>
        <v>0</v>
      </c>
      <c r="AX134" s="117">
        <f>ROUND(BB134*L29,2)</f>
        <v>0</v>
      </c>
      <c r="AY134" s="117">
        <f>ROUND(BC134*L30,2)</f>
        <v>0</v>
      </c>
      <c r="AZ134" s="117">
        <f>ROUND(AZ135,2)</f>
        <v>0</v>
      </c>
      <c r="BA134" s="117">
        <f>ROUND(BA135,2)</f>
        <v>0</v>
      </c>
      <c r="BB134" s="117">
        <f>ROUND(BB135,2)</f>
        <v>0</v>
      </c>
      <c r="BC134" s="117">
        <f>ROUND(BC135,2)</f>
        <v>0</v>
      </c>
      <c r="BD134" s="119">
        <f>ROUND(BD135,2)</f>
        <v>0</v>
      </c>
      <c r="BE134" s="4"/>
      <c r="BS134" s="23" t="s">
        <v>72</v>
      </c>
      <c r="BT134" s="23" t="s">
        <v>90</v>
      </c>
      <c r="BU134" s="23" t="s">
        <v>74</v>
      </c>
      <c r="BV134" s="23" t="s">
        <v>75</v>
      </c>
      <c r="BW134" s="23" t="s">
        <v>186</v>
      </c>
      <c r="BX134" s="23" t="s">
        <v>178</v>
      </c>
      <c r="CL134" s="23" t="s">
        <v>1</v>
      </c>
    </row>
    <row r="135" s="4" customFormat="1" ht="16.5" customHeight="1">
      <c r="A135" s="120" t="s">
        <v>87</v>
      </c>
      <c r="B135" s="60"/>
      <c r="C135" s="10"/>
      <c r="D135" s="10"/>
      <c r="E135" s="10"/>
      <c r="F135" s="10"/>
      <c r="G135" s="112" t="s">
        <v>95</v>
      </c>
      <c r="H135" s="112"/>
      <c r="I135" s="112"/>
      <c r="J135" s="112"/>
      <c r="K135" s="112"/>
      <c r="L135" s="10"/>
      <c r="M135" s="112" t="s">
        <v>105</v>
      </c>
      <c r="N135" s="112"/>
      <c r="O135" s="112"/>
      <c r="P135" s="112"/>
      <c r="Q135" s="112"/>
      <c r="R135" s="112"/>
      <c r="S135" s="112"/>
      <c r="T135" s="112"/>
      <c r="U135" s="112"/>
      <c r="V135" s="112"/>
      <c r="W135" s="112"/>
      <c r="X135" s="112"/>
      <c r="Y135" s="112"/>
      <c r="Z135" s="112"/>
      <c r="AA135" s="112"/>
      <c r="AB135" s="112"/>
      <c r="AC135" s="112"/>
      <c r="AD135" s="112"/>
      <c r="AE135" s="112"/>
      <c r="AF135" s="112"/>
      <c r="AG135" s="114">
        <f>'Objekt4 - Zpevněné plochy_01'!J34</f>
        <v>0</v>
      </c>
      <c r="AH135" s="10"/>
      <c r="AI135" s="10"/>
      <c r="AJ135" s="10"/>
      <c r="AK135" s="10"/>
      <c r="AL135" s="10"/>
      <c r="AM135" s="10"/>
      <c r="AN135" s="114">
        <f>SUM(AG135,AT135)</f>
        <v>0</v>
      </c>
      <c r="AO135" s="10"/>
      <c r="AP135" s="10"/>
      <c r="AQ135" s="115" t="s">
        <v>85</v>
      </c>
      <c r="AR135" s="60"/>
      <c r="AS135" s="116">
        <v>0</v>
      </c>
      <c r="AT135" s="117">
        <f>ROUND(SUM(AV135:AW135),2)</f>
        <v>0</v>
      </c>
      <c r="AU135" s="118">
        <f>'Objekt4 - Zpevněné plochy_01'!P128</f>
        <v>0</v>
      </c>
      <c r="AV135" s="117">
        <f>'Objekt4 - Zpevněné plochy_01'!J37</f>
        <v>0</v>
      </c>
      <c r="AW135" s="117">
        <f>'Objekt4 - Zpevněné plochy_01'!J38</f>
        <v>0</v>
      </c>
      <c r="AX135" s="117">
        <f>'Objekt4 - Zpevněné plochy_01'!J39</f>
        <v>0</v>
      </c>
      <c r="AY135" s="117">
        <f>'Objekt4 - Zpevněné plochy_01'!J40</f>
        <v>0</v>
      </c>
      <c r="AZ135" s="117">
        <f>'Objekt4 - Zpevněné plochy_01'!F37</f>
        <v>0</v>
      </c>
      <c r="BA135" s="117">
        <f>'Objekt4 - Zpevněné plochy_01'!F38</f>
        <v>0</v>
      </c>
      <c r="BB135" s="117">
        <f>'Objekt4 - Zpevněné plochy_01'!F39</f>
        <v>0</v>
      </c>
      <c r="BC135" s="117">
        <f>'Objekt4 - Zpevněné plochy_01'!F40</f>
        <v>0</v>
      </c>
      <c r="BD135" s="119">
        <f>'Objekt4 - Zpevněné plochy_01'!F41</f>
        <v>0</v>
      </c>
      <c r="BE135" s="4"/>
      <c r="BT135" s="23" t="s">
        <v>97</v>
      </c>
      <c r="BV135" s="23" t="s">
        <v>75</v>
      </c>
      <c r="BW135" s="23" t="s">
        <v>187</v>
      </c>
      <c r="BX135" s="23" t="s">
        <v>186</v>
      </c>
      <c r="CL135" s="23" t="s">
        <v>1</v>
      </c>
    </row>
    <row r="136" s="7" customFormat="1" ht="24.75" customHeight="1">
      <c r="A136" s="7"/>
      <c r="B136" s="100"/>
      <c r="C136" s="101"/>
      <c r="D136" s="102" t="s">
        <v>188</v>
      </c>
      <c r="E136" s="102"/>
      <c r="F136" s="102"/>
      <c r="G136" s="102"/>
      <c r="H136" s="102"/>
      <c r="I136" s="103"/>
      <c r="J136" s="102" t="s">
        <v>189</v>
      </c>
      <c r="K136" s="102"/>
      <c r="L136" s="102"/>
      <c r="M136" s="102"/>
      <c r="N136" s="102"/>
      <c r="O136" s="102"/>
      <c r="P136" s="102"/>
      <c r="Q136" s="102"/>
      <c r="R136" s="102"/>
      <c r="S136" s="102"/>
      <c r="T136" s="102"/>
      <c r="U136" s="102"/>
      <c r="V136" s="102"/>
      <c r="W136" s="102"/>
      <c r="X136" s="102"/>
      <c r="Y136" s="102"/>
      <c r="Z136" s="102"/>
      <c r="AA136" s="102"/>
      <c r="AB136" s="102"/>
      <c r="AC136" s="102"/>
      <c r="AD136" s="102"/>
      <c r="AE136" s="102"/>
      <c r="AF136" s="102"/>
      <c r="AG136" s="104">
        <f>ROUND(AG137,2)</f>
        <v>0</v>
      </c>
      <c r="AH136" s="103"/>
      <c r="AI136" s="103"/>
      <c r="AJ136" s="103"/>
      <c r="AK136" s="103"/>
      <c r="AL136" s="103"/>
      <c r="AM136" s="103"/>
      <c r="AN136" s="105">
        <f>SUM(AG136,AT136)</f>
        <v>0</v>
      </c>
      <c r="AO136" s="103"/>
      <c r="AP136" s="103"/>
      <c r="AQ136" s="106" t="s">
        <v>79</v>
      </c>
      <c r="AR136" s="100"/>
      <c r="AS136" s="107">
        <f>ROUND(AS137,2)</f>
        <v>0</v>
      </c>
      <c r="AT136" s="108">
        <f>ROUND(SUM(AV136:AW136),2)</f>
        <v>0</v>
      </c>
      <c r="AU136" s="109">
        <f>ROUND(AU137,5)</f>
        <v>0</v>
      </c>
      <c r="AV136" s="108">
        <f>ROUND(AZ136*L29,2)</f>
        <v>0</v>
      </c>
      <c r="AW136" s="108">
        <f>ROUND(BA136*L30,2)</f>
        <v>0</v>
      </c>
      <c r="AX136" s="108">
        <f>ROUND(BB136*L29,2)</f>
        <v>0</v>
      </c>
      <c r="AY136" s="108">
        <f>ROUND(BC136*L30,2)</f>
        <v>0</v>
      </c>
      <c r="AZ136" s="108">
        <f>ROUND(AZ137,2)</f>
        <v>0</v>
      </c>
      <c r="BA136" s="108">
        <f>ROUND(BA137,2)</f>
        <v>0</v>
      </c>
      <c r="BB136" s="108">
        <f>ROUND(BB137,2)</f>
        <v>0</v>
      </c>
      <c r="BC136" s="108">
        <f>ROUND(BC137,2)</f>
        <v>0</v>
      </c>
      <c r="BD136" s="110">
        <f>ROUND(BD137,2)</f>
        <v>0</v>
      </c>
      <c r="BE136" s="7"/>
      <c r="BS136" s="111" t="s">
        <v>72</v>
      </c>
      <c r="BT136" s="111" t="s">
        <v>80</v>
      </c>
      <c r="BU136" s="111" t="s">
        <v>74</v>
      </c>
      <c r="BV136" s="111" t="s">
        <v>75</v>
      </c>
      <c r="BW136" s="111" t="s">
        <v>190</v>
      </c>
      <c r="BX136" s="111" t="s">
        <v>4</v>
      </c>
      <c r="CL136" s="111" t="s">
        <v>1</v>
      </c>
      <c r="CM136" s="111" t="s">
        <v>82</v>
      </c>
    </row>
    <row r="137" s="4" customFormat="1" ht="16.5" customHeight="1">
      <c r="A137" s="4"/>
      <c r="B137" s="60"/>
      <c r="C137" s="10"/>
      <c r="D137" s="10"/>
      <c r="E137" s="112" t="s">
        <v>191</v>
      </c>
      <c r="F137" s="112"/>
      <c r="G137" s="112"/>
      <c r="H137" s="112"/>
      <c r="I137" s="112"/>
      <c r="J137" s="10"/>
      <c r="K137" s="112" t="s">
        <v>192</v>
      </c>
      <c r="L137" s="112"/>
      <c r="M137" s="112"/>
      <c r="N137" s="112"/>
      <c r="O137" s="112"/>
      <c r="P137" s="112"/>
      <c r="Q137" s="112"/>
      <c r="R137" s="112"/>
      <c r="S137" s="112"/>
      <c r="T137" s="112"/>
      <c r="U137" s="112"/>
      <c r="V137" s="112"/>
      <c r="W137" s="112"/>
      <c r="X137" s="112"/>
      <c r="Y137" s="112"/>
      <c r="Z137" s="112"/>
      <c r="AA137" s="112"/>
      <c r="AB137" s="112"/>
      <c r="AC137" s="112"/>
      <c r="AD137" s="112"/>
      <c r="AE137" s="112"/>
      <c r="AF137" s="112"/>
      <c r="AG137" s="113">
        <f>ROUND(SUM(AG138:AG143),2)</f>
        <v>0</v>
      </c>
      <c r="AH137" s="10"/>
      <c r="AI137" s="10"/>
      <c r="AJ137" s="10"/>
      <c r="AK137" s="10"/>
      <c r="AL137" s="10"/>
      <c r="AM137" s="10"/>
      <c r="AN137" s="114">
        <f>SUM(AG137,AT137)</f>
        <v>0</v>
      </c>
      <c r="AO137" s="10"/>
      <c r="AP137" s="10"/>
      <c r="AQ137" s="115" t="s">
        <v>85</v>
      </c>
      <c r="AR137" s="60"/>
      <c r="AS137" s="116">
        <f>ROUND(SUM(AS138:AS143),2)</f>
        <v>0</v>
      </c>
      <c r="AT137" s="117">
        <f>ROUND(SUM(AV137:AW137),2)</f>
        <v>0</v>
      </c>
      <c r="AU137" s="118">
        <f>ROUND(SUM(AU138:AU143),5)</f>
        <v>0</v>
      </c>
      <c r="AV137" s="117">
        <f>ROUND(AZ137*L29,2)</f>
        <v>0</v>
      </c>
      <c r="AW137" s="117">
        <f>ROUND(BA137*L30,2)</f>
        <v>0</v>
      </c>
      <c r="AX137" s="117">
        <f>ROUND(BB137*L29,2)</f>
        <v>0</v>
      </c>
      <c r="AY137" s="117">
        <f>ROUND(BC137*L30,2)</f>
        <v>0</v>
      </c>
      <c r="AZ137" s="117">
        <f>ROUND(SUM(AZ138:AZ143),2)</f>
        <v>0</v>
      </c>
      <c r="BA137" s="117">
        <f>ROUND(SUM(BA138:BA143),2)</f>
        <v>0</v>
      </c>
      <c r="BB137" s="117">
        <f>ROUND(SUM(BB138:BB143),2)</f>
        <v>0</v>
      </c>
      <c r="BC137" s="117">
        <f>ROUND(SUM(BC138:BC143),2)</f>
        <v>0</v>
      </c>
      <c r="BD137" s="119">
        <f>ROUND(SUM(BD138:BD143),2)</f>
        <v>0</v>
      </c>
      <c r="BE137" s="4"/>
      <c r="BS137" s="23" t="s">
        <v>72</v>
      </c>
      <c r="BT137" s="23" t="s">
        <v>82</v>
      </c>
      <c r="BU137" s="23" t="s">
        <v>74</v>
      </c>
      <c r="BV137" s="23" t="s">
        <v>75</v>
      </c>
      <c r="BW137" s="23" t="s">
        <v>193</v>
      </c>
      <c r="BX137" s="23" t="s">
        <v>190</v>
      </c>
      <c r="CL137" s="23" t="s">
        <v>1</v>
      </c>
    </row>
    <row r="138" s="4" customFormat="1" ht="16.5" customHeight="1">
      <c r="A138" s="120" t="s">
        <v>87</v>
      </c>
      <c r="B138" s="60"/>
      <c r="C138" s="10"/>
      <c r="D138" s="10"/>
      <c r="E138" s="10"/>
      <c r="F138" s="112" t="s">
        <v>194</v>
      </c>
      <c r="G138" s="112"/>
      <c r="H138" s="112"/>
      <c r="I138" s="112"/>
      <c r="J138" s="112"/>
      <c r="K138" s="10"/>
      <c r="L138" s="112" t="s">
        <v>89</v>
      </c>
      <c r="M138" s="112"/>
      <c r="N138" s="112"/>
      <c r="O138" s="112"/>
      <c r="P138" s="112"/>
      <c r="Q138" s="112"/>
      <c r="R138" s="112"/>
      <c r="S138" s="112"/>
      <c r="T138" s="112"/>
      <c r="U138" s="112"/>
      <c r="V138" s="112"/>
      <c r="W138" s="112"/>
      <c r="X138" s="112"/>
      <c r="Y138" s="112"/>
      <c r="Z138" s="112"/>
      <c r="AA138" s="112"/>
      <c r="AB138" s="112"/>
      <c r="AC138" s="112"/>
      <c r="AD138" s="112"/>
      <c r="AE138" s="112"/>
      <c r="AF138" s="112"/>
      <c r="AG138" s="114">
        <f>'00-0 - Vedlejší rozpočtov...'!J34</f>
        <v>0</v>
      </c>
      <c r="AH138" s="10"/>
      <c r="AI138" s="10"/>
      <c r="AJ138" s="10"/>
      <c r="AK138" s="10"/>
      <c r="AL138" s="10"/>
      <c r="AM138" s="10"/>
      <c r="AN138" s="114">
        <f>SUM(AG138,AT138)</f>
        <v>0</v>
      </c>
      <c r="AO138" s="10"/>
      <c r="AP138" s="10"/>
      <c r="AQ138" s="115" t="s">
        <v>85</v>
      </c>
      <c r="AR138" s="60"/>
      <c r="AS138" s="116">
        <v>0</v>
      </c>
      <c r="AT138" s="117">
        <f>ROUND(SUM(AV138:AW138),2)</f>
        <v>0</v>
      </c>
      <c r="AU138" s="118">
        <f>'00-0 - Vedlejší rozpočtov...'!P130</f>
        <v>0</v>
      </c>
      <c r="AV138" s="117">
        <f>'00-0 - Vedlejší rozpočtov...'!J37</f>
        <v>0</v>
      </c>
      <c r="AW138" s="117">
        <f>'00-0 - Vedlejší rozpočtov...'!J38</f>
        <v>0</v>
      </c>
      <c r="AX138" s="117">
        <f>'00-0 - Vedlejší rozpočtov...'!J39</f>
        <v>0</v>
      </c>
      <c r="AY138" s="117">
        <f>'00-0 - Vedlejší rozpočtov...'!J40</f>
        <v>0</v>
      </c>
      <c r="AZ138" s="117">
        <f>'00-0 - Vedlejší rozpočtov...'!F37</f>
        <v>0</v>
      </c>
      <c r="BA138" s="117">
        <f>'00-0 - Vedlejší rozpočtov...'!F38</f>
        <v>0</v>
      </c>
      <c r="BB138" s="117">
        <f>'00-0 - Vedlejší rozpočtov...'!F39</f>
        <v>0</v>
      </c>
      <c r="BC138" s="117">
        <f>'00-0 - Vedlejší rozpočtov...'!F40</f>
        <v>0</v>
      </c>
      <c r="BD138" s="119">
        <f>'00-0 - Vedlejší rozpočtov...'!F41</f>
        <v>0</v>
      </c>
      <c r="BE138" s="4"/>
      <c r="BT138" s="23" t="s">
        <v>90</v>
      </c>
      <c r="BV138" s="23" t="s">
        <v>75</v>
      </c>
      <c r="BW138" s="23" t="s">
        <v>195</v>
      </c>
      <c r="BX138" s="23" t="s">
        <v>193</v>
      </c>
      <c r="CL138" s="23" t="s">
        <v>1</v>
      </c>
    </row>
    <row r="139" s="4" customFormat="1" ht="16.5" customHeight="1">
      <c r="A139" s="120" t="s">
        <v>87</v>
      </c>
      <c r="B139" s="60"/>
      <c r="C139" s="10"/>
      <c r="D139" s="10"/>
      <c r="E139" s="10"/>
      <c r="F139" s="112" t="s">
        <v>196</v>
      </c>
      <c r="G139" s="112"/>
      <c r="H139" s="112"/>
      <c r="I139" s="112"/>
      <c r="J139" s="112"/>
      <c r="K139" s="10"/>
      <c r="L139" s="112" t="s">
        <v>197</v>
      </c>
      <c r="M139" s="112"/>
      <c r="N139" s="112"/>
      <c r="O139" s="112"/>
      <c r="P139" s="112"/>
      <c r="Q139" s="112"/>
      <c r="R139" s="112"/>
      <c r="S139" s="112"/>
      <c r="T139" s="112"/>
      <c r="U139" s="112"/>
      <c r="V139" s="112"/>
      <c r="W139" s="112"/>
      <c r="X139" s="112"/>
      <c r="Y139" s="112"/>
      <c r="Z139" s="112"/>
      <c r="AA139" s="112"/>
      <c r="AB139" s="112"/>
      <c r="AC139" s="112"/>
      <c r="AD139" s="112"/>
      <c r="AE139" s="112"/>
      <c r="AF139" s="112"/>
      <c r="AG139" s="114">
        <f>'01-0 - Bourání'!J34</f>
        <v>0</v>
      </c>
      <c r="AH139" s="10"/>
      <c r="AI139" s="10"/>
      <c r="AJ139" s="10"/>
      <c r="AK139" s="10"/>
      <c r="AL139" s="10"/>
      <c r="AM139" s="10"/>
      <c r="AN139" s="114">
        <f>SUM(AG139,AT139)</f>
        <v>0</v>
      </c>
      <c r="AO139" s="10"/>
      <c r="AP139" s="10"/>
      <c r="AQ139" s="115" t="s">
        <v>85</v>
      </c>
      <c r="AR139" s="60"/>
      <c r="AS139" s="116">
        <v>0</v>
      </c>
      <c r="AT139" s="117">
        <f>ROUND(SUM(AV139:AW139),2)</f>
        <v>0</v>
      </c>
      <c r="AU139" s="118">
        <f>'01-0 - Bourání'!P130</f>
        <v>0</v>
      </c>
      <c r="AV139" s="117">
        <f>'01-0 - Bourání'!J37</f>
        <v>0</v>
      </c>
      <c r="AW139" s="117">
        <f>'01-0 - Bourání'!J38</f>
        <v>0</v>
      </c>
      <c r="AX139" s="117">
        <f>'01-0 - Bourání'!J39</f>
        <v>0</v>
      </c>
      <c r="AY139" s="117">
        <f>'01-0 - Bourání'!J40</f>
        <v>0</v>
      </c>
      <c r="AZ139" s="117">
        <f>'01-0 - Bourání'!F37</f>
        <v>0</v>
      </c>
      <c r="BA139" s="117">
        <f>'01-0 - Bourání'!F38</f>
        <v>0</v>
      </c>
      <c r="BB139" s="117">
        <f>'01-0 - Bourání'!F39</f>
        <v>0</v>
      </c>
      <c r="BC139" s="117">
        <f>'01-0 - Bourání'!F40</f>
        <v>0</v>
      </c>
      <c r="BD139" s="119">
        <f>'01-0 - Bourání'!F41</f>
        <v>0</v>
      </c>
      <c r="BE139" s="4"/>
      <c r="BT139" s="23" t="s">
        <v>90</v>
      </c>
      <c r="BV139" s="23" t="s">
        <v>75</v>
      </c>
      <c r="BW139" s="23" t="s">
        <v>198</v>
      </c>
      <c r="BX139" s="23" t="s">
        <v>193</v>
      </c>
      <c r="CL139" s="23" t="s">
        <v>1</v>
      </c>
    </row>
    <row r="140" s="4" customFormat="1" ht="16.5" customHeight="1">
      <c r="A140" s="120" t="s">
        <v>87</v>
      </c>
      <c r="B140" s="60"/>
      <c r="C140" s="10"/>
      <c r="D140" s="10"/>
      <c r="E140" s="10"/>
      <c r="F140" s="112" t="s">
        <v>199</v>
      </c>
      <c r="G140" s="112"/>
      <c r="H140" s="112"/>
      <c r="I140" s="112"/>
      <c r="J140" s="112"/>
      <c r="K140" s="10"/>
      <c r="L140" s="112" t="s">
        <v>200</v>
      </c>
      <c r="M140" s="112"/>
      <c r="N140" s="112"/>
      <c r="O140" s="112"/>
      <c r="P140" s="112"/>
      <c r="Q140" s="112"/>
      <c r="R140" s="112"/>
      <c r="S140" s="112"/>
      <c r="T140" s="112"/>
      <c r="U140" s="112"/>
      <c r="V140" s="112"/>
      <c r="W140" s="112"/>
      <c r="X140" s="112"/>
      <c r="Y140" s="112"/>
      <c r="Z140" s="112"/>
      <c r="AA140" s="112"/>
      <c r="AB140" s="112"/>
      <c r="AC140" s="112"/>
      <c r="AD140" s="112"/>
      <c r="AE140" s="112"/>
      <c r="AF140" s="112"/>
      <c r="AG140" s="114">
        <f>'01-1 - Návrh'!J34</f>
        <v>0</v>
      </c>
      <c r="AH140" s="10"/>
      <c r="AI140" s="10"/>
      <c r="AJ140" s="10"/>
      <c r="AK140" s="10"/>
      <c r="AL140" s="10"/>
      <c r="AM140" s="10"/>
      <c r="AN140" s="114">
        <f>SUM(AG140,AT140)</f>
        <v>0</v>
      </c>
      <c r="AO140" s="10"/>
      <c r="AP140" s="10"/>
      <c r="AQ140" s="115" t="s">
        <v>85</v>
      </c>
      <c r="AR140" s="60"/>
      <c r="AS140" s="116">
        <v>0</v>
      </c>
      <c r="AT140" s="117">
        <f>ROUND(SUM(AV140:AW140),2)</f>
        <v>0</v>
      </c>
      <c r="AU140" s="118">
        <f>'01-1 - Návrh'!P139</f>
        <v>0</v>
      </c>
      <c r="AV140" s="117">
        <f>'01-1 - Návrh'!J37</f>
        <v>0</v>
      </c>
      <c r="AW140" s="117">
        <f>'01-1 - Návrh'!J38</f>
        <v>0</v>
      </c>
      <c r="AX140" s="117">
        <f>'01-1 - Návrh'!J39</f>
        <v>0</v>
      </c>
      <c r="AY140" s="117">
        <f>'01-1 - Návrh'!J40</f>
        <v>0</v>
      </c>
      <c r="AZ140" s="117">
        <f>'01-1 - Návrh'!F37</f>
        <v>0</v>
      </c>
      <c r="BA140" s="117">
        <f>'01-1 - Návrh'!F38</f>
        <v>0</v>
      </c>
      <c r="BB140" s="117">
        <f>'01-1 - Návrh'!F39</f>
        <v>0</v>
      </c>
      <c r="BC140" s="117">
        <f>'01-1 - Návrh'!F40</f>
        <v>0</v>
      </c>
      <c r="BD140" s="119">
        <f>'01-1 - Návrh'!F41</f>
        <v>0</v>
      </c>
      <c r="BE140" s="4"/>
      <c r="BT140" s="23" t="s">
        <v>90</v>
      </c>
      <c r="BV140" s="23" t="s">
        <v>75</v>
      </c>
      <c r="BW140" s="23" t="s">
        <v>201</v>
      </c>
      <c r="BX140" s="23" t="s">
        <v>193</v>
      </c>
      <c r="CL140" s="23" t="s">
        <v>1</v>
      </c>
    </row>
    <row r="141" s="4" customFormat="1" ht="16.5" customHeight="1">
      <c r="A141" s="120" t="s">
        <v>87</v>
      </c>
      <c r="B141" s="60"/>
      <c r="C141" s="10"/>
      <c r="D141" s="10"/>
      <c r="E141" s="10"/>
      <c r="F141" s="112" t="s">
        <v>202</v>
      </c>
      <c r="G141" s="112"/>
      <c r="H141" s="112"/>
      <c r="I141" s="112"/>
      <c r="J141" s="112"/>
      <c r="K141" s="10"/>
      <c r="L141" s="112" t="s">
        <v>203</v>
      </c>
      <c r="M141" s="112"/>
      <c r="N141" s="112"/>
      <c r="O141" s="112"/>
      <c r="P141" s="112"/>
      <c r="Q141" s="112"/>
      <c r="R141" s="112"/>
      <c r="S141" s="112"/>
      <c r="T141" s="112"/>
      <c r="U141" s="112"/>
      <c r="V141" s="112"/>
      <c r="W141" s="112"/>
      <c r="X141" s="112"/>
      <c r="Y141" s="112"/>
      <c r="Z141" s="112"/>
      <c r="AA141" s="112"/>
      <c r="AB141" s="112"/>
      <c r="AC141" s="112"/>
      <c r="AD141" s="112"/>
      <c r="AE141" s="112"/>
      <c r="AF141" s="112"/>
      <c r="AG141" s="114">
        <f>'01-2 - ZTI'!J34</f>
        <v>0</v>
      </c>
      <c r="AH141" s="10"/>
      <c r="AI141" s="10"/>
      <c r="AJ141" s="10"/>
      <c r="AK141" s="10"/>
      <c r="AL141" s="10"/>
      <c r="AM141" s="10"/>
      <c r="AN141" s="114">
        <f>SUM(AG141,AT141)</f>
        <v>0</v>
      </c>
      <c r="AO141" s="10"/>
      <c r="AP141" s="10"/>
      <c r="AQ141" s="115" t="s">
        <v>85</v>
      </c>
      <c r="AR141" s="60"/>
      <c r="AS141" s="116">
        <v>0</v>
      </c>
      <c r="AT141" s="117">
        <f>ROUND(SUM(AV141:AW141),2)</f>
        <v>0</v>
      </c>
      <c r="AU141" s="118">
        <f>'01-2 - ZTI'!P128</f>
        <v>0</v>
      </c>
      <c r="AV141" s="117">
        <f>'01-2 - ZTI'!J37</f>
        <v>0</v>
      </c>
      <c r="AW141" s="117">
        <f>'01-2 - ZTI'!J38</f>
        <v>0</v>
      </c>
      <c r="AX141" s="117">
        <f>'01-2 - ZTI'!J39</f>
        <v>0</v>
      </c>
      <c r="AY141" s="117">
        <f>'01-2 - ZTI'!J40</f>
        <v>0</v>
      </c>
      <c r="AZ141" s="117">
        <f>'01-2 - ZTI'!F37</f>
        <v>0</v>
      </c>
      <c r="BA141" s="117">
        <f>'01-2 - ZTI'!F38</f>
        <v>0</v>
      </c>
      <c r="BB141" s="117">
        <f>'01-2 - ZTI'!F39</f>
        <v>0</v>
      </c>
      <c r="BC141" s="117">
        <f>'01-2 - ZTI'!F40</f>
        <v>0</v>
      </c>
      <c r="BD141" s="119">
        <f>'01-2 - ZTI'!F41</f>
        <v>0</v>
      </c>
      <c r="BE141" s="4"/>
      <c r="BT141" s="23" t="s">
        <v>90</v>
      </c>
      <c r="BV141" s="23" t="s">
        <v>75</v>
      </c>
      <c r="BW141" s="23" t="s">
        <v>204</v>
      </c>
      <c r="BX141" s="23" t="s">
        <v>193</v>
      </c>
      <c r="CL141" s="23" t="s">
        <v>1</v>
      </c>
    </row>
    <row r="142" s="4" customFormat="1" ht="16.5" customHeight="1">
      <c r="A142" s="120" t="s">
        <v>87</v>
      </c>
      <c r="B142" s="60"/>
      <c r="C142" s="10"/>
      <c r="D142" s="10"/>
      <c r="E142" s="10"/>
      <c r="F142" s="112" t="s">
        <v>205</v>
      </c>
      <c r="G142" s="112"/>
      <c r="H142" s="112"/>
      <c r="I142" s="112"/>
      <c r="J142" s="112"/>
      <c r="K142" s="10"/>
      <c r="L142" s="112" t="s">
        <v>206</v>
      </c>
      <c r="M142" s="112"/>
      <c r="N142" s="112"/>
      <c r="O142" s="112"/>
      <c r="P142" s="112"/>
      <c r="Q142" s="112"/>
      <c r="R142" s="112"/>
      <c r="S142" s="112"/>
      <c r="T142" s="112"/>
      <c r="U142" s="112"/>
      <c r="V142" s="112"/>
      <c r="W142" s="112"/>
      <c r="X142" s="112"/>
      <c r="Y142" s="112"/>
      <c r="Z142" s="112"/>
      <c r="AA142" s="112"/>
      <c r="AB142" s="112"/>
      <c r="AC142" s="112"/>
      <c r="AD142" s="112"/>
      <c r="AE142" s="112"/>
      <c r="AF142" s="112"/>
      <c r="AG142" s="114">
        <f>'01-3 - Elektroinstalace a...'!J34</f>
        <v>0</v>
      </c>
      <c r="AH142" s="10"/>
      <c r="AI142" s="10"/>
      <c r="AJ142" s="10"/>
      <c r="AK142" s="10"/>
      <c r="AL142" s="10"/>
      <c r="AM142" s="10"/>
      <c r="AN142" s="114">
        <f>SUM(AG142,AT142)</f>
        <v>0</v>
      </c>
      <c r="AO142" s="10"/>
      <c r="AP142" s="10"/>
      <c r="AQ142" s="115" t="s">
        <v>85</v>
      </c>
      <c r="AR142" s="60"/>
      <c r="AS142" s="116">
        <v>0</v>
      </c>
      <c r="AT142" s="117">
        <f>ROUND(SUM(AV142:AW142),2)</f>
        <v>0</v>
      </c>
      <c r="AU142" s="118">
        <f>'01-3 - Elektroinstalace a...'!P127</f>
        <v>0</v>
      </c>
      <c r="AV142" s="117">
        <f>'01-3 - Elektroinstalace a...'!J37</f>
        <v>0</v>
      </c>
      <c r="AW142" s="117">
        <f>'01-3 - Elektroinstalace a...'!J38</f>
        <v>0</v>
      </c>
      <c r="AX142" s="117">
        <f>'01-3 - Elektroinstalace a...'!J39</f>
        <v>0</v>
      </c>
      <c r="AY142" s="117">
        <f>'01-3 - Elektroinstalace a...'!J40</f>
        <v>0</v>
      </c>
      <c r="AZ142" s="117">
        <f>'01-3 - Elektroinstalace a...'!F37</f>
        <v>0</v>
      </c>
      <c r="BA142" s="117">
        <f>'01-3 - Elektroinstalace a...'!F38</f>
        <v>0</v>
      </c>
      <c r="BB142" s="117">
        <f>'01-3 - Elektroinstalace a...'!F39</f>
        <v>0</v>
      </c>
      <c r="BC142" s="117">
        <f>'01-3 - Elektroinstalace a...'!F40</f>
        <v>0</v>
      </c>
      <c r="BD142" s="119">
        <f>'01-3 - Elektroinstalace a...'!F41</f>
        <v>0</v>
      </c>
      <c r="BE142" s="4"/>
      <c r="BT142" s="23" t="s">
        <v>90</v>
      </c>
      <c r="BV142" s="23" t="s">
        <v>75</v>
      </c>
      <c r="BW142" s="23" t="s">
        <v>207</v>
      </c>
      <c r="BX142" s="23" t="s">
        <v>193</v>
      </c>
      <c r="CL142" s="23" t="s">
        <v>1</v>
      </c>
    </row>
    <row r="143" s="4" customFormat="1" ht="16.5" customHeight="1">
      <c r="A143" s="120" t="s">
        <v>87</v>
      </c>
      <c r="B143" s="60"/>
      <c r="C143" s="10"/>
      <c r="D143" s="10"/>
      <c r="E143" s="10"/>
      <c r="F143" s="112" t="s">
        <v>208</v>
      </c>
      <c r="G143" s="112"/>
      <c r="H143" s="112"/>
      <c r="I143" s="112"/>
      <c r="J143" s="112"/>
      <c r="K143" s="10"/>
      <c r="L143" s="112" t="s">
        <v>209</v>
      </c>
      <c r="M143" s="112"/>
      <c r="N143" s="112"/>
      <c r="O143" s="112"/>
      <c r="P143" s="112"/>
      <c r="Q143" s="112"/>
      <c r="R143" s="112"/>
      <c r="S143" s="112"/>
      <c r="T143" s="112"/>
      <c r="U143" s="112"/>
      <c r="V143" s="112"/>
      <c r="W143" s="112"/>
      <c r="X143" s="112"/>
      <c r="Y143" s="112"/>
      <c r="Z143" s="112"/>
      <c r="AA143" s="112"/>
      <c r="AB143" s="112"/>
      <c r="AC143" s="112"/>
      <c r="AD143" s="112"/>
      <c r="AE143" s="112"/>
      <c r="AF143" s="112"/>
      <c r="AG143" s="114">
        <f>'01-4 - Vzduchotechnika'!J34</f>
        <v>0</v>
      </c>
      <c r="AH143" s="10"/>
      <c r="AI143" s="10"/>
      <c r="AJ143" s="10"/>
      <c r="AK143" s="10"/>
      <c r="AL143" s="10"/>
      <c r="AM143" s="10"/>
      <c r="AN143" s="114">
        <f>SUM(AG143,AT143)</f>
        <v>0</v>
      </c>
      <c r="AO143" s="10"/>
      <c r="AP143" s="10"/>
      <c r="AQ143" s="115" t="s">
        <v>85</v>
      </c>
      <c r="AR143" s="60"/>
      <c r="AS143" s="116">
        <v>0</v>
      </c>
      <c r="AT143" s="117">
        <f>ROUND(SUM(AV143:AW143),2)</f>
        <v>0</v>
      </c>
      <c r="AU143" s="118">
        <f>'01-4 - Vzduchotechnika'!P128</f>
        <v>0</v>
      </c>
      <c r="AV143" s="117">
        <f>'01-4 - Vzduchotechnika'!J37</f>
        <v>0</v>
      </c>
      <c r="AW143" s="117">
        <f>'01-4 - Vzduchotechnika'!J38</f>
        <v>0</v>
      </c>
      <c r="AX143" s="117">
        <f>'01-4 - Vzduchotechnika'!J39</f>
        <v>0</v>
      </c>
      <c r="AY143" s="117">
        <f>'01-4 - Vzduchotechnika'!J40</f>
        <v>0</v>
      </c>
      <c r="AZ143" s="117">
        <f>'01-4 - Vzduchotechnika'!F37</f>
        <v>0</v>
      </c>
      <c r="BA143" s="117">
        <f>'01-4 - Vzduchotechnika'!F38</f>
        <v>0</v>
      </c>
      <c r="BB143" s="117">
        <f>'01-4 - Vzduchotechnika'!F39</f>
        <v>0</v>
      </c>
      <c r="BC143" s="117">
        <f>'01-4 - Vzduchotechnika'!F40</f>
        <v>0</v>
      </c>
      <c r="BD143" s="119">
        <f>'01-4 - Vzduchotechnika'!F41</f>
        <v>0</v>
      </c>
      <c r="BE143" s="4"/>
      <c r="BT143" s="23" t="s">
        <v>90</v>
      </c>
      <c r="BV143" s="23" t="s">
        <v>75</v>
      </c>
      <c r="BW143" s="23" t="s">
        <v>210</v>
      </c>
      <c r="BX143" s="23" t="s">
        <v>193</v>
      </c>
      <c r="CL143" s="23" t="s">
        <v>1</v>
      </c>
    </row>
    <row r="144" s="7" customFormat="1" ht="24.75" customHeight="1">
      <c r="A144" s="7"/>
      <c r="B144" s="100"/>
      <c r="C144" s="101"/>
      <c r="D144" s="102" t="s">
        <v>211</v>
      </c>
      <c r="E144" s="102"/>
      <c r="F144" s="102"/>
      <c r="G144" s="102"/>
      <c r="H144" s="102"/>
      <c r="I144" s="103"/>
      <c r="J144" s="102" t="s">
        <v>212</v>
      </c>
      <c r="K144" s="102"/>
      <c r="L144" s="102"/>
      <c r="M144" s="102"/>
      <c r="N144" s="102"/>
      <c r="O144" s="102"/>
      <c r="P144" s="102"/>
      <c r="Q144" s="102"/>
      <c r="R144" s="102"/>
      <c r="S144" s="102"/>
      <c r="T144" s="102"/>
      <c r="U144" s="102"/>
      <c r="V144" s="102"/>
      <c r="W144" s="102"/>
      <c r="X144" s="102"/>
      <c r="Y144" s="102"/>
      <c r="Z144" s="102"/>
      <c r="AA144" s="102"/>
      <c r="AB144" s="102"/>
      <c r="AC144" s="102"/>
      <c r="AD144" s="102"/>
      <c r="AE144" s="102"/>
      <c r="AF144" s="102"/>
      <c r="AG144" s="104">
        <f>ROUND(AG145+SUM(AG146:AG150),2)</f>
        <v>0</v>
      </c>
      <c r="AH144" s="103"/>
      <c r="AI144" s="103"/>
      <c r="AJ144" s="103"/>
      <c r="AK144" s="103"/>
      <c r="AL144" s="103"/>
      <c r="AM144" s="103"/>
      <c r="AN144" s="105">
        <f>SUM(AG144,AT144)</f>
        <v>0</v>
      </c>
      <c r="AO144" s="103"/>
      <c r="AP144" s="103"/>
      <c r="AQ144" s="106" t="s">
        <v>79</v>
      </c>
      <c r="AR144" s="100"/>
      <c r="AS144" s="107">
        <f>ROUND(AS145+SUM(AS146:AS150),2)</f>
        <v>0</v>
      </c>
      <c r="AT144" s="108">
        <f>ROUND(SUM(AV144:AW144),2)</f>
        <v>0</v>
      </c>
      <c r="AU144" s="109">
        <f>ROUND(AU145+SUM(AU146:AU150),5)</f>
        <v>0</v>
      </c>
      <c r="AV144" s="108">
        <f>ROUND(AZ144*L29,2)</f>
        <v>0</v>
      </c>
      <c r="AW144" s="108">
        <f>ROUND(BA144*L30,2)</f>
        <v>0</v>
      </c>
      <c r="AX144" s="108">
        <f>ROUND(BB144*L29,2)</f>
        <v>0</v>
      </c>
      <c r="AY144" s="108">
        <f>ROUND(BC144*L30,2)</f>
        <v>0</v>
      </c>
      <c r="AZ144" s="108">
        <f>ROUND(AZ145+SUM(AZ146:AZ150),2)</f>
        <v>0</v>
      </c>
      <c r="BA144" s="108">
        <f>ROUND(BA145+SUM(BA146:BA150),2)</f>
        <v>0</v>
      </c>
      <c r="BB144" s="108">
        <f>ROUND(BB145+SUM(BB146:BB150),2)</f>
        <v>0</v>
      </c>
      <c r="BC144" s="108">
        <f>ROUND(BC145+SUM(BC146:BC150),2)</f>
        <v>0</v>
      </c>
      <c r="BD144" s="110">
        <f>ROUND(BD145+SUM(BD146:BD150),2)</f>
        <v>0</v>
      </c>
      <c r="BE144" s="7"/>
      <c r="BS144" s="111" t="s">
        <v>72</v>
      </c>
      <c r="BT144" s="111" t="s">
        <v>80</v>
      </c>
      <c r="BU144" s="111" t="s">
        <v>74</v>
      </c>
      <c r="BV144" s="111" t="s">
        <v>75</v>
      </c>
      <c r="BW144" s="111" t="s">
        <v>213</v>
      </c>
      <c r="BX144" s="111" t="s">
        <v>4</v>
      </c>
      <c r="CL144" s="111" t="s">
        <v>1</v>
      </c>
      <c r="CM144" s="111" t="s">
        <v>82</v>
      </c>
    </row>
    <row r="145" s="4" customFormat="1" ht="16.5" customHeight="1">
      <c r="A145" s="120" t="s">
        <v>87</v>
      </c>
      <c r="B145" s="60"/>
      <c r="C145" s="10"/>
      <c r="D145" s="10"/>
      <c r="E145" s="112" t="s">
        <v>214</v>
      </c>
      <c r="F145" s="112"/>
      <c r="G145" s="112"/>
      <c r="H145" s="112"/>
      <c r="I145" s="112"/>
      <c r="J145" s="10"/>
      <c r="K145" s="112" t="s">
        <v>89</v>
      </c>
      <c r="L145" s="112"/>
      <c r="M145" s="112"/>
      <c r="N145" s="112"/>
      <c r="O145" s="112"/>
      <c r="P145" s="112"/>
      <c r="Q145" s="112"/>
      <c r="R145" s="112"/>
      <c r="S145" s="112"/>
      <c r="T145" s="112"/>
      <c r="U145" s="112"/>
      <c r="V145" s="112"/>
      <c r="W145" s="112"/>
      <c r="X145" s="112"/>
      <c r="Y145" s="112"/>
      <c r="Z145" s="112"/>
      <c r="AA145" s="112"/>
      <c r="AB145" s="112"/>
      <c r="AC145" s="112"/>
      <c r="AD145" s="112"/>
      <c r="AE145" s="112"/>
      <c r="AF145" s="112"/>
      <c r="AG145" s="114">
        <f>'SO0 - Vedlejší rozpočtové...'!J32</f>
        <v>0</v>
      </c>
      <c r="AH145" s="10"/>
      <c r="AI145" s="10"/>
      <c r="AJ145" s="10"/>
      <c r="AK145" s="10"/>
      <c r="AL145" s="10"/>
      <c r="AM145" s="10"/>
      <c r="AN145" s="114">
        <f>SUM(AG145,AT145)</f>
        <v>0</v>
      </c>
      <c r="AO145" s="10"/>
      <c r="AP145" s="10"/>
      <c r="AQ145" s="115" t="s">
        <v>85</v>
      </c>
      <c r="AR145" s="60"/>
      <c r="AS145" s="116">
        <v>0</v>
      </c>
      <c r="AT145" s="117">
        <f>ROUND(SUM(AV145:AW145),2)</f>
        <v>0</v>
      </c>
      <c r="AU145" s="118">
        <f>'SO0 - Vedlejší rozpočtové...'!P126</f>
        <v>0</v>
      </c>
      <c r="AV145" s="117">
        <f>'SO0 - Vedlejší rozpočtové...'!J35</f>
        <v>0</v>
      </c>
      <c r="AW145" s="117">
        <f>'SO0 - Vedlejší rozpočtové...'!J36</f>
        <v>0</v>
      </c>
      <c r="AX145" s="117">
        <f>'SO0 - Vedlejší rozpočtové...'!J37</f>
        <v>0</v>
      </c>
      <c r="AY145" s="117">
        <f>'SO0 - Vedlejší rozpočtové...'!J38</f>
        <v>0</v>
      </c>
      <c r="AZ145" s="117">
        <f>'SO0 - Vedlejší rozpočtové...'!F35</f>
        <v>0</v>
      </c>
      <c r="BA145" s="117">
        <f>'SO0 - Vedlejší rozpočtové...'!F36</f>
        <v>0</v>
      </c>
      <c r="BB145" s="117">
        <f>'SO0 - Vedlejší rozpočtové...'!F37</f>
        <v>0</v>
      </c>
      <c r="BC145" s="117">
        <f>'SO0 - Vedlejší rozpočtové...'!F38</f>
        <v>0</v>
      </c>
      <c r="BD145" s="119">
        <f>'SO0 - Vedlejší rozpočtové...'!F39</f>
        <v>0</v>
      </c>
      <c r="BE145" s="4"/>
      <c r="BT145" s="23" t="s">
        <v>82</v>
      </c>
      <c r="BV145" s="23" t="s">
        <v>75</v>
      </c>
      <c r="BW145" s="23" t="s">
        <v>215</v>
      </c>
      <c r="BX145" s="23" t="s">
        <v>213</v>
      </c>
      <c r="CL145" s="23" t="s">
        <v>1</v>
      </c>
    </row>
    <row r="146" s="4" customFormat="1" ht="23.25" customHeight="1">
      <c r="A146" s="120" t="s">
        <v>87</v>
      </c>
      <c r="B146" s="60"/>
      <c r="C146" s="10"/>
      <c r="D146" s="10"/>
      <c r="E146" s="112" t="s">
        <v>216</v>
      </c>
      <c r="F146" s="112"/>
      <c r="G146" s="112"/>
      <c r="H146" s="112"/>
      <c r="I146" s="112"/>
      <c r="J146" s="10"/>
      <c r="K146" s="112" t="s">
        <v>217</v>
      </c>
      <c r="L146" s="112"/>
      <c r="M146" s="112"/>
      <c r="N146" s="112"/>
      <c r="O146" s="112"/>
      <c r="P146" s="112"/>
      <c r="Q146" s="112"/>
      <c r="R146" s="112"/>
      <c r="S146" s="112"/>
      <c r="T146" s="112"/>
      <c r="U146" s="112"/>
      <c r="V146" s="112"/>
      <c r="W146" s="112"/>
      <c r="X146" s="112"/>
      <c r="Y146" s="112"/>
      <c r="Z146" s="112"/>
      <c r="AA146" s="112"/>
      <c r="AB146" s="112"/>
      <c r="AC146" s="112"/>
      <c r="AD146" s="112"/>
      <c r="AE146" s="112"/>
      <c r="AF146" s="112"/>
      <c r="AG146" s="114">
        <f>'SO1 - Přívod a rozvod vod...'!J32</f>
        <v>0</v>
      </c>
      <c r="AH146" s="10"/>
      <c r="AI146" s="10"/>
      <c r="AJ146" s="10"/>
      <c r="AK146" s="10"/>
      <c r="AL146" s="10"/>
      <c r="AM146" s="10"/>
      <c r="AN146" s="114">
        <f>SUM(AG146,AT146)</f>
        <v>0</v>
      </c>
      <c r="AO146" s="10"/>
      <c r="AP146" s="10"/>
      <c r="AQ146" s="115" t="s">
        <v>85</v>
      </c>
      <c r="AR146" s="60"/>
      <c r="AS146" s="116">
        <v>0</v>
      </c>
      <c r="AT146" s="117">
        <f>ROUND(SUM(AV146:AW146),2)</f>
        <v>0</v>
      </c>
      <c r="AU146" s="118">
        <f>'SO1 - Přívod a rozvod vod...'!P125</f>
        <v>0</v>
      </c>
      <c r="AV146" s="117">
        <f>'SO1 - Přívod a rozvod vod...'!J35</f>
        <v>0</v>
      </c>
      <c r="AW146" s="117">
        <f>'SO1 - Přívod a rozvod vod...'!J36</f>
        <v>0</v>
      </c>
      <c r="AX146" s="117">
        <f>'SO1 - Přívod a rozvod vod...'!J37</f>
        <v>0</v>
      </c>
      <c r="AY146" s="117">
        <f>'SO1 - Přívod a rozvod vod...'!J38</f>
        <v>0</v>
      </c>
      <c r="AZ146" s="117">
        <f>'SO1 - Přívod a rozvod vod...'!F35</f>
        <v>0</v>
      </c>
      <c r="BA146" s="117">
        <f>'SO1 - Přívod a rozvod vod...'!F36</f>
        <v>0</v>
      </c>
      <c r="BB146" s="117">
        <f>'SO1 - Přívod a rozvod vod...'!F37</f>
        <v>0</v>
      </c>
      <c r="BC146" s="117">
        <f>'SO1 - Přívod a rozvod vod...'!F38</f>
        <v>0</v>
      </c>
      <c r="BD146" s="119">
        <f>'SO1 - Přívod a rozvod vod...'!F39</f>
        <v>0</v>
      </c>
      <c r="BE146" s="4"/>
      <c r="BT146" s="23" t="s">
        <v>82</v>
      </c>
      <c r="BV146" s="23" t="s">
        <v>75</v>
      </c>
      <c r="BW146" s="23" t="s">
        <v>218</v>
      </c>
      <c r="BX146" s="23" t="s">
        <v>213</v>
      </c>
      <c r="CL146" s="23" t="s">
        <v>1</v>
      </c>
    </row>
    <row r="147" s="4" customFormat="1" ht="16.5" customHeight="1">
      <c r="A147" s="120" t="s">
        <v>87</v>
      </c>
      <c r="B147" s="60"/>
      <c r="C147" s="10"/>
      <c r="D147" s="10"/>
      <c r="E147" s="112" t="s">
        <v>219</v>
      </c>
      <c r="F147" s="112"/>
      <c r="G147" s="112"/>
      <c r="H147" s="112"/>
      <c r="I147" s="112"/>
      <c r="J147" s="10"/>
      <c r="K147" s="112" t="s">
        <v>220</v>
      </c>
      <c r="L147" s="112"/>
      <c r="M147" s="112"/>
      <c r="N147" s="112"/>
      <c r="O147" s="112"/>
      <c r="P147" s="112"/>
      <c r="Q147" s="112"/>
      <c r="R147" s="112"/>
      <c r="S147" s="112"/>
      <c r="T147" s="112"/>
      <c r="U147" s="112"/>
      <c r="V147" s="112"/>
      <c r="W147" s="112"/>
      <c r="X147" s="112"/>
      <c r="Y147" s="112"/>
      <c r="Z147" s="112"/>
      <c r="AA147" s="112"/>
      <c r="AB147" s="112"/>
      <c r="AC147" s="112"/>
      <c r="AD147" s="112"/>
      <c r="AE147" s="112"/>
      <c r="AF147" s="112"/>
      <c r="AG147" s="114">
        <f>'SO3 - Rozvod pitné vody -...'!J32</f>
        <v>0</v>
      </c>
      <c r="AH147" s="10"/>
      <c r="AI147" s="10"/>
      <c r="AJ147" s="10"/>
      <c r="AK147" s="10"/>
      <c r="AL147" s="10"/>
      <c r="AM147" s="10"/>
      <c r="AN147" s="114">
        <f>SUM(AG147,AT147)</f>
        <v>0</v>
      </c>
      <c r="AO147" s="10"/>
      <c r="AP147" s="10"/>
      <c r="AQ147" s="115" t="s">
        <v>85</v>
      </c>
      <c r="AR147" s="60"/>
      <c r="AS147" s="116">
        <v>0</v>
      </c>
      <c r="AT147" s="117">
        <f>ROUND(SUM(AV147:AW147),2)</f>
        <v>0</v>
      </c>
      <c r="AU147" s="118">
        <f>'SO3 - Rozvod pitné vody -...'!P124</f>
        <v>0</v>
      </c>
      <c r="AV147" s="117">
        <f>'SO3 - Rozvod pitné vody -...'!J35</f>
        <v>0</v>
      </c>
      <c r="AW147" s="117">
        <f>'SO3 - Rozvod pitné vody -...'!J36</f>
        <v>0</v>
      </c>
      <c r="AX147" s="117">
        <f>'SO3 - Rozvod pitné vody -...'!J37</f>
        <v>0</v>
      </c>
      <c r="AY147" s="117">
        <f>'SO3 - Rozvod pitné vody -...'!J38</f>
        <v>0</v>
      </c>
      <c r="AZ147" s="117">
        <f>'SO3 - Rozvod pitné vody -...'!F35</f>
        <v>0</v>
      </c>
      <c r="BA147" s="117">
        <f>'SO3 - Rozvod pitné vody -...'!F36</f>
        <v>0</v>
      </c>
      <c r="BB147" s="117">
        <f>'SO3 - Rozvod pitné vody -...'!F37</f>
        <v>0</v>
      </c>
      <c r="BC147" s="117">
        <f>'SO3 - Rozvod pitné vody -...'!F38</f>
        <v>0</v>
      </c>
      <c r="BD147" s="119">
        <f>'SO3 - Rozvod pitné vody -...'!F39</f>
        <v>0</v>
      </c>
      <c r="BE147" s="4"/>
      <c r="BT147" s="23" t="s">
        <v>82</v>
      </c>
      <c r="BV147" s="23" t="s">
        <v>75</v>
      </c>
      <c r="BW147" s="23" t="s">
        <v>221</v>
      </c>
      <c r="BX147" s="23" t="s">
        <v>213</v>
      </c>
      <c r="CL147" s="23" t="s">
        <v>1</v>
      </c>
    </row>
    <row r="148" s="4" customFormat="1" ht="16.5" customHeight="1">
      <c r="A148" s="120" t="s">
        <v>87</v>
      </c>
      <c r="B148" s="60"/>
      <c r="C148" s="10"/>
      <c r="D148" s="10"/>
      <c r="E148" s="112" t="s">
        <v>222</v>
      </c>
      <c r="F148" s="112"/>
      <c r="G148" s="112"/>
      <c r="H148" s="112"/>
      <c r="I148" s="112"/>
      <c r="J148" s="10"/>
      <c r="K148" s="112" t="s">
        <v>223</v>
      </c>
      <c r="L148" s="112"/>
      <c r="M148" s="112"/>
      <c r="N148" s="112"/>
      <c r="O148" s="112"/>
      <c r="P148" s="112"/>
      <c r="Q148" s="112"/>
      <c r="R148" s="112"/>
      <c r="S148" s="112"/>
      <c r="T148" s="112"/>
      <c r="U148" s="112"/>
      <c r="V148" s="112"/>
      <c r="W148" s="112"/>
      <c r="X148" s="112"/>
      <c r="Y148" s="112"/>
      <c r="Z148" s="112"/>
      <c r="AA148" s="112"/>
      <c r="AB148" s="112"/>
      <c r="AC148" s="112"/>
      <c r="AD148" s="112"/>
      <c r="AE148" s="112"/>
      <c r="AF148" s="112"/>
      <c r="AG148" s="114">
        <f>'SO4 - Akumulační nádrž'!J32</f>
        <v>0</v>
      </c>
      <c r="AH148" s="10"/>
      <c r="AI148" s="10"/>
      <c r="AJ148" s="10"/>
      <c r="AK148" s="10"/>
      <c r="AL148" s="10"/>
      <c r="AM148" s="10"/>
      <c r="AN148" s="114">
        <f>SUM(AG148,AT148)</f>
        <v>0</v>
      </c>
      <c r="AO148" s="10"/>
      <c r="AP148" s="10"/>
      <c r="AQ148" s="115" t="s">
        <v>85</v>
      </c>
      <c r="AR148" s="60"/>
      <c r="AS148" s="116">
        <v>0</v>
      </c>
      <c r="AT148" s="117">
        <f>ROUND(SUM(AV148:AW148),2)</f>
        <v>0</v>
      </c>
      <c r="AU148" s="118">
        <f>'SO4 - Akumulační nádrž'!P125</f>
        <v>0</v>
      </c>
      <c r="AV148" s="117">
        <f>'SO4 - Akumulační nádrž'!J35</f>
        <v>0</v>
      </c>
      <c r="AW148" s="117">
        <f>'SO4 - Akumulační nádrž'!J36</f>
        <v>0</v>
      </c>
      <c r="AX148" s="117">
        <f>'SO4 - Akumulační nádrž'!J37</f>
        <v>0</v>
      </c>
      <c r="AY148" s="117">
        <f>'SO4 - Akumulační nádrž'!J38</f>
        <v>0</v>
      </c>
      <c r="AZ148" s="117">
        <f>'SO4 - Akumulační nádrž'!F35</f>
        <v>0</v>
      </c>
      <c r="BA148" s="117">
        <f>'SO4 - Akumulační nádrž'!F36</f>
        <v>0</v>
      </c>
      <c r="BB148" s="117">
        <f>'SO4 - Akumulační nádrž'!F37</f>
        <v>0</v>
      </c>
      <c r="BC148" s="117">
        <f>'SO4 - Akumulační nádrž'!F38</f>
        <v>0</v>
      </c>
      <c r="BD148" s="119">
        <f>'SO4 - Akumulační nádrž'!F39</f>
        <v>0</v>
      </c>
      <c r="BE148" s="4"/>
      <c r="BT148" s="23" t="s">
        <v>82</v>
      </c>
      <c r="BV148" s="23" t="s">
        <v>75</v>
      </c>
      <c r="BW148" s="23" t="s">
        <v>224</v>
      </c>
      <c r="BX148" s="23" t="s">
        <v>213</v>
      </c>
      <c r="CL148" s="23" t="s">
        <v>1</v>
      </c>
    </row>
    <row r="149" s="4" customFormat="1" ht="16.5" customHeight="1">
      <c r="A149" s="120" t="s">
        <v>87</v>
      </c>
      <c r="B149" s="60"/>
      <c r="C149" s="10"/>
      <c r="D149" s="10"/>
      <c r="E149" s="112" t="s">
        <v>225</v>
      </c>
      <c r="F149" s="112"/>
      <c r="G149" s="112"/>
      <c r="H149" s="112"/>
      <c r="I149" s="112"/>
      <c r="J149" s="10"/>
      <c r="K149" s="112" t="s">
        <v>226</v>
      </c>
      <c r="L149" s="112"/>
      <c r="M149" s="112"/>
      <c r="N149" s="112"/>
      <c r="O149" s="112"/>
      <c r="P149" s="112"/>
      <c r="Q149" s="112"/>
      <c r="R149" s="112"/>
      <c r="S149" s="112"/>
      <c r="T149" s="112"/>
      <c r="U149" s="112"/>
      <c r="V149" s="112"/>
      <c r="W149" s="112"/>
      <c r="X149" s="112"/>
      <c r="Y149" s="112"/>
      <c r="Z149" s="112"/>
      <c r="AA149" s="112"/>
      <c r="AB149" s="112"/>
      <c r="AC149" s="112"/>
      <c r="AD149" s="112"/>
      <c r="AE149" s="112"/>
      <c r="AF149" s="112"/>
      <c r="AG149" s="114">
        <f>'SO5 - Armaturní šachta'!J32</f>
        <v>0</v>
      </c>
      <c r="AH149" s="10"/>
      <c r="AI149" s="10"/>
      <c r="AJ149" s="10"/>
      <c r="AK149" s="10"/>
      <c r="AL149" s="10"/>
      <c r="AM149" s="10"/>
      <c r="AN149" s="114">
        <f>SUM(AG149,AT149)</f>
        <v>0</v>
      </c>
      <c r="AO149" s="10"/>
      <c r="AP149" s="10"/>
      <c r="AQ149" s="115" t="s">
        <v>85</v>
      </c>
      <c r="AR149" s="60"/>
      <c r="AS149" s="116">
        <v>0</v>
      </c>
      <c r="AT149" s="117">
        <f>ROUND(SUM(AV149:AW149),2)</f>
        <v>0</v>
      </c>
      <c r="AU149" s="118">
        <f>'SO5 - Armaturní šachta'!P127</f>
        <v>0</v>
      </c>
      <c r="AV149" s="117">
        <f>'SO5 - Armaturní šachta'!J35</f>
        <v>0</v>
      </c>
      <c r="AW149" s="117">
        <f>'SO5 - Armaturní šachta'!J36</f>
        <v>0</v>
      </c>
      <c r="AX149" s="117">
        <f>'SO5 - Armaturní šachta'!J37</f>
        <v>0</v>
      </c>
      <c r="AY149" s="117">
        <f>'SO5 - Armaturní šachta'!J38</f>
        <v>0</v>
      </c>
      <c r="AZ149" s="117">
        <f>'SO5 - Armaturní šachta'!F35</f>
        <v>0</v>
      </c>
      <c r="BA149" s="117">
        <f>'SO5 - Armaturní šachta'!F36</f>
        <v>0</v>
      </c>
      <c r="BB149" s="117">
        <f>'SO5 - Armaturní šachta'!F37</f>
        <v>0</v>
      </c>
      <c r="BC149" s="117">
        <f>'SO5 - Armaturní šachta'!F38</f>
        <v>0</v>
      </c>
      <c r="BD149" s="119">
        <f>'SO5 - Armaturní šachta'!F39</f>
        <v>0</v>
      </c>
      <c r="BE149" s="4"/>
      <c r="BT149" s="23" t="s">
        <v>82</v>
      </c>
      <c r="BV149" s="23" t="s">
        <v>75</v>
      </c>
      <c r="BW149" s="23" t="s">
        <v>227</v>
      </c>
      <c r="BX149" s="23" t="s">
        <v>213</v>
      </c>
      <c r="CL149" s="23" t="s">
        <v>1</v>
      </c>
    </row>
    <row r="150" s="4" customFormat="1" ht="16.5" customHeight="1">
      <c r="A150" s="4"/>
      <c r="B150" s="60"/>
      <c r="C150" s="10"/>
      <c r="D150" s="10"/>
      <c r="E150" s="112" t="s">
        <v>228</v>
      </c>
      <c r="F150" s="112"/>
      <c r="G150" s="112"/>
      <c r="H150" s="112"/>
      <c r="I150" s="112"/>
      <c r="J150" s="10"/>
      <c r="K150" s="112" t="s">
        <v>229</v>
      </c>
      <c r="L150" s="112"/>
      <c r="M150" s="112"/>
      <c r="N150" s="112"/>
      <c r="O150" s="112"/>
      <c r="P150" s="112"/>
      <c r="Q150" s="112"/>
      <c r="R150" s="112"/>
      <c r="S150" s="112"/>
      <c r="T150" s="112"/>
      <c r="U150" s="112"/>
      <c r="V150" s="112"/>
      <c r="W150" s="112"/>
      <c r="X150" s="112"/>
      <c r="Y150" s="112"/>
      <c r="Z150" s="112"/>
      <c r="AA150" s="112"/>
      <c r="AB150" s="112"/>
      <c r="AC150" s="112"/>
      <c r="AD150" s="112"/>
      <c r="AE150" s="112"/>
      <c r="AF150" s="112"/>
      <c r="AG150" s="113">
        <f>ROUND(SUM(AG151:AG153),2)</f>
        <v>0</v>
      </c>
      <c r="AH150" s="10"/>
      <c r="AI150" s="10"/>
      <c r="AJ150" s="10"/>
      <c r="AK150" s="10"/>
      <c r="AL150" s="10"/>
      <c r="AM150" s="10"/>
      <c r="AN150" s="114">
        <f>SUM(AG150,AT150)</f>
        <v>0</v>
      </c>
      <c r="AO150" s="10"/>
      <c r="AP150" s="10"/>
      <c r="AQ150" s="115" t="s">
        <v>85</v>
      </c>
      <c r="AR150" s="60"/>
      <c r="AS150" s="116">
        <f>ROUND(SUM(AS151:AS153),2)</f>
        <v>0</v>
      </c>
      <c r="AT150" s="117">
        <f>ROUND(SUM(AV150:AW150),2)</f>
        <v>0</v>
      </c>
      <c r="AU150" s="118">
        <f>ROUND(SUM(AU151:AU153),5)</f>
        <v>0</v>
      </c>
      <c r="AV150" s="117">
        <f>ROUND(AZ150*L29,2)</f>
        <v>0</v>
      </c>
      <c r="AW150" s="117">
        <f>ROUND(BA150*L30,2)</f>
        <v>0</v>
      </c>
      <c r="AX150" s="117">
        <f>ROUND(BB150*L29,2)</f>
        <v>0</v>
      </c>
      <c r="AY150" s="117">
        <f>ROUND(BC150*L30,2)</f>
        <v>0</v>
      </c>
      <c r="AZ150" s="117">
        <f>ROUND(SUM(AZ151:AZ153),2)</f>
        <v>0</v>
      </c>
      <c r="BA150" s="117">
        <f>ROUND(SUM(BA151:BA153),2)</f>
        <v>0</v>
      </c>
      <c r="BB150" s="117">
        <f>ROUND(SUM(BB151:BB153),2)</f>
        <v>0</v>
      </c>
      <c r="BC150" s="117">
        <f>ROUND(SUM(BC151:BC153),2)</f>
        <v>0</v>
      </c>
      <c r="BD150" s="119">
        <f>ROUND(SUM(BD151:BD153),2)</f>
        <v>0</v>
      </c>
      <c r="BE150" s="4"/>
      <c r="BS150" s="23" t="s">
        <v>72</v>
      </c>
      <c r="BT150" s="23" t="s">
        <v>82</v>
      </c>
      <c r="BU150" s="23" t="s">
        <v>74</v>
      </c>
      <c r="BV150" s="23" t="s">
        <v>75</v>
      </c>
      <c r="BW150" s="23" t="s">
        <v>230</v>
      </c>
      <c r="BX150" s="23" t="s">
        <v>213</v>
      </c>
      <c r="CL150" s="23" t="s">
        <v>1</v>
      </c>
    </row>
    <row r="151" s="4" customFormat="1" ht="16.5" customHeight="1">
      <c r="A151" s="120" t="s">
        <v>87</v>
      </c>
      <c r="B151" s="60"/>
      <c r="C151" s="10"/>
      <c r="D151" s="10"/>
      <c r="E151" s="10"/>
      <c r="F151" s="112" t="s">
        <v>231</v>
      </c>
      <c r="G151" s="112"/>
      <c r="H151" s="112"/>
      <c r="I151" s="112"/>
      <c r="J151" s="112"/>
      <c r="K151" s="10"/>
      <c r="L151" s="112" t="s">
        <v>232</v>
      </c>
      <c r="M151" s="112"/>
      <c r="N151" s="112"/>
      <c r="O151" s="112"/>
      <c r="P151" s="112"/>
      <c r="Q151" s="112"/>
      <c r="R151" s="112"/>
      <c r="S151" s="112"/>
      <c r="T151" s="112"/>
      <c r="U151" s="112"/>
      <c r="V151" s="112"/>
      <c r="W151" s="112"/>
      <c r="X151" s="112"/>
      <c r="Y151" s="112"/>
      <c r="Z151" s="112"/>
      <c r="AA151" s="112"/>
      <c r="AB151" s="112"/>
      <c r="AC151" s="112"/>
      <c r="AD151" s="112"/>
      <c r="AE151" s="112"/>
      <c r="AF151" s="112"/>
      <c r="AG151" s="114">
        <f>'SO6-1 - Odpad užitkové vo...'!J34</f>
        <v>0</v>
      </c>
      <c r="AH151" s="10"/>
      <c r="AI151" s="10"/>
      <c r="AJ151" s="10"/>
      <c r="AK151" s="10"/>
      <c r="AL151" s="10"/>
      <c r="AM151" s="10"/>
      <c r="AN151" s="114">
        <f>SUM(AG151,AT151)</f>
        <v>0</v>
      </c>
      <c r="AO151" s="10"/>
      <c r="AP151" s="10"/>
      <c r="AQ151" s="115" t="s">
        <v>85</v>
      </c>
      <c r="AR151" s="60"/>
      <c r="AS151" s="116">
        <v>0</v>
      </c>
      <c r="AT151" s="117">
        <f>ROUND(SUM(AV151:AW151),2)</f>
        <v>0</v>
      </c>
      <c r="AU151" s="118">
        <f>'SO6-1 - Odpad užitkové vo...'!P128</f>
        <v>0</v>
      </c>
      <c r="AV151" s="117">
        <f>'SO6-1 - Odpad užitkové vo...'!J37</f>
        <v>0</v>
      </c>
      <c r="AW151" s="117">
        <f>'SO6-1 - Odpad užitkové vo...'!J38</f>
        <v>0</v>
      </c>
      <c r="AX151" s="117">
        <f>'SO6-1 - Odpad užitkové vo...'!J39</f>
        <v>0</v>
      </c>
      <c r="AY151" s="117">
        <f>'SO6-1 - Odpad užitkové vo...'!J40</f>
        <v>0</v>
      </c>
      <c r="AZ151" s="117">
        <f>'SO6-1 - Odpad užitkové vo...'!F37</f>
        <v>0</v>
      </c>
      <c r="BA151" s="117">
        <f>'SO6-1 - Odpad užitkové vo...'!F38</f>
        <v>0</v>
      </c>
      <c r="BB151" s="117">
        <f>'SO6-1 - Odpad užitkové vo...'!F39</f>
        <v>0</v>
      </c>
      <c r="BC151" s="117">
        <f>'SO6-1 - Odpad užitkové vo...'!F40</f>
        <v>0</v>
      </c>
      <c r="BD151" s="119">
        <f>'SO6-1 - Odpad užitkové vo...'!F41</f>
        <v>0</v>
      </c>
      <c r="BE151" s="4"/>
      <c r="BT151" s="23" t="s">
        <v>90</v>
      </c>
      <c r="BV151" s="23" t="s">
        <v>75</v>
      </c>
      <c r="BW151" s="23" t="s">
        <v>233</v>
      </c>
      <c r="BX151" s="23" t="s">
        <v>230</v>
      </c>
      <c r="CL151" s="23" t="s">
        <v>1</v>
      </c>
    </row>
    <row r="152" s="4" customFormat="1" ht="16.5" customHeight="1">
      <c r="A152" s="120" t="s">
        <v>87</v>
      </c>
      <c r="B152" s="60"/>
      <c r="C152" s="10"/>
      <c r="D152" s="10"/>
      <c r="E152" s="10"/>
      <c r="F152" s="112" t="s">
        <v>234</v>
      </c>
      <c r="G152" s="112"/>
      <c r="H152" s="112"/>
      <c r="I152" s="112"/>
      <c r="J152" s="112"/>
      <c r="K152" s="10"/>
      <c r="L152" s="112" t="s">
        <v>235</v>
      </c>
      <c r="M152" s="112"/>
      <c r="N152" s="112"/>
      <c r="O152" s="112"/>
      <c r="P152" s="112"/>
      <c r="Q152" s="112"/>
      <c r="R152" s="112"/>
      <c r="S152" s="112"/>
      <c r="T152" s="112"/>
      <c r="U152" s="112"/>
      <c r="V152" s="112"/>
      <c r="W152" s="112"/>
      <c r="X152" s="112"/>
      <c r="Y152" s="112"/>
      <c r="Z152" s="112"/>
      <c r="AA152" s="112"/>
      <c r="AB152" s="112"/>
      <c r="AC152" s="112"/>
      <c r="AD152" s="112"/>
      <c r="AE152" s="112"/>
      <c r="AF152" s="112"/>
      <c r="AG152" s="114">
        <f>'SO6-2 - Odpad užitkové vo...'!J34</f>
        <v>0</v>
      </c>
      <c r="AH152" s="10"/>
      <c r="AI152" s="10"/>
      <c r="AJ152" s="10"/>
      <c r="AK152" s="10"/>
      <c r="AL152" s="10"/>
      <c r="AM152" s="10"/>
      <c r="AN152" s="114">
        <f>SUM(AG152,AT152)</f>
        <v>0</v>
      </c>
      <c r="AO152" s="10"/>
      <c r="AP152" s="10"/>
      <c r="AQ152" s="115" t="s">
        <v>85</v>
      </c>
      <c r="AR152" s="60"/>
      <c r="AS152" s="116">
        <v>0</v>
      </c>
      <c r="AT152" s="117">
        <f>ROUND(SUM(AV152:AW152),2)</f>
        <v>0</v>
      </c>
      <c r="AU152" s="118">
        <f>'SO6-2 - Odpad užitkové vo...'!P128</f>
        <v>0</v>
      </c>
      <c r="AV152" s="117">
        <f>'SO6-2 - Odpad užitkové vo...'!J37</f>
        <v>0</v>
      </c>
      <c r="AW152" s="117">
        <f>'SO6-2 - Odpad užitkové vo...'!J38</f>
        <v>0</v>
      </c>
      <c r="AX152" s="117">
        <f>'SO6-2 - Odpad užitkové vo...'!J39</f>
        <v>0</v>
      </c>
      <c r="AY152" s="117">
        <f>'SO6-2 - Odpad užitkové vo...'!J40</f>
        <v>0</v>
      </c>
      <c r="AZ152" s="117">
        <f>'SO6-2 - Odpad užitkové vo...'!F37</f>
        <v>0</v>
      </c>
      <c r="BA152" s="117">
        <f>'SO6-2 - Odpad užitkové vo...'!F38</f>
        <v>0</v>
      </c>
      <c r="BB152" s="117">
        <f>'SO6-2 - Odpad užitkové vo...'!F39</f>
        <v>0</v>
      </c>
      <c r="BC152" s="117">
        <f>'SO6-2 - Odpad užitkové vo...'!F40</f>
        <v>0</v>
      </c>
      <c r="BD152" s="119">
        <f>'SO6-2 - Odpad užitkové vo...'!F41</f>
        <v>0</v>
      </c>
      <c r="BE152" s="4"/>
      <c r="BT152" s="23" t="s">
        <v>90</v>
      </c>
      <c r="BV152" s="23" t="s">
        <v>75</v>
      </c>
      <c r="BW152" s="23" t="s">
        <v>236</v>
      </c>
      <c r="BX152" s="23" t="s">
        <v>230</v>
      </c>
      <c r="CL152" s="23" t="s">
        <v>1</v>
      </c>
    </row>
    <row r="153" s="4" customFormat="1" ht="16.5" customHeight="1">
      <c r="A153" s="120" t="s">
        <v>87</v>
      </c>
      <c r="B153" s="60"/>
      <c r="C153" s="10"/>
      <c r="D153" s="10"/>
      <c r="E153" s="10"/>
      <c r="F153" s="112" t="s">
        <v>237</v>
      </c>
      <c r="G153" s="112"/>
      <c r="H153" s="112"/>
      <c r="I153" s="112"/>
      <c r="J153" s="112"/>
      <c r="K153" s="10"/>
      <c r="L153" s="112" t="s">
        <v>238</v>
      </c>
      <c r="M153" s="112"/>
      <c r="N153" s="112"/>
      <c r="O153" s="112"/>
      <c r="P153" s="112"/>
      <c r="Q153" s="112"/>
      <c r="R153" s="112"/>
      <c r="S153" s="112"/>
      <c r="T153" s="112"/>
      <c r="U153" s="112"/>
      <c r="V153" s="112"/>
      <c r="W153" s="112"/>
      <c r="X153" s="112"/>
      <c r="Y153" s="112"/>
      <c r="Z153" s="112"/>
      <c r="AA153" s="112"/>
      <c r="AB153" s="112"/>
      <c r="AC153" s="112"/>
      <c r="AD153" s="112"/>
      <c r="AE153" s="112"/>
      <c r="AF153" s="112"/>
      <c r="AG153" s="114">
        <f>'SO6-3 - Odpad užitkové vo...'!J34</f>
        <v>0</v>
      </c>
      <c r="AH153" s="10"/>
      <c r="AI153" s="10"/>
      <c r="AJ153" s="10"/>
      <c r="AK153" s="10"/>
      <c r="AL153" s="10"/>
      <c r="AM153" s="10"/>
      <c r="AN153" s="114">
        <f>SUM(AG153,AT153)</f>
        <v>0</v>
      </c>
      <c r="AO153" s="10"/>
      <c r="AP153" s="10"/>
      <c r="AQ153" s="115" t="s">
        <v>85</v>
      </c>
      <c r="AR153" s="60"/>
      <c r="AS153" s="116">
        <v>0</v>
      </c>
      <c r="AT153" s="117">
        <f>ROUND(SUM(AV153:AW153),2)</f>
        <v>0</v>
      </c>
      <c r="AU153" s="118">
        <f>'SO6-3 - Odpad užitkové vo...'!P129</f>
        <v>0</v>
      </c>
      <c r="AV153" s="117">
        <f>'SO6-3 - Odpad užitkové vo...'!J37</f>
        <v>0</v>
      </c>
      <c r="AW153" s="117">
        <f>'SO6-3 - Odpad užitkové vo...'!J38</f>
        <v>0</v>
      </c>
      <c r="AX153" s="117">
        <f>'SO6-3 - Odpad užitkové vo...'!J39</f>
        <v>0</v>
      </c>
      <c r="AY153" s="117">
        <f>'SO6-3 - Odpad užitkové vo...'!J40</f>
        <v>0</v>
      </c>
      <c r="AZ153" s="117">
        <f>'SO6-3 - Odpad užitkové vo...'!F37</f>
        <v>0</v>
      </c>
      <c r="BA153" s="117">
        <f>'SO6-3 - Odpad užitkové vo...'!F38</f>
        <v>0</v>
      </c>
      <c r="BB153" s="117">
        <f>'SO6-3 - Odpad užitkové vo...'!F39</f>
        <v>0</v>
      </c>
      <c r="BC153" s="117">
        <f>'SO6-3 - Odpad užitkové vo...'!F40</f>
        <v>0</v>
      </c>
      <c r="BD153" s="119">
        <f>'SO6-3 - Odpad užitkové vo...'!F41</f>
        <v>0</v>
      </c>
      <c r="BE153" s="4"/>
      <c r="BT153" s="23" t="s">
        <v>90</v>
      </c>
      <c r="BV153" s="23" t="s">
        <v>75</v>
      </c>
      <c r="BW153" s="23" t="s">
        <v>239</v>
      </c>
      <c r="BX153" s="23" t="s">
        <v>230</v>
      </c>
      <c r="CL153" s="23" t="s">
        <v>1</v>
      </c>
    </row>
    <row r="154" s="7" customFormat="1" ht="16.5" customHeight="1">
      <c r="A154" s="7"/>
      <c r="B154" s="100"/>
      <c r="C154" s="101"/>
      <c r="D154" s="102" t="s">
        <v>240</v>
      </c>
      <c r="E154" s="102"/>
      <c r="F154" s="102"/>
      <c r="G154" s="102"/>
      <c r="H154" s="102"/>
      <c r="I154" s="103"/>
      <c r="J154" s="102" t="s">
        <v>241</v>
      </c>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4">
        <f>ROUND(SUM(AG155:AG156),2)</f>
        <v>0</v>
      </c>
      <c r="AH154" s="103"/>
      <c r="AI154" s="103"/>
      <c r="AJ154" s="103"/>
      <c r="AK154" s="103"/>
      <c r="AL154" s="103"/>
      <c r="AM154" s="103"/>
      <c r="AN154" s="105">
        <f>SUM(AG154,AT154)</f>
        <v>0</v>
      </c>
      <c r="AO154" s="103"/>
      <c r="AP154" s="103"/>
      <c r="AQ154" s="106" t="s">
        <v>79</v>
      </c>
      <c r="AR154" s="100"/>
      <c r="AS154" s="107">
        <f>ROUND(SUM(AS155:AS156),2)</f>
        <v>0</v>
      </c>
      <c r="AT154" s="108">
        <f>ROUND(SUM(AV154:AW154),2)</f>
        <v>0</v>
      </c>
      <c r="AU154" s="109">
        <f>ROUND(SUM(AU155:AU156),5)</f>
        <v>0</v>
      </c>
      <c r="AV154" s="108">
        <f>ROUND(AZ154*L29,2)</f>
        <v>0</v>
      </c>
      <c r="AW154" s="108">
        <f>ROUND(BA154*L30,2)</f>
        <v>0</v>
      </c>
      <c r="AX154" s="108">
        <f>ROUND(BB154*L29,2)</f>
        <v>0</v>
      </c>
      <c r="AY154" s="108">
        <f>ROUND(BC154*L30,2)</f>
        <v>0</v>
      </c>
      <c r="AZ154" s="108">
        <f>ROUND(SUM(AZ155:AZ156),2)</f>
        <v>0</v>
      </c>
      <c r="BA154" s="108">
        <f>ROUND(SUM(BA155:BA156),2)</f>
        <v>0</v>
      </c>
      <c r="BB154" s="108">
        <f>ROUND(SUM(BB155:BB156),2)</f>
        <v>0</v>
      </c>
      <c r="BC154" s="108">
        <f>ROUND(SUM(BC155:BC156),2)</f>
        <v>0</v>
      </c>
      <c r="BD154" s="110">
        <f>ROUND(SUM(BD155:BD156),2)</f>
        <v>0</v>
      </c>
      <c r="BE154" s="7"/>
      <c r="BS154" s="111" t="s">
        <v>72</v>
      </c>
      <c r="BT154" s="111" t="s">
        <v>80</v>
      </c>
      <c r="BU154" s="111" t="s">
        <v>74</v>
      </c>
      <c r="BV154" s="111" t="s">
        <v>75</v>
      </c>
      <c r="BW154" s="111" t="s">
        <v>242</v>
      </c>
      <c r="BX154" s="111" t="s">
        <v>4</v>
      </c>
      <c r="CL154" s="111" t="s">
        <v>1</v>
      </c>
      <c r="CM154" s="111" t="s">
        <v>82</v>
      </c>
    </row>
    <row r="155" s="4" customFormat="1" ht="16.5" customHeight="1">
      <c r="A155" s="120" t="s">
        <v>87</v>
      </c>
      <c r="B155" s="60"/>
      <c r="C155" s="10"/>
      <c r="D155" s="10"/>
      <c r="E155" s="112" t="s">
        <v>243</v>
      </c>
      <c r="F155" s="112"/>
      <c r="G155" s="112"/>
      <c r="H155" s="112"/>
      <c r="I155" s="112"/>
      <c r="J155" s="10"/>
      <c r="K155" s="112" t="s">
        <v>89</v>
      </c>
      <c r="L155" s="112"/>
      <c r="M155" s="112"/>
      <c r="N155" s="112"/>
      <c r="O155" s="112"/>
      <c r="P155" s="112"/>
      <c r="Q155" s="112"/>
      <c r="R155" s="112"/>
      <c r="S155" s="112"/>
      <c r="T155" s="112"/>
      <c r="U155" s="112"/>
      <c r="V155" s="112"/>
      <c r="W155" s="112"/>
      <c r="X155" s="112"/>
      <c r="Y155" s="112"/>
      <c r="Z155" s="112"/>
      <c r="AA155" s="112"/>
      <c r="AB155" s="112"/>
      <c r="AC155" s="112"/>
      <c r="AD155" s="112"/>
      <c r="AE155" s="112"/>
      <c r="AF155" s="112"/>
      <c r="AG155" s="114">
        <f>'D.7.3.0. - Vedlejší rozpo...'!J32</f>
        <v>0</v>
      </c>
      <c r="AH155" s="10"/>
      <c r="AI155" s="10"/>
      <c r="AJ155" s="10"/>
      <c r="AK155" s="10"/>
      <c r="AL155" s="10"/>
      <c r="AM155" s="10"/>
      <c r="AN155" s="114">
        <f>SUM(AG155,AT155)</f>
        <v>0</v>
      </c>
      <c r="AO155" s="10"/>
      <c r="AP155" s="10"/>
      <c r="AQ155" s="115" t="s">
        <v>85</v>
      </c>
      <c r="AR155" s="60"/>
      <c r="AS155" s="116">
        <v>0</v>
      </c>
      <c r="AT155" s="117">
        <f>ROUND(SUM(AV155:AW155),2)</f>
        <v>0</v>
      </c>
      <c r="AU155" s="118">
        <f>'D.7.3.0. - Vedlejší rozpo...'!P126</f>
        <v>0</v>
      </c>
      <c r="AV155" s="117">
        <f>'D.7.3.0. - Vedlejší rozpo...'!J35</f>
        <v>0</v>
      </c>
      <c r="AW155" s="117">
        <f>'D.7.3.0. - Vedlejší rozpo...'!J36</f>
        <v>0</v>
      </c>
      <c r="AX155" s="117">
        <f>'D.7.3.0. - Vedlejší rozpo...'!J37</f>
        <v>0</v>
      </c>
      <c r="AY155" s="117">
        <f>'D.7.3.0. - Vedlejší rozpo...'!J38</f>
        <v>0</v>
      </c>
      <c r="AZ155" s="117">
        <f>'D.7.3.0. - Vedlejší rozpo...'!F35</f>
        <v>0</v>
      </c>
      <c r="BA155" s="117">
        <f>'D.7.3.0. - Vedlejší rozpo...'!F36</f>
        <v>0</v>
      </c>
      <c r="BB155" s="117">
        <f>'D.7.3.0. - Vedlejší rozpo...'!F37</f>
        <v>0</v>
      </c>
      <c r="BC155" s="117">
        <f>'D.7.3.0. - Vedlejší rozpo...'!F38</f>
        <v>0</v>
      </c>
      <c r="BD155" s="119">
        <f>'D.7.3.0. - Vedlejší rozpo...'!F39</f>
        <v>0</v>
      </c>
      <c r="BE155" s="4"/>
      <c r="BT155" s="23" t="s">
        <v>82</v>
      </c>
      <c r="BV155" s="23" t="s">
        <v>75</v>
      </c>
      <c r="BW155" s="23" t="s">
        <v>244</v>
      </c>
      <c r="BX155" s="23" t="s">
        <v>242</v>
      </c>
      <c r="CL155" s="23" t="s">
        <v>1</v>
      </c>
    </row>
    <row r="156" s="4" customFormat="1" ht="16.5" customHeight="1">
      <c r="A156" s="120" t="s">
        <v>87</v>
      </c>
      <c r="B156" s="60"/>
      <c r="C156" s="10"/>
      <c r="D156" s="10"/>
      <c r="E156" s="112" t="s">
        <v>245</v>
      </c>
      <c r="F156" s="112"/>
      <c r="G156" s="112"/>
      <c r="H156" s="112"/>
      <c r="I156" s="112"/>
      <c r="J156" s="10"/>
      <c r="K156" s="112" t="s">
        <v>246</v>
      </c>
      <c r="L156" s="112"/>
      <c r="M156" s="112"/>
      <c r="N156" s="112"/>
      <c r="O156" s="112"/>
      <c r="P156" s="112"/>
      <c r="Q156" s="112"/>
      <c r="R156" s="112"/>
      <c r="S156" s="112"/>
      <c r="T156" s="112"/>
      <c r="U156" s="112"/>
      <c r="V156" s="112"/>
      <c r="W156" s="112"/>
      <c r="X156" s="112"/>
      <c r="Y156" s="112"/>
      <c r="Z156" s="112"/>
      <c r="AA156" s="112"/>
      <c r="AB156" s="112"/>
      <c r="AC156" s="112"/>
      <c r="AD156" s="112"/>
      <c r="AE156" s="112"/>
      <c r="AF156" s="112"/>
      <c r="AG156" s="114">
        <f>'D.7.3.1. - Dětské hřiště ...'!J32</f>
        <v>0</v>
      </c>
      <c r="AH156" s="10"/>
      <c r="AI156" s="10"/>
      <c r="AJ156" s="10"/>
      <c r="AK156" s="10"/>
      <c r="AL156" s="10"/>
      <c r="AM156" s="10"/>
      <c r="AN156" s="114">
        <f>SUM(AG156,AT156)</f>
        <v>0</v>
      </c>
      <c r="AO156" s="10"/>
      <c r="AP156" s="10"/>
      <c r="AQ156" s="115" t="s">
        <v>85</v>
      </c>
      <c r="AR156" s="60"/>
      <c r="AS156" s="121">
        <v>0</v>
      </c>
      <c r="AT156" s="122">
        <f>ROUND(SUM(AV156:AW156),2)</f>
        <v>0</v>
      </c>
      <c r="AU156" s="123">
        <f>'D.7.3.1. - Dětské hřiště ...'!P121</f>
        <v>0</v>
      </c>
      <c r="AV156" s="122">
        <f>'D.7.3.1. - Dětské hřiště ...'!J35</f>
        <v>0</v>
      </c>
      <c r="AW156" s="122">
        <f>'D.7.3.1. - Dětské hřiště ...'!J36</f>
        <v>0</v>
      </c>
      <c r="AX156" s="122">
        <f>'D.7.3.1. - Dětské hřiště ...'!J37</f>
        <v>0</v>
      </c>
      <c r="AY156" s="122">
        <f>'D.7.3.1. - Dětské hřiště ...'!J38</f>
        <v>0</v>
      </c>
      <c r="AZ156" s="122">
        <f>'D.7.3.1. - Dětské hřiště ...'!F35</f>
        <v>0</v>
      </c>
      <c r="BA156" s="122">
        <f>'D.7.3.1. - Dětské hřiště ...'!F36</f>
        <v>0</v>
      </c>
      <c r="BB156" s="122">
        <f>'D.7.3.1. - Dětské hřiště ...'!F37</f>
        <v>0</v>
      </c>
      <c r="BC156" s="122">
        <f>'D.7.3.1. - Dětské hřiště ...'!F38</f>
        <v>0</v>
      </c>
      <c r="BD156" s="124">
        <f>'D.7.3.1. - Dětské hřiště ...'!F39</f>
        <v>0</v>
      </c>
      <c r="BE156" s="4"/>
      <c r="BT156" s="23" t="s">
        <v>82</v>
      </c>
      <c r="BV156" s="23" t="s">
        <v>75</v>
      </c>
      <c r="BW156" s="23" t="s">
        <v>247</v>
      </c>
      <c r="BX156" s="23" t="s">
        <v>242</v>
      </c>
      <c r="CL156" s="23" t="s">
        <v>1</v>
      </c>
    </row>
    <row r="157" s="2" customFormat="1" ht="30" customHeight="1">
      <c r="A157" s="34"/>
      <c r="B157" s="35"/>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5"/>
      <c r="AS157" s="34"/>
      <c r="AT157" s="34"/>
      <c r="AU157" s="34"/>
      <c r="AV157" s="34"/>
      <c r="AW157" s="34"/>
      <c r="AX157" s="34"/>
      <c r="AY157" s="34"/>
      <c r="AZ157" s="34"/>
      <c r="BA157" s="34"/>
      <c r="BB157" s="34"/>
      <c r="BC157" s="34"/>
      <c r="BD157" s="34"/>
      <c r="BE157" s="34"/>
    </row>
    <row r="158" s="2" customFormat="1" ht="6.96" customHeight="1">
      <c r="A158" s="34"/>
      <c r="B158" s="56"/>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35"/>
      <c r="AS158" s="34"/>
      <c r="AT158" s="34"/>
      <c r="AU158" s="34"/>
      <c r="AV158" s="34"/>
      <c r="AW158" s="34"/>
      <c r="AX158" s="34"/>
      <c r="AY158" s="34"/>
      <c r="AZ158" s="34"/>
      <c r="BA158" s="34"/>
      <c r="BB158" s="34"/>
      <c r="BC158" s="34"/>
      <c r="BD158" s="34"/>
      <c r="BE158" s="34"/>
    </row>
  </sheetData>
  <mergeCells count="286">
    <mergeCell ref="BE5:BE34"/>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 ref="L33:P33"/>
    <mergeCell ref="W33:AE33"/>
    <mergeCell ref="AK33:AO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N108:AP108"/>
    <mergeCell ref="AG108:AM108"/>
    <mergeCell ref="AG109:AM109"/>
    <mergeCell ref="AN109:AP109"/>
    <mergeCell ref="AN110:AP110"/>
    <mergeCell ref="AG110:AM110"/>
    <mergeCell ref="AG111:AM111"/>
    <mergeCell ref="AN111:AP111"/>
    <mergeCell ref="AG112:AM112"/>
    <mergeCell ref="AN112:AP112"/>
    <mergeCell ref="AG113:AM113"/>
    <mergeCell ref="AN113:AP113"/>
    <mergeCell ref="AN114:AP114"/>
    <mergeCell ref="AG114:AM114"/>
    <mergeCell ref="AN115:AP115"/>
    <mergeCell ref="AG115:AM115"/>
    <mergeCell ref="AG116:AM116"/>
    <mergeCell ref="AN116:AP116"/>
    <mergeCell ref="AG117:AM117"/>
    <mergeCell ref="AN117:AP117"/>
    <mergeCell ref="AN118:AP118"/>
    <mergeCell ref="AG118:AM118"/>
    <mergeCell ref="AN119:AP119"/>
    <mergeCell ref="AG119:AM119"/>
    <mergeCell ref="AN120:AP120"/>
    <mergeCell ref="AG120:AM120"/>
    <mergeCell ref="AN121:AP121"/>
    <mergeCell ref="AG121:AM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G128:AM128"/>
    <mergeCell ref="AN128:AP128"/>
    <mergeCell ref="AG129:AM129"/>
    <mergeCell ref="AN129:AP129"/>
    <mergeCell ref="AN130:AP130"/>
    <mergeCell ref="AG130:AM130"/>
    <mergeCell ref="AN131:AP131"/>
    <mergeCell ref="AG131:AM131"/>
    <mergeCell ref="AN132:AP132"/>
    <mergeCell ref="AG132:AM132"/>
    <mergeCell ref="AN133:AP133"/>
    <mergeCell ref="AG133:AM133"/>
    <mergeCell ref="AN134:AP134"/>
    <mergeCell ref="AG134:AM134"/>
    <mergeCell ref="AN135:AP135"/>
    <mergeCell ref="AG135:AM135"/>
    <mergeCell ref="AN136:AP136"/>
    <mergeCell ref="AG136:AM136"/>
    <mergeCell ref="AN137:AP137"/>
    <mergeCell ref="AG137:AM137"/>
    <mergeCell ref="AG138:AM138"/>
    <mergeCell ref="AN138:AP138"/>
    <mergeCell ref="AN139:AP139"/>
    <mergeCell ref="AG139:AM139"/>
    <mergeCell ref="AG140:AM140"/>
    <mergeCell ref="AN140:AP140"/>
    <mergeCell ref="AG141:AM141"/>
    <mergeCell ref="AN141:AP141"/>
    <mergeCell ref="AG142:AM142"/>
    <mergeCell ref="AN142:AP142"/>
    <mergeCell ref="AN143:AP143"/>
    <mergeCell ref="AG143:AM143"/>
    <mergeCell ref="AN144:AP144"/>
    <mergeCell ref="AG144:AM144"/>
    <mergeCell ref="AN145:AP145"/>
    <mergeCell ref="AG145:AM145"/>
    <mergeCell ref="AN146:AP146"/>
    <mergeCell ref="AG146:AM146"/>
    <mergeCell ref="AN147:AP147"/>
    <mergeCell ref="AG147:AM147"/>
    <mergeCell ref="AN148:AP148"/>
    <mergeCell ref="AG148:AM148"/>
    <mergeCell ref="AN149:AP149"/>
    <mergeCell ref="AG149:AM149"/>
    <mergeCell ref="AN150:AP150"/>
    <mergeCell ref="AG150:AM150"/>
    <mergeCell ref="AN151:AP151"/>
    <mergeCell ref="AG151:AM151"/>
    <mergeCell ref="AG152:AM152"/>
    <mergeCell ref="AN152:AP152"/>
    <mergeCell ref="AN153:AP153"/>
    <mergeCell ref="AG153:AM153"/>
    <mergeCell ref="AN154:AP154"/>
    <mergeCell ref="AG154:AM154"/>
    <mergeCell ref="AN155:AP155"/>
    <mergeCell ref="AG155:AM155"/>
    <mergeCell ref="AN156:AP156"/>
    <mergeCell ref="AG156:AM156"/>
    <mergeCell ref="L85:AO85"/>
    <mergeCell ref="C92:G92"/>
    <mergeCell ref="I92:AF92"/>
    <mergeCell ref="J95:AF95"/>
    <mergeCell ref="D95:H95"/>
    <mergeCell ref="K96:AF96"/>
    <mergeCell ref="E96:I96"/>
    <mergeCell ref="L97:AF97"/>
    <mergeCell ref="F97:J97"/>
    <mergeCell ref="F98:J98"/>
    <mergeCell ref="L98:AF98"/>
    <mergeCell ref="M99:AF99"/>
    <mergeCell ref="G99:K99"/>
    <mergeCell ref="F100:J100"/>
    <mergeCell ref="L100:AF100"/>
    <mergeCell ref="M101:AF101"/>
    <mergeCell ref="G101:K101"/>
    <mergeCell ref="F102:J102"/>
    <mergeCell ref="L102:AF102"/>
    <mergeCell ref="M103:AF103"/>
    <mergeCell ref="G103:K103"/>
    <mergeCell ref="AM87:AN87"/>
    <mergeCell ref="AM89:AP89"/>
    <mergeCell ref="AS89:AT91"/>
    <mergeCell ref="AM90:AP90"/>
    <mergeCell ref="AN92:AP92"/>
    <mergeCell ref="AG92:AM92"/>
    <mergeCell ref="AG95:AM95"/>
    <mergeCell ref="AN95:AP95"/>
    <mergeCell ref="AN96:AP96"/>
    <mergeCell ref="AG96:AM96"/>
    <mergeCell ref="AG97:AM97"/>
    <mergeCell ref="AN97:AP97"/>
    <mergeCell ref="AN98:AP98"/>
    <mergeCell ref="AG98:AM98"/>
    <mergeCell ref="AG99:AM99"/>
    <mergeCell ref="AN99:AP99"/>
    <mergeCell ref="AG100:AM100"/>
    <mergeCell ref="AN100:AP100"/>
    <mergeCell ref="AG94:AM94"/>
    <mergeCell ref="AN94:AP94"/>
    <mergeCell ref="L104:AF104"/>
    <mergeCell ref="M105:AF105"/>
    <mergeCell ref="L106:AF106"/>
    <mergeCell ref="M107:AF107"/>
    <mergeCell ref="L108:AF108"/>
    <mergeCell ref="M109:AF109"/>
    <mergeCell ref="L110:AF110"/>
    <mergeCell ref="M111:AF111"/>
    <mergeCell ref="M112:AF112"/>
    <mergeCell ref="M113:AF113"/>
    <mergeCell ref="M114:AF114"/>
    <mergeCell ref="M115:AF115"/>
    <mergeCell ref="M116:AF116"/>
    <mergeCell ref="M117:AF117"/>
    <mergeCell ref="M118:AF118"/>
    <mergeCell ref="M119:AF119"/>
    <mergeCell ref="M120:AF120"/>
    <mergeCell ref="M121:AF121"/>
    <mergeCell ref="M122:AF122"/>
    <mergeCell ref="M123:AF123"/>
    <mergeCell ref="L124:AF124"/>
    <mergeCell ref="M125:AF125"/>
    <mergeCell ref="L126:AF126"/>
    <mergeCell ref="M127:AF127"/>
    <mergeCell ref="L128:AF128"/>
    <mergeCell ref="L129:AF129"/>
    <mergeCell ref="F104:J104"/>
    <mergeCell ref="G105:K105"/>
    <mergeCell ref="F106:J106"/>
    <mergeCell ref="G107:K107"/>
    <mergeCell ref="F108:J108"/>
    <mergeCell ref="G109:K109"/>
    <mergeCell ref="F110:J110"/>
    <mergeCell ref="G111:K111"/>
    <mergeCell ref="G112:K112"/>
    <mergeCell ref="G113:K113"/>
    <mergeCell ref="G114:K114"/>
    <mergeCell ref="G115:K115"/>
    <mergeCell ref="G116:K116"/>
    <mergeCell ref="G117:K117"/>
    <mergeCell ref="G118:K118"/>
    <mergeCell ref="G119:K119"/>
    <mergeCell ref="G120:K120"/>
    <mergeCell ref="G121:K121"/>
    <mergeCell ref="G122:K122"/>
    <mergeCell ref="G123:K123"/>
    <mergeCell ref="F124:J124"/>
    <mergeCell ref="G125:K125"/>
    <mergeCell ref="F126:J126"/>
    <mergeCell ref="G127:K127"/>
    <mergeCell ref="F128:J128"/>
    <mergeCell ref="F129:J129"/>
    <mergeCell ref="K130:AF130"/>
    <mergeCell ref="L131:AF131"/>
    <mergeCell ref="L132:AF132"/>
    <mergeCell ref="M133:AF133"/>
    <mergeCell ref="L134:AF134"/>
    <mergeCell ref="M135:AF135"/>
    <mergeCell ref="J136:AF136"/>
    <mergeCell ref="K137:AF137"/>
    <mergeCell ref="L138:AF138"/>
    <mergeCell ref="L139:AF139"/>
    <mergeCell ref="L140:AF140"/>
    <mergeCell ref="L141:AF141"/>
    <mergeCell ref="L142:AF142"/>
    <mergeCell ref="L143:AF143"/>
    <mergeCell ref="J144:AF144"/>
    <mergeCell ref="K145:AF145"/>
    <mergeCell ref="K146:AF146"/>
    <mergeCell ref="K147:AF147"/>
    <mergeCell ref="K148:AF148"/>
    <mergeCell ref="K149:AF149"/>
    <mergeCell ref="K150:AF150"/>
    <mergeCell ref="L151:AF151"/>
    <mergeCell ref="L152:AF152"/>
    <mergeCell ref="L153:AF153"/>
    <mergeCell ref="J154:AF154"/>
    <mergeCell ref="K155:AF155"/>
    <mergeCell ref="K156:AF156"/>
    <mergeCell ref="E130:I130"/>
    <mergeCell ref="F131:J131"/>
    <mergeCell ref="F132:J132"/>
    <mergeCell ref="G133:K133"/>
    <mergeCell ref="F134:J134"/>
    <mergeCell ref="G135:K135"/>
    <mergeCell ref="D136:H136"/>
    <mergeCell ref="E137:I137"/>
    <mergeCell ref="F138:J138"/>
    <mergeCell ref="F139:J139"/>
    <mergeCell ref="F140:J140"/>
    <mergeCell ref="F141:J141"/>
    <mergeCell ref="F142:J142"/>
    <mergeCell ref="F143:J143"/>
    <mergeCell ref="D144:H144"/>
    <mergeCell ref="E145:I145"/>
    <mergeCell ref="E146:I146"/>
    <mergeCell ref="E147:I147"/>
    <mergeCell ref="E148:I148"/>
    <mergeCell ref="E149:I149"/>
    <mergeCell ref="E150:I150"/>
    <mergeCell ref="F151:J151"/>
    <mergeCell ref="F152:J152"/>
    <mergeCell ref="F153:J153"/>
    <mergeCell ref="D154:H154"/>
    <mergeCell ref="E155:I155"/>
    <mergeCell ref="E156:I156"/>
  </mergeCells>
  <hyperlinks>
    <hyperlink ref="A97" location="'D.0.0.1 - Vedlejší rozpoč...'!C2" display="/"/>
    <hyperlink ref="A99" location="'Objekt4 - Sanace'!C2" display="/"/>
    <hyperlink ref="A101" location="'Objekt4 - HTÚ '!C2" display="/"/>
    <hyperlink ref="A103" location="'Objekt4 - Zpevněné plochy'!C2" display="/"/>
    <hyperlink ref="A105" location="'Objekt4 - Oválná kašna a ...'!C2" display="/"/>
    <hyperlink ref="A107" location="'Objekt4 - Amfiteátr'!C2" display="/"/>
    <hyperlink ref="A109" location="'Objekt4 - Mobiliář'!C2" display="/"/>
    <hyperlink ref="A111" location="'Objekt4 - Schodiště 01, O...'!C2" display="/"/>
    <hyperlink ref="A112" location="'Objekt5 - Schodiště 02, O...'!C2" display="/"/>
    <hyperlink ref="A113" location="'Objekt6 - Schodiště 03, 04'!C2" display="/"/>
    <hyperlink ref="A114" location="'Objekt7 - Schodiště 05 a 06'!C2" display="/"/>
    <hyperlink ref="A115" location="'Objekt8 - Schodiště 10'!C2" display="/"/>
    <hyperlink ref="A116" location="'Objekt9 - Schodiště 11, O...'!C2" display="/"/>
    <hyperlink ref="A117" location="'Objekt10 - Zídka 01'!C2" display="/"/>
    <hyperlink ref="A118" location="'Objekt11 - Zídka OP 03, s...'!C2" display="/"/>
    <hyperlink ref="A119" location="'Objekt12 - Zídka OP 04, s...'!C2" display="/"/>
    <hyperlink ref="A120" location="'Objekt13 - Zídka OP 05'!C2" display="/"/>
    <hyperlink ref="A121" location="'Objekt14 - Zídka OP 06'!C2" display="/"/>
    <hyperlink ref="A122" location="'Objekt15 - Zídka OP 10'!C2" display="/"/>
    <hyperlink ref="A123" location="'Objekt16 - Oprava stávají...'!C2" display="/"/>
    <hyperlink ref="A125" location="'Objekt3 - Sadové úpravy'!C2" display="/"/>
    <hyperlink ref="A127" location="'Objekt3 - Oplocení'!C2" display="/"/>
    <hyperlink ref="A128" location="'D.6.3 - Elektroinstalace'!C2" display="/"/>
    <hyperlink ref="A129" location="'D.8.3 - Závlaha'!C2" display="/"/>
    <hyperlink ref="A131" location="'D.1.3.0 - Vedlejší rozpoč...'!C2" display="/"/>
    <hyperlink ref="A133" location="'Objekt4 - Sanace_01'!C2" display="/"/>
    <hyperlink ref="A135" location="'Objekt4 - Zpevněné plochy_01'!C2" display="/"/>
    <hyperlink ref="A138" location="'00-0 - Vedlejší rozpočtov...'!C2" display="/"/>
    <hyperlink ref="A139" location="'01-0 - Bourání'!C2" display="/"/>
    <hyperlink ref="A140" location="'01-1 - Návrh'!C2" display="/"/>
    <hyperlink ref="A141" location="'01-2 - ZTI'!C2" display="/"/>
    <hyperlink ref="A142" location="'01-3 - Elektroinstalace a...'!C2" display="/"/>
    <hyperlink ref="A143" location="'01-4 - Vzduchotechnika'!C2" display="/"/>
    <hyperlink ref="A145" location="'SO0 - Vedlejší rozpočtové...'!C2" display="/"/>
    <hyperlink ref="A146" location="'SO1 - Přívod a rozvod vod...'!C2" display="/"/>
    <hyperlink ref="A147" location="'SO3 - Rozvod pitné vody -...'!C2" display="/"/>
    <hyperlink ref="A148" location="'SO4 - Akumulační nádrž'!C2" display="/"/>
    <hyperlink ref="A149" location="'SO5 - Armaturní šachta'!C2" display="/"/>
    <hyperlink ref="A151" location="'SO6-1 - Odpad užitkové vo...'!C2" display="/"/>
    <hyperlink ref="A152" location="'SO6-2 - Odpad užitkové vo...'!C2" display="/"/>
    <hyperlink ref="A153" location="'SO6-3 - Odpad užitkové vo...'!C2" display="/"/>
    <hyperlink ref="A155" location="'D.7.3.0. - Vedlejší rozpo...'!C2" display="/"/>
    <hyperlink ref="A156" location="'D.7.3.1. - Dětské hřiště ...'!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127</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1245</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ROUND(J131,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ROUND((SUM(BE131:BE258)),  2)</f>
        <v>0</v>
      </c>
      <c r="G37" s="34"/>
      <c r="H37" s="34"/>
      <c r="I37" s="133">
        <v>0.20999999999999999</v>
      </c>
      <c r="J37" s="132">
        <f>ROUND(((SUM(BE131:BE258))*I37),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ROUND((SUM(BF131:BF258)),  2)</f>
        <v>0</v>
      </c>
      <c r="G38" s="34"/>
      <c r="H38" s="34"/>
      <c r="I38" s="133">
        <v>0.12</v>
      </c>
      <c r="J38" s="132">
        <f>ROUND(((SUM(BF131:BF258))*I38),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ROUND((SUM(BG131:BG258)),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ROUND((SUM(BH131:BH258)),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ROUND((SUM(BI131:BI258)),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Objekt5 - Schodiště 02, OP 09</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J131</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J132</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J178</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J194</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929</v>
      </c>
      <c r="E104" s="147"/>
      <c r="F104" s="147"/>
      <c r="G104" s="147"/>
      <c r="H104" s="147"/>
      <c r="I104" s="147"/>
      <c r="J104" s="148">
        <f>J207</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661</v>
      </c>
      <c r="E105" s="147"/>
      <c r="F105" s="147"/>
      <c r="G105" s="147"/>
      <c r="H105" s="147"/>
      <c r="I105" s="147"/>
      <c r="J105" s="148">
        <f>J241</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600</v>
      </c>
      <c r="E106" s="147"/>
      <c r="F106" s="147"/>
      <c r="G106" s="147"/>
      <c r="H106" s="147"/>
      <c r="I106" s="147"/>
      <c r="J106" s="148">
        <f>J248</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667</v>
      </c>
      <c r="E107" s="147"/>
      <c r="F107" s="147"/>
      <c r="G107" s="147"/>
      <c r="H107" s="147"/>
      <c r="I107" s="147"/>
      <c r="J107" s="148">
        <f>J252</f>
        <v>0</v>
      </c>
      <c r="K107" s="9"/>
      <c r="L107" s="145"/>
      <c r="S107" s="9"/>
      <c r="T107" s="9"/>
      <c r="U107" s="9"/>
      <c r="V107" s="9"/>
      <c r="W107" s="9"/>
      <c r="X107" s="9"/>
      <c r="Y107" s="9"/>
      <c r="Z107" s="9"/>
      <c r="AA107" s="9"/>
      <c r="AB107" s="9"/>
      <c r="AC107" s="9"/>
      <c r="AD107" s="9"/>
      <c r="AE107" s="9"/>
    </row>
    <row r="108" s="2" customFormat="1" ht="21.84" customHeight="1">
      <c r="A108" s="34"/>
      <c r="B108" s="35"/>
      <c r="C108" s="34"/>
      <c r="D108" s="34"/>
      <c r="E108" s="34"/>
      <c r="F108" s="34"/>
      <c r="G108" s="34"/>
      <c r="H108" s="34"/>
      <c r="I108" s="34"/>
      <c r="J108" s="34"/>
      <c r="K108" s="34"/>
      <c r="L108" s="51"/>
      <c r="S108" s="34"/>
      <c r="T108" s="34"/>
      <c r="U108" s="34"/>
      <c r="V108" s="34"/>
      <c r="W108" s="34"/>
      <c r="X108" s="34"/>
      <c r="Y108" s="34"/>
      <c r="Z108" s="34"/>
      <c r="AA108" s="34"/>
      <c r="AB108" s="34"/>
      <c r="AC108" s="34"/>
      <c r="AD108" s="34"/>
      <c r="AE108" s="34"/>
    </row>
    <row r="109" s="2" customFormat="1" ht="6.96" customHeight="1">
      <c r="A109" s="34"/>
      <c r="B109" s="56"/>
      <c r="C109" s="57"/>
      <c r="D109" s="57"/>
      <c r="E109" s="57"/>
      <c r="F109" s="57"/>
      <c r="G109" s="57"/>
      <c r="H109" s="57"/>
      <c r="I109" s="57"/>
      <c r="J109" s="57"/>
      <c r="K109" s="57"/>
      <c r="L109" s="51"/>
      <c r="S109" s="34"/>
      <c r="T109" s="34"/>
      <c r="U109" s="34"/>
      <c r="V109" s="34"/>
      <c r="W109" s="34"/>
      <c r="X109" s="34"/>
      <c r="Y109" s="34"/>
      <c r="Z109" s="34"/>
      <c r="AA109" s="34"/>
      <c r="AB109" s="34"/>
      <c r="AC109" s="34"/>
      <c r="AD109" s="34"/>
      <c r="AE109" s="34"/>
    </row>
    <row r="113" s="2" customFormat="1" ht="6.96" customHeight="1">
      <c r="A113" s="34"/>
      <c r="B113" s="58"/>
      <c r="C113" s="59"/>
      <c r="D113" s="59"/>
      <c r="E113" s="59"/>
      <c r="F113" s="59"/>
      <c r="G113" s="59"/>
      <c r="H113" s="59"/>
      <c r="I113" s="59"/>
      <c r="J113" s="59"/>
      <c r="K113" s="59"/>
      <c r="L113" s="51"/>
      <c r="S113" s="34"/>
      <c r="T113" s="34"/>
      <c r="U113" s="34"/>
      <c r="V113" s="34"/>
      <c r="W113" s="34"/>
      <c r="X113" s="34"/>
      <c r="Y113" s="34"/>
      <c r="Z113" s="34"/>
      <c r="AA113" s="34"/>
      <c r="AB113" s="34"/>
      <c r="AC113" s="34"/>
      <c r="AD113" s="34"/>
      <c r="AE113" s="34"/>
    </row>
    <row r="114" s="2" customFormat="1" ht="24.96" customHeight="1">
      <c r="A114" s="34"/>
      <c r="B114" s="35"/>
      <c r="C114" s="19" t="s">
        <v>266</v>
      </c>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6.96" customHeight="1">
      <c r="A115" s="34"/>
      <c r="B115" s="35"/>
      <c r="C115" s="34"/>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2" customHeight="1">
      <c r="A116" s="34"/>
      <c r="B116" s="35"/>
      <c r="C116" s="28" t="s">
        <v>16</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16.5" customHeight="1">
      <c r="A117" s="34"/>
      <c r="B117" s="35"/>
      <c r="C117" s="34"/>
      <c r="D117" s="34"/>
      <c r="E117" s="126" t="str">
        <f>E7</f>
        <v>Městský park -Děkanská zahrada Pelhřimov - kompletní provedení</v>
      </c>
      <c r="F117" s="28"/>
      <c r="G117" s="28"/>
      <c r="H117" s="28"/>
      <c r="I117" s="34"/>
      <c r="J117" s="34"/>
      <c r="K117" s="34"/>
      <c r="L117" s="51"/>
      <c r="S117" s="34"/>
      <c r="T117" s="34"/>
      <c r="U117" s="34"/>
      <c r="V117" s="34"/>
      <c r="W117" s="34"/>
      <c r="X117" s="34"/>
      <c r="Y117" s="34"/>
      <c r="Z117" s="34"/>
      <c r="AA117" s="34"/>
      <c r="AB117" s="34"/>
      <c r="AC117" s="34"/>
      <c r="AD117" s="34"/>
      <c r="AE117" s="34"/>
    </row>
    <row r="118" s="1" customFormat="1" ht="12" customHeight="1">
      <c r="B118" s="18"/>
      <c r="C118" s="28" t="s">
        <v>249</v>
      </c>
      <c r="L118" s="18"/>
    </row>
    <row r="119" s="1" customFormat="1" ht="16.5" customHeight="1">
      <c r="B119" s="18"/>
      <c r="E119" s="126" t="s">
        <v>250</v>
      </c>
      <c r="F119" s="1"/>
      <c r="G119" s="1"/>
      <c r="H119" s="1"/>
      <c r="L119" s="18"/>
    </row>
    <row r="120" s="1" customFormat="1" ht="12" customHeight="1">
      <c r="B120" s="18"/>
      <c r="C120" s="28" t="s">
        <v>251</v>
      </c>
      <c r="L120" s="18"/>
    </row>
    <row r="121" s="2" customFormat="1" ht="16.5" customHeight="1">
      <c r="A121" s="34"/>
      <c r="B121" s="35"/>
      <c r="C121" s="34"/>
      <c r="D121" s="34"/>
      <c r="E121" s="127" t="s">
        <v>252</v>
      </c>
      <c r="F121" s="34"/>
      <c r="G121" s="34"/>
      <c r="H121" s="34"/>
      <c r="I121" s="34"/>
      <c r="J121" s="34"/>
      <c r="K121" s="34"/>
      <c r="L121" s="51"/>
      <c r="S121" s="34"/>
      <c r="T121" s="34"/>
      <c r="U121" s="34"/>
      <c r="V121" s="34"/>
      <c r="W121" s="34"/>
      <c r="X121" s="34"/>
      <c r="Y121" s="34"/>
      <c r="Z121" s="34"/>
      <c r="AA121" s="34"/>
      <c r="AB121" s="34"/>
      <c r="AC121" s="34"/>
      <c r="AD121" s="34"/>
      <c r="AE121" s="34"/>
    </row>
    <row r="122" s="2" customFormat="1" ht="12" customHeight="1">
      <c r="A122" s="34"/>
      <c r="B122" s="35"/>
      <c r="C122" s="28" t="s">
        <v>395</v>
      </c>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2" customFormat="1" ht="16.5" customHeight="1">
      <c r="A123" s="34"/>
      <c r="B123" s="35"/>
      <c r="C123" s="34"/>
      <c r="D123" s="34"/>
      <c r="E123" s="63" t="str">
        <f>E13</f>
        <v>Objekt5 - Schodiště 02, OP 09</v>
      </c>
      <c r="F123" s="34"/>
      <c r="G123" s="34"/>
      <c r="H123" s="34"/>
      <c r="I123" s="34"/>
      <c r="J123" s="34"/>
      <c r="K123" s="34"/>
      <c r="L123" s="51"/>
      <c r="S123" s="34"/>
      <c r="T123" s="34"/>
      <c r="U123" s="34"/>
      <c r="V123" s="34"/>
      <c r="W123" s="34"/>
      <c r="X123" s="34"/>
      <c r="Y123" s="34"/>
      <c r="Z123" s="34"/>
      <c r="AA123" s="34"/>
      <c r="AB123" s="34"/>
      <c r="AC123" s="34"/>
      <c r="AD123" s="34"/>
      <c r="AE123" s="34"/>
    </row>
    <row r="124" s="2" customFormat="1" ht="6.96" customHeight="1">
      <c r="A124" s="34"/>
      <c r="B124" s="35"/>
      <c r="C124" s="34"/>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2" customFormat="1" ht="12" customHeight="1">
      <c r="A125" s="34"/>
      <c r="B125" s="35"/>
      <c r="C125" s="28" t="s">
        <v>20</v>
      </c>
      <c r="D125" s="34"/>
      <c r="E125" s="34"/>
      <c r="F125" s="23" t="str">
        <f>F16</f>
        <v xml:space="preserve"> </v>
      </c>
      <c r="G125" s="34"/>
      <c r="H125" s="34"/>
      <c r="I125" s="28" t="s">
        <v>22</v>
      </c>
      <c r="J125" s="65" t="str">
        <f>IF(J16="","",J16)</f>
        <v>5. 12. 2024</v>
      </c>
      <c r="K125" s="34"/>
      <c r="L125" s="51"/>
      <c r="S125" s="34"/>
      <c r="T125" s="34"/>
      <c r="U125" s="34"/>
      <c r="V125" s="34"/>
      <c r="W125" s="34"/>
      <c r="X125" s="34"/>
      <c r="Y125" s="34"/>
      <c r="Z125" s="34"/>
      <c r="AA125" s="34"/>
      <c r="AB125" s="34"/>
      <c r="AC125" s="34"/>
      <c r="AD125" s="34"/>
      <c r="AE125" s="34"/>
    </row>
    <row r="126" s="2" customFormat="1" ht="6.96"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2" customFormat="1" ht="15.15" customHeight="1">
      <c r="A127" s="34"/>
      <c r="B127" s="35"/>
      <c r="C127" s="28" t="s">
        <v>24</v>
      </c>
      <c r="D127" s="34"/>
      <c r="E127" s="34"/>
      <c r="F127" s="23" t="str">
        <f>E19</f>
        <v xml:space="preserve"> </v>
      </c>
      <c r="G127" s="34"/>
      <c r="H127" s="34"/>
      <c r="I127" s="28" t="s">
        <v>29</v>
      </c>
      <c r="J127" s="32" t="str">
        <f>E25</f>
        <v xml:space="preserve"> </v>
      </c>
      <c r="K127" s="34"/>
      <c r="L127" s="51"/>
      <c r="S127" s="34"/>
      <c r="T127" s="34"/>
      <c r="U127" s="34"/>
      <c r="V127" s="34"/>
      <c r="W127" s="34"/>
      <c r="X127" s="34"/>
      <c r="Y127" s="34"/>
      <c r="Z127" s="34"/>
      <c r="AA127" s="34"/>
      <c r="AB127" s="34"/>
      <c r="AC127" s="34"/>
      <c r="AD127" s="34"/>
      <c r="AE127" s="34"/>
    </row>
    <row r="128" s="2" customFormat="1" ht="15.15" customHeight="1">
      <c r="A128" s="34"/>
      <c r="B128" s="35"/>
      <c r="C128" s="28" t="s">
        <v>27</v>
      </c>
      <c r="D128" s="34"/>
      <c r="E128" s="34"/>
      <c r="F128" s="23" t="str">
        <f>IF(E22="","",E22)</f>
        <v>Vyplň údaj</v>
      </c>
      <c r="G128" s="34"/>
      <c r="H128" s="34"/>
      <c r="I128" s="28" t="s">
        <v>31</v>
      </c>
      <c r="J128" s="32" t="str">
        <f>E28</f>
        <v xml:space="preserve"> </v>
      </c>
      <c r="K128" s="34"/>
      <c r="L128" s="51"/>
      <c r="S128" s="34"/>
      <c r="T128" s="34"/>
      <c r="U128" s="34"/>
      <c r="V128" s="34"/>
      <c r="W128" s="34"/>
      <c r="X128" s="34"/>
      <c r="Y128" s="34"/>
      <c r="Z128" s="34"/>
      <c r="AA128" s="34"/>
      <c r="AB128" s="34"/>
      <c r="AC128" s="34"/>
      <c r="AD128" s="34"/>
      <c r="AE128" s="34"/>
    </row>
    <row r="129" s="2" customFormat="1" ht="10.32" customHeight="1">
      <c r="A129" s="34"/>
      <c r="B129" s="35"/>
      <c r="C129" s="34"/>
      <c r="D129" s="34"/>
      <c r="E129" s="34"/>
      <c r="F129" s="34"/>
      <c r="G129" s="34"/>
      <c r="H129" s="34"/>
      <c r="I129" s="34"/>
      <c r="J129" s="34"/>
      <c r="K129" s="34"/>
      <c r="L129" s="51"/>
      <c r="S129" s="34"/>
      <c r="T129" s="34"/>
      <c r="U129" s="34"/>
      <c r="V129" s="34"/>
      <c r="W129" s="34"/>
      <c r="X129" s="34"/>
      <c r="Y129" s="34"/>
      <c r="Z129" s="34"/>
      <c r="AA129" s="34"/>
      <c r="AB129" s="34"/>
      <c r="AC129" s="34"/>
      <c r="AD129" s="34"/>
      <c r="AE129" s="34"/>
    </row>
    <row r="130" s="11" customFormat="1" ht="29.28" customHeight="1">
      <c r="A130" s="153"/>
      <c r="B130" s="154"/>
      <c r="C130" s="155" t="s">
        <v>267</v>
      </c>
      <c r="D130" s="156" t="s">
        <v>58</v>
      </c>
      <c r="E130" s="156" t="s">
        <v>54</v>
      </c>
      <c r="F130" s="156" t="s">
        <v>55</v>
      </c>
      <c r="G130" s="156" t="s">
        <v>268</v>
      </c>
      <c r="H130" s="156" t="s">
        <v>269</v>
      </c>
      <c r="I130" s="156" t="s">
        <v>270</v>
      </c>
      <c r="J130" s="157" t="s">
        <v>257</v>
      </c>
      <c r="K130" s="158" t="s">
        <v>271</v>
      </c>
      <c r="L130" s="159"/>
      <c r="M130" s="82" t="s">
        <v>1</v>
      </c>
      <c r="N130" s="83" t="s">
        <v>37</v>
      </c>
      <c r="O130" s="83" t="s">
        <v>272</v>
      </c>
      <c r="P130" s="83" t="s">
        <v>273</v>
      </c>
      <c r="Q130" s="83" t="s">
        <v>274</v>
      </c>
      <c r="R130" s="83" t="s">
        <v>275</v>
      </c>
      <c r="S130" s="83" t="s">
        <v>276</v>
      </c>
      <c r="T130" s="84" t="s">
        <v>277</v>
      </c>
      <c r="U130" s="153"/>
      <c r="V130" s="153"/>
      <c r="W130" s="153"/>
      <c r="X130" s="153"/>
      <c r="Y130" s="153"/>
      <c r="Z130" s="153"/>
      <c r="AA130" s="153"/>
      <c r="AB130" s="153"/>
      <c r="AC130" s="153"/>
      <c r="AD130" s="153"/>
      <c r="AE130" s="153"/>
    </row>
    <row r="131" s="2" customFormat="1" ht="22.8" customHeight="1">
      <c r="A131" s="34"/>
      <c r="B131" s="35"/>
      <c r="C131" s="89" t="s">
        <v>278</v>
      </c>
      <c r="D131" s="34"/>
      <c r="E131" s="34"/>
      <c r="F131" s="34"/>
      <c r="G131" s="34"/>
      <c r="H131" s="34"/>
      <c r="I131" s="34"/>
      <c r="J131" s="160">
        <f>BK131</f>
        <v>0</v>
      </c>
      <c r="K131" s="34"/>
      <c r="L131" s="35"/>
      <c r="M131" s="85"/>
      <c r="N131" s="69"/>
      <c r="O131" s="86"/>
      <c r="P131" s="161">
        <f>P132+P178+P194+P207+P241+P248+P252</f>
        <v>0</v>
      </c>
      <c r="Q131" s="86"/>
      <c r="R131" s="161">
        <f>R132+R178+R194+R207+R241+R248+R252</f>
        <v>0</v>
      </c>
      <c r="S131" s="86"/>
      <c r="T131" s="162">
        <f>T132+T178+T194+T207+T241+T248+T252</f>
        <v>0</v>
      </c>
      <c r="U131" s="34"/>
      <c r="V131" s="34"/>
      <c r="W131" s="34"/>
      <c r="X131" s="34"/>
      <c r="Y131" s="34"/>
      <c r="Z131" s="34"/>
      <c r="AA131" s="34"/>
      <c r="AB131" s="34"/>
      <c r="AC131" s="34"/>
      <c r="AD131" s="34"/>
      <c r="AE131" s="34"/>
      <c r="AT131" s="15" t="s">
        <v>72</v>
      </c>
      <c r="AU131" s="15" t="s">
        <v>259</v>
      </c>
      <c r="BK131" s="163">
        <f>BK132+BK178+BK194+BK207+BK241+BK248+BK252</f>
        <v>0</v>
      </c>
    </row>
    <row r="132" s="12" customFormat="1" ht="25.92" customHeight="1">
      <c r="A132" s="12"/>
      <c r="B132" s="164"/>
      <c r="C132" s="12"/>
      <c r="D132" s="165" t="s">
        <v>72</v>
      </c>
      <c r="E132" s="166" t="s">
        <v>80</v>
      </c>
      <c r="F132" s="166" t="s">
        <v>400</v>
      </c>
      <c r="G132" s="12"/>
      <c r="H132" s="12"/>
      <c r="I132" s="167"/>
      <c r="J132" s="168">
        <f>BK132</f>
        <v>0</v>
      </c>
      <c r="K132" s="12"/>
      <c r="L132" s="164"/>
      <c r="M132" s="169"/>
      <c r="N132" s="170"/>
      <c r="O132" s="170"/>
      <c r="P132" s="171">
        <f>SUM(P133:P177)</f>
        <v>0</v>
      </c>
      <c r="Q132" s="170"/>
      <c r="R132" s="171">
        <f>SUM(R133:R177)</f>
        <v>0</v>
      </c>
      <c r="S132" s="170"/>
      <c r="T132" s="172">
        <f>SUM(T133:T177)</f>
        <v>0</v>
      </c>
      <c r="U132" s="12"/>
      <c r="V132" s="12"/>
      <c r="W132" s="12"/>
      <c r="X132" s="12"/>
      <c r="Y132" s="12"/>
      <c r="Z132" s="12"/>
      <c r="AA132" s="12"/>
      <c r="AB132" s="12"/>
      <c r="AC132" s="12"/>
      <c r="AD132" s="12"/>
      <c r="AE132" s="12"/>
      <c r="AR132" s="165" t="s">
        <v>80</v>
      </c>
      <c r="AT132" s="173" t="s">
        <v>72</v>
      </c>
      <c r="AU132" s="173" t="s">
        <v>73</v>
      </c>
      <c r="AY132" s="165" t="s">
        <v>281</v>
      </c>
      <c r="BK132" s="174">
        <f>SUM(BK133:BK177)</f>
        <v>0</v>
      </c>
    </row>
    <row r="133" s="2" customFormat="1" ht="24.15" customHeight="1">
      <c r="A133" s="34"/>
      <c r="B133" s="177"/>
      <c r="C133" s="178" t="s">
        <v>80</v>
      </c>
      <c r="D133" s="178" t="s">
        <v>284</v>
      </c>
      <c r="E133" s="179" t="s">
        <v>553</v>
      </c>
      <c r="F133" s="180" t="s">
        <v>1127</v>
      </c>
      <c r="G133" s="181" t="s">
        <v>510</v>
      </c>
      <c r="H133" s="203">
        <v>8.6400000000000006</v>
      </c>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97</v>
      </c>
      <c r="AT133" s="190" t="s">
        <v>284</v>
      </c>
      <c r="AU133" s="190" t="s">
        <v>80</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1246</v>
      </c>
    </row>
    <row r="134" s="2" customFormat="1">
      <c r="A134" s="34"/>
      <c r="B134" s="35"/>
      <c r="C134" s="34"/>
      <c r="D134" s="192" t="s">
        <v>290</v>
      </c>
      <c r="E134" s="34"/>
      <c r="F134" s="193" t="s">
        <v>1127</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80</v>
      </c>
    </row>
    <row r="135" s="2" customFormat="1">
      <c r="A135" s="34"/>
      <c r="B135" s="35"/>
      <c r="C135" s="34"/>
      <c r="D135" s="192" t="s">
        <v>291</v>
      </c>
      <c r="E135" s="34"/>
      <c r="F135" s="197" t="s">
        <v>1247</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291</v>
      </c>
      <c r="AU135" s="15" t="s">
        <v>80</v>
      </c>
    </row>
    <row r="136" s="2" customFormat="1" ht="24.15" customHeight="1">
      <c r="A136" s="34"/>
      <c r="B136" s="177"/>
      <c r="C136" s="178" t="s">
        <v>82</v>
      </c>
      <c r="D136" s="178" t="s">
        <v>284</v>
      </c>
      <c r="E136" s="179" t="s">
        <v>557</v>
      </c>
      <c r="F136" s="180" t="s">
        <v>1130</v>
      </c>
      <c r="G136" s="181" t="s">
        <v>510</v>
      </c>
      <c r="H136" s="203">
        <v>4.3200000000000003</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80</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1248</v>
      </c>
    </row>
    <row r="137" s="2" customFormat="1">
      <c r="A137" s="34"/>
      <c r="B137" s="35"/>
      <c r="C137" s="34"/>
      <c r="D137" s="192" t="s">
        <v>290</v>
      </c>
      <c r="E137" s="34"/>
      <c r="F137" s="193" t="s">
        <v>1130</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80</v>
      </c>
    </row>
    <row r="138" s="2" customFormat="1">
      <c r="A138" s="34"/>
      <c r="B138" s="35"/>
      <c r="C138" s="34"/>
      <c r="D138" s="192" t="s">
        <v>291</v>
      </c>
      <c r="E138" s="34"/>
      <c r="F138" s="197" t="s">
        <v>1249</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291</v>
      </c>
      <c r="AU138" s="15" t="s">
        <v>80</v>
      </c>
    </row>
    <row r="139" s="2" customFormat="1" ht="24.15" customHeight="1">
      <c r="A139" s="34"/>
      <c r="B139" s="177"/>
      <c r="C139" s="178" t="s">
        <v>90</v>
      </c>
      <c r="D139" s="178" t="s">
        <v>284</v>
      </c>
      <c r="E139" s="179" t="s">
        <v>677</v>
      </c>
      <c r="F139" s="180" t="s">
        <v>678</v>
      </c>
      <c r="G139" s="181" t="s">
        <v>510</v>
      </c>
      <c r="H139" s="203">
        <v>1.925</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80</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1250</v>
      </c>
    </row>
    <row r="140" s="2" customFormat="1">
      <c r="A140" s="34"/>
      <c r="B140" s="35"/>
      <c r="C140" s="34"/>
      <c r="D140" s="192" t="s">
        <v>290</v>
      </c>
      <c r="E140" s="34"/>
      <c r="F140" s="193" t="s">
        <v>678</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80</v>
      </c>
    </row>
    <row r="141" s="2" customFormat="1">
      <c r="A141" s="34"/>
      <c r="B141" s="35"/>
      <c r="C141" s="34"/>
      <c r="D141" s="192" t="s">
        <v>291</v>
      </c>
      <c r="E141" s="34"/>
      <c r="F141" s="197" t="s">
        <v>1251</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291</v>
      </c>
      <c r="AU141" s="15" t="s">
        <v>80</v>
      </c>
    </row>
    <row r="142" s="2" customFormat="1" ht="24.15" customHeight="1">
      <c r="A142" s="34"/>
      <c r="B142" s="177"/>
      <c r="C142" s="178" t="s">
        <v>97</v>
      </c>
      <c r="D142" s="178" t="s">
        <v>284</v>
      </c>
      <c r="E142" s="179" t="s">
        <v>681</v>
      </c>
      <c r="F142" s="180" t="s">
        <v>682</v>
      </c>
      <c r="G142" s="181" t="s">
        <v>510</v>
      </c>
      <c r="H142" s="203">
        <v>0.96299999999999997</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80</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1252</v>
      </c>
    </row>
    <row r="143" s="2" customFormat="1">
      <c r="A143" s="34"/>
      <c r="B143" s="35"/>
      <c r="C143" s="34"/>
      <c r="D143" s="192" t="s">
        <v>290</v>
      </c>
      <c r="E143" s="34"/>
      <c r="F143" s="193" t="s">
        <v>682</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80</v>
      </c>
    </row>
    <row r="144" s="2" customFormat="1">
      <c r="A144" s="34"/>
      <c r="B144" s="35"/>
      <c r="C144" s="34"/>
      <c r="D144" s="192" t="s">
        <v>291</v>
      </c>
      <c r="E144" s="34"/>
      <c r="F144" s="197" t="s">
        <v>1253</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80</v>
      </c>
    </row>
    <row r="145" s="2" customFormat="1" ht="24.15" customHeight="1">
      <c r="A145" s="34"/>
      <c r="B145" s="177"/>
      <c r="C145" s="178" t="s">
        <v>280</v>
      </c>
      <c r="D145" s="178" t="s">
        <v>284</v>
      </c>
      <c r="E145" s="179" t="s">
        <v>938</v>
      </c>
      <c r="F145" s="180" t="s">
        <v>939</v>
      </c>
      <c r="G145" s="181" t="s">
        <v>510</v>
      </c>
      <c r="H145" s="203">
        <v>5.7119999999999997</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80</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1254</v>
      </c>
    </row>
    <row r="146" s="2" customFormat="1">
      <c r="A146" s="34"/>
      <c r="B146" s="35"/>
      <c r="C146" s="34"/>
      <c r="D146" s="192" t="s">
        <v>290</v>
      </c>
      <c r="E146" s="34"/>
      <c r="F146" s="193" t="s">
        <v>939</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80</v>
      </c>
    </row>
    <row r="147" s="2" customFormat="1">
      <c r="A147" s="34"/>
      <c r="B147" s="35"/>
      <c r="C147" s="34"/>
      <c r="D147" s="192" t="s">
        <v>291</v>
      </c>
      <c r="E147" s="34"/>
      <c r="F147" s="197" t="s">
        <v>1255</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291</v>
      </c>
      <c r="AU147" s="15" t="s">
        <v>80</v>
      </c>
    </row>
    <row r="148" s="2" customFormat="1" ht="24.15" customHeight="1">
      <c r="A148" s="34"/>
      <c r="B148" s="177"/>
      <c r="C148" s="178" t="s">
        <v>307</v>
      </c>
      <c r="D148" s="178" t="s">
        <v>284</v>
      </c>
      <c r="E148" s="179" t="s">
        <v>942</v>
      </c>
      <c r="F148" s="180" t="s">
        <v>943</v>
      </c>
      <c r="G148" s="181" t="s">
        <v>510</v>
      </c>
      <c r="H148" s="203">
        <v>2.8559999999999999</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80</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1256</v>
      </c>
    </row>
    <row r="149" s="2" customFormat="1">
      <c r="A149" s="34"/>
      <c r="B149" s="35"/>
      <c r="C149" s="34"/>
      <c r="D149" s="192" t="s">
        <v>290</v>
      </c>
      <c r="E149" s="34"/>
      <c r="F149" s="193" t="s">
        <v>943</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80</v>
      </c>
    </row>
    <row r="150" s="2" customFormat="1">
      <c r="A150" s="34"/>
      <c r="B150" s="35"/>
      <c r="C150" s="34"/>
      <c r="D150" s="192" t="s">
        <v>291</v>
      </c>
      <c r="E150" s="34"/>
      <c r="F150" s="197" t="s">
        <v>1257</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291</v>
      </c>
      <c r="AU150" s="15" t="s">
        <v>80</v>
      </c>
    </row>
    <row r="151" s="2" customFormat="1" ht="24.15" customHeight="1">
      <c r="A151" s="34"/>
      <c r="B151" s="177"/>
      <c r="C151" s="178" t="s">
        <v>312</v>
      </c>
      <c r="D151" s="178" t="s">
        <v>284</v>
      </c>
      <c r="E151" s="179" t="s">
        <v>685</v>
      </c>
      <c r="F151" s="180" t="s">
        <v>686</v>
      </c>
      <c r="G151" s="181" t="s">
        <v>510</v>
      </c>
      <c r="H151" s="203">
        <v>2.2000000000000002</v>
      </c>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97</v>
      </c>
      <c r="AT151" s="190" t="s">
        <v>284</v>
      </c>
      <c r="AU151" s="190" t="s">
        <v>80</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1258</v>
      </c>
    </row>
    <row r="152" s="2" customFormat="1">
      <c r="A152" s="34"/>
      <c r="B152" s="35"/>
      <c r="C152" s="34"/>
      <c r="D152" s="192" t="s">
        <v>290</v>
      </c>
      <c r="E152" s="34"/>
      <c r="F152" s="193" t="s">
        <v>686</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80</v>
      </c>
    </row>
    <row r="153" s="2" customFormat="1">
      <c r="A153" s="34"/>
      <c r="B153" s="35"/>
      <c r="C153" s="34"/>
      <c r="D153" s="192" t="s">
        <v>291</v>
      </c>
      <c r="E153" s="34"/>
      <c r="F153" s="197" t="s">
        <v>1259</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291</v>
      </c>
      <c r="AU153" s="15" t="s">
        <v>80</v>
      </c>
    </row>
    <row r="154" s="2" customFormat="1" ht="24.15" customHeight="1">
      <c r="A154" s="34"/>
      <c r="B154" s="177"/>
      <c r="C154" s="178" t="s">
        <v>317</v>
      </c>
      <c r="D154" s="178" t="s">
        <v>284</v>
      </c>
      <c r="E154" s="179" t="s">
        <v>609</v>
      </c>
      <c r="F154" s="180" t="s">
        <v>689</v>
      </c>
      <c r="G154" s="181" t="s">
        <v>510</v>
      </c>
      <c r="H154" s="203">
        <v>15.177</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80</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1260</v>
      </c>
    </row>
    <row r="155" s="2" customFormat="1">
      <c r="A155" s="34"/>
      <c r="B155" s="35"/>
      <c r="C155" s="34"/>
      <c r="D155" s="192" t="s">
        <v>290</v>
      </c>
      <c r="E155" s="34"/>
      <c r="F155" s="193" t="s">
        <v>689</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80</v>
      </c>
    </row>
    <row r="156" s="2" customFormat="1">
      <c r="A156" s="34"/>
      <c r="B156" s="35"/>
      <c r="C156" s="34"/>
      <c r="D156" s="192" t="s">
        <v>291</v>
      </c>
      <c r="E156" s="34"/>
      <c r="F156" s="197" t="s">
        <v>1261</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291</v>
      </c>
      <c r="AU156" s="15" t="s">
        <v>80</v>
      </c>
    </row>
    <row r="157" s="2" customFormat="1" ht="24.15" customHeight="1">
      <c r="A157" s="34"/>
      <c r="B157" s="177"/>
      <c r="C157" s="178" t="s">
        <v>322</v>
      </c>
      <c r="D157" s="178" t="s">
        <v>284</v>
      </c>
      <c r="E157" s="179" t="s">
        <v>612</v>
      </c>
      <c r="F157" s="180" t="s">
        <v>613</v>
      </c>
      <c r="G157" s="181" t="s">
        <v>510</v>
      </c>
      <c r="H157" s="203">
        <v>45.530999999999999</v>
      </c>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97</v>
      </c>
      <c r="AT157" s="190" t="s">
        <v>284</v>
      </c>
      <c r="AU157" s="190" t="s">
        <v>80</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97</v>
      </c>
      <c r="BM157" s="190" t="s">
        <v>1262</v>
      </c>
    </row>
    <row r="158" s="2" customFormat="1">
      <c r="A158" s="34"/>
      <c r="B158" s="35"/>
      <c r="C158" s="34"/>
      <c r="D158" s="192" t="s">
        <v>290</v>
      </c>
      <c r="E158" s="34"/>
      <c r="F158" s="193" t="s">
        <v>613</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80</v>
      </c>
    </row>
    <row r="159" s="2" customFormat="1">
      <c r="A159" s="34"/>
      <c r="B159" s="35"/>
      <c r="C159" s="34"/>
      <c r="D159" s="192" t="s">
        <v>291</v>
      </c>
      <c r="E159" s="34"/>
      <c r="F159" s="197" t="s">
        <v>1263</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291</v>
      </c>
      <c r="AU159" s="15" t="s">
        <v>80</v>
      </c>
    </row>
    <row r="160" s="2" customFormat="1" ht="33" customHeight="1">
      <c r="A160" s="34"/>
      <c r="B160" s="177"/>
      <c r="C160" s="178" t="s">
        <v>322</v>
      </c>
      <c r="D160" s="178" t="s">
        <v>284</v>
      </c>
      <c r="E160" s="179" t="s">
        <v>694</v>
      </c>
      <c r="F160" s="180" t="s">
        <v>695</v>
      </c>
      <c r="G160" s="181" t="s">
        <v>510</v>
      </c>
      <c r="H160" s="203">
        <v>1.1000000000000001</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80</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1264</v>
      </c>
    </row>
    <row r="161" s="2" customFormat="1">
      <c r="A161" s="34"/>
      <c r="B161" s="35"/>
      <c r="C161" s="34"/>
      <c r="D161" s="192" t="s">
        <v>290</v>
      </c>
      <c r="E161" s="34"/>
      <c r="F161" s="193" t="s">
        <v>695</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80</v>
      </c>
    </row>
    <row r="162" s="2" customFormat="1">
      <c r="A162" s="34"/>
      <c r="B162" s="35"/>
      <c r="C162" s="34"/>
      <c r="D162" s="192" t="s">
        <v>291</v>
      </c>
      <c r="E162" s="34"/>
      <c r="F162" s="197" t="s">
        <v>1265</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291</v>
      </c>
      <c r="AU162" s="15" t="s">
        <v>80</v>
      </c>
    </row>
    <row r="163" s="2" customFormat="1" ht="16.5" customHeight="1">
      <c r="A163" s="34"/>
      <c r="B163" s="177"/>
      <c r="C163" s="178" t="s">
        <v>327</v>
      </c>
      <c r="D163" s="178" t="s">
        <v>284</v>
      </c>
      <c r="E163" s="179" t="s">
        <v>706</v>
      </c>
      <c r="F163" s="180" t="s">
        <v>707</v>
      </c>
      <c r="G163" s="181" t="s">
        <v>510</v>
      </c>
      <c r="H163" s="203">
        <v>1.1000000000000001</v>
      </c>
      <c r="I163" s="183"/>
      <c r="J163" s="184">
        <f>ROUND(I163*H163,2)</f>
        <v>0</v>
      </c>
      <c r="K163" s="185"/>
      <c r="L163" s="35"/>
      <c r="M163" s="186" t="s">
        <v>1</v>
      </c>
      <c r="N163" s="187" t="s">
        <v>38</v>
      </c>
      <c r="O163" s="73"/>
      <c r="P163" s="188">
        <f>O163*H163</f>
        <v>0</v>
      </c>
      <c r="Q163" s="188">
        <v>0</v>
      </c>
      <c r="R163" s="188">
        <f>Q163*H163</f>
        <v>0</v>
      </c>
      <c r="S163" s="188">
        <v>0</v>
      </c>
      <c r="T163" s="189">
        <f>S163*H163</f>
        <v>0</v>
      </c>
      <c r="U163" s="34"/>
      <c r="V163" s="34"/>
      <c r="W163" s="34"/>
      <c r="X163" s="34"/>
      <c r="Y163" s="34"/>
      <c r="Z163" s="34"/>
      <c r="AA163" s="34"/>
      <c r="AB163" s="34"/>
      <c r="AC163" s="34"/>
      <c r="AD163" s="34"/>
      <c r="AE163" s="34"/>
      <c r="AR163" s="190" t="s">
        <v>97</v>
      </c>
      <c r="AT163" s="190" t="s">
        <v>284</v>
      </c>
      <c r="AU163" s="190" t="s">
        <v>80</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1266</v>
      </c>
    </row>
    <row r="164" s="2" customFormat="1">
      <c r="A164" s="34"/>
      <c r="B164" s="35"/>
      <c r="C164" s="34"/>
      <c r="D164" s="192" t="s">
        <v>290</v>
      </c>
      <c r="E164" s="34"/>
      <c r="F164" s="193" t="s">
        <v>707</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80</v>
      </c>
    </row>
    <row r="165" s="2" customFormat="1">
      <c r="A165" s="34"/>
      <c r="B165" s="35"/>
      <c r="C165" s="34"/>
      <c r="D165" s="192" t="s">
        <v>291</v>
      </c>
      <c r="E165" s="34"/>
      <c r="F165" s="197" t="s">
        <v>1267</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291</v>
      </c>
      <c r="AU165" s="15" t="s">
        <v>80</v>
      </c>
    </row>
    <row r="166" s="2" customFormat="1" ht="16.5" customHeight="1">
      <c r="A166" s="34"/>
      <c r="B166" s="177"/>
      <c r="C166" s="178" t="s">
        <v>332</v>
      </c>
      <c r="D166" s="178" t="s">
        <v>284</v>
      </c>
      <c r="E166" s="179" t="s">
        <v>710</v>
      </c>
      <c r="F166" s="180" t="s">
        <v>711</v>
      </c>
      <c r="G166" s="181" t="s">
        <v>510</v>
      </c>
      <c r="H166" s="203">
        <v>1.1000000000000001</v>
      </c>
      <c r="I166" s="183"/>
      <c r="J166" s="184">
        <f>ROUND(I166*H166,2)</f>
        <v>0</v>
      </c>
      <c r="K166" s="185"/>
      <c r="L166" s="35"/>
      <c r="M166" s="186" t="s">
        <v>1</v>
      </c>
      <c r="N166" s="187" t="s">
        <v>38</v>
      </c>
      <c r="O166" s="73"/>
      <c r="P166" s="188">
        <f>O166*H166</f>
        <v>0</v>
      </c>
      <c r="Q166" s="188">
        <v>0</v>
      </c>
      <c r="R166" s="188">
        <f>Q166*H166</f>
        <v>0</v>
      </c>
      <c r="S166" s="188">
        <v>0</v>
      </c>
      <c r="T166" s="189">
        <f>S166*H166</f>
        <v>0</v>
      </c>
      <c r="U166" s="34"/>
      <c r="V166" s="34"/>
      <c r="W166" s="34"/>
      <c r="X166" s="34"/>
      <c r="Y166" s="34"/>
      <c r="Z166" s="34"/>
      <c r="AA166" s="34"/>
      <c r="AB166" s="34"/>
      <c r="AC166" s="34"/>
      <c r="AD166" s="34"/>
      <c r="AE166" s="34"/>
      <c r="AR166" s="190" t="s">
        <v>97</v>
      </c>
      <c r="AT166" s="190" t="s">
        <v>284</v>
      </c>
      <c r="AU166" s="190" t="s">
        <v>80</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1268</v>
      </c>
    </row>
    <row r="167" s="2" customFormat="1">
      <c r="A167" s="34"/>
      <c r="B167" s="35"/>
      <c r="C167" s="34"/>
      <c r="D167" s="192" t="s">
        <v>290</v>
      </c>
      <c r="E167" s="34"/>
      <c r="F167" s="193" t="s">
        <v>711</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80</v>
      </c>
    </row>
    <row r="168" s="2" customFormat="1">
      <c r="A168" s="34"/>
      <c r="B168" s="35"/>
      <c r="C168" s="34"/>
      <c r="D168" s="192" t="s">
        <v>291</v>
      </c>
      <c r="E168" s="34"/>
      <c r="F168" s="197" t="s">
        <v>713</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291</v>
      </c>
      <c r="AU168" s="15" t="s">
        <v>80</v>
      </c>
    </row>
    <row r="169" s="2" customFormat="1" ht="21.75" customHeight="1">
      <c r="A169" s="34"/>
      <c r="B169" s="177"/>
      <c r="C169" s="178" t="s">
        <v>8</v>
      </c>
      <c r="D169" s="178" t="s">
        <v>284</v>
      </c>
      <c r="E169" s="179" t="s">
        <v>616</v>
      </c>
      <c r="F169" s="180" t="s">
        <v>714</v>
      </c>
      <c r="G169" s="181" t="s">
        <v>403</v>
      </c>
      <c r="H169" s="203">
        <v>24.289999999999999</v>
      </c>
      <c r="I169" s="183"/>
      <c r="J169" s="184">
        <f>ROUND(I169*H169,2)</f>
        <v>0</v>
      </c>
      <c r="K169" s="185"/>
      <c r="L169" s="35"/>
      <c r="M169" s="186" t="s">
        <v>1</v>
      </c>
      <c r="N169" s="187" t="s">
        <v>38</v>
      </c>
      <c r="O169" s="73"/>
      <c r="P169" s="188">
        <f>O169*H169</f>
        <v>0</v>
      </c>
      <c r="Q169" s="188">
        <v>0</v>
      </c>
      <c r="R169" s="188">
        <f>Q169*H169</f>
        <v>0</v>
      </c>
      <c r="S169" s="188">
        <v>0</v>
      </c>
      <c r="T169" s="189">
        <f>S169*H169</f>
        <v>0</v>
      </c>
      <c r="U169" s="34"/>
      <c r="V169" s="34"/>
      <c r="W169" s="34"/>
      <c r="X169" s="34"/>
      <c r="Y169" s="34"/>
      <c r="Z169" s="34"/>
      <c r="AA169" s="34"/>
      <c r="AB169" s="34"/>
      <c r="AC169" s="34"/>
      <c r="AD169" s="34"/>
      <c r="AE169" s="34"/>
      <c r="AR169" s="190" t="s">
        <v>97</v>
      </c>
      <c r="AT169" s="190" t="s">
        <v>284</v>
      </c>
      <c r="AU169" s="190" t="s">
        <v>80</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97</v>
      </c>
      <c r="BM169" s="190" t="s">
        <v>1269</v>
      </c>
    </row>
    <row r="170" s="2" customFormat="1">
      <c r="A170" s="34"/>
      <c r="B170" s="35"/>
      <c r="C170" s="34"/>
      <c r="D170" s="192" t="s">
        <v>290</v>
      </c>
      <c r="E170" s="34"/>
      <c r="F170" s="193" t="s">
        <v>714</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80</v>
      </c>
    </row>
    <row r="171" s="2" customFormat="1">
      <c r="A171" s="34"/>
      <c r="B171" s="35"/>
      <c r="C171" s="34"/>
      <c r="D171" s="192" t="s">
        <v>291</v>
      </c>
      <c r="E171" s="34"/>
      <c r="F171" s="197" t="s">
        <v>1270</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291</v>
      </c>
      <c r="AU171" s="15" t="s">
        <v>80</v>
      </c>
    </row>
    <row r="172" s="2" customFormat="1" ht="24.15" customHeight="1">
      <c r="A172" s="34"/>
      <c r="B172" s="177"/>
      <c r="C172" s="178" t="s">
        <v>439</v>
      </c>
      <c r="D172" s="178" t="s">
        <v>284</v>
      </c>
      <c r="E172" s="179" t="s">
        <v>622</v>
      </c>
      <c r="F172" s="180" t="s">
        <v>717</v>
      </c>
      <c r="G172" s="181" t="s">
        <v>510</v>
      </c>
      <c r="H172" s="203">
        <v>15.177</v>
      </c>
      <c r="I172" s="183"/>
      <c r="J172" s="184">
        <f>ROUND(I172*H172,2)</f>
        <v>0</v>
      </c>
      <c r="K172" s="185"/>
      <c r="L172" s="35"/>
      <c r="M172" s="186" t="s">
        <v>1</v>
      </c>
      <c r="N172" s="187" t="s">
        <v>38</v>
      </c>
      <c r="O172" s="73"/>
      <c r="P172" s="188">
        <f>O172*H172</f>
        <v>0</v>
      </c>
      <c r="Q172" s="188">
        <v>0</v>
      </c>
      <c r="R172" s="188">
        <f>Q172*H172</f>
        <v>0</v>
      </c>
      <c r="S172" s="188">
        <v>0</v>
      </c>
      <c r="T172" s="189">
        <f>S172*H172</f>
        <v>0</v>
      </c>
      <c r="U172" s="34"/>
      <c r="V172" s="34"/>
      <c r="W172" s="34"/>
      <c r="X172" s="34"/>
      <c r="Y172" s="34"/>
      <c r="Z172" s="34"/>
      <c r="AA172" s="34"/>
      <c r="AB172" s="34"/>
      <c r="AC172" s="34"/>
      <c r="AD172" s="34"/>
      <c r="AE172" s="34"/>
      <c r="AR172" s="190" t="s">
        <v>97</v>
      </c>
      <c r="AT172" s="190" t="s">
        <v>284</v>
      </c>
      <c r="AU172" s="190" t="s">
        <v>80</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1271</v>
      </c>
    </row>
    <row r="173" s="2" customFormat="1">
      <c r="A173" s="34"/>
      <c r="B173" s="35"/>
      <c r="C173" s="34"/>
      <c r="D173" s="192" t="s">
        <v>290</v>
      </c>
      <c r="E173" s="34"/>
      <c r="F173" s="193" t="s">
        <v>717</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80</v>
      </c>
    </row>
    <row r="174" s="2" customFormat="1">
      <c r="A174" s="34"/>
      <c r="B174" s="35"/>
      <c r="C174" s="34"/>
      <c r="D174" s="192" t="s">
        <v>291</v>
      </c>
      <c r="E174" s="34"/>
      <c r="F174" s="197" t="s">
        <v>1272</v>
      </c>
      <c r="G174" s="34"/>
      <c r="H174" s="34"/>
      <c r="I174" s="194"/>
      <c r="J174" s="34"/>
      <c r="K174" s="34"/>
      <c r="L174" s="35"/>
      <c r="M174" s="195"/>
      <c r="N174" s="196"/>
      <c r="O174" s="73"/>
      <c r="P174" s="73"/>
      <c r="Q174" s="73"/>
      <c r="R174" s="73"/>
      <c r="S174" s="73"/>
      <c r="T174" s="74"/>
      <c r="U174" s="34"/>
      <c r="V174" s="34"/>
      <c r="W174" s="34"/>
      <c r="X174" s="34"/>
      <c r="Y174" s="34"/>
      <c r="Z174" s="34"/>
      <c r="AA174" s="34"/>
      <c r="AB174" s="34"/>
      <c r="AC174" s="34"/>
      <c r="AD174" s="34"/>
      <c r="AE174" s="34"/>
      <c r="AT174" s="15" t="s">
        <v>291</v>
      </c>
      <c r="AU174" s="15" t="s">
        <v>80</v>
      </c>
    </row>
    <row r="175" s="2" customFormat="1" ht="16.5" customHeight="1">
      <c r="A175" s="34"/>
      <c r="B175" s="177"/>
      <c r="C175" s="178" t="s">
        <v>343</v>
      </c>
      <c r="D175" s="178" t="s">
        <v>284</v>
      </c>
      <c r="E175" s="179" t="s">
        <v>625</v>
      </c>
      <c r="F175" s="180" t="s">
        <v>626</v>
      </c>
      <c r="G175" s="181" t="s">
        <v>627</v>
      </c>
      <c r="H175" s="203">
        <v>10</v>
      </c>
      <c r="I175" s="183"/>
      <c r="J175" s="184">
        <f>ROUND(I175*H175,2)</f>
        <v>0</v>
      </c>
      <c r="K175" s="185"/>
      <c r="L175" s="35"/>
      <c r="M175" s="186" t="s">
        <v>1</v>
      </c>
      <c r="N175" s="187" t="s">
        <v>38</v>
      </c>
      <c r="O175" s="73"/>
      <c r="P175" s="188">
        <f>O175*H175</f>
        <v>0</v>
      </c>
      <c r="Q175" s="188">
        <v>0</v>
      </c>
      <c r="R175" s="188">
        <f>Q175*H175</f>
        <v>0</v>
      </c>
      <c r="S175" s="188">
        <v>0</v>
      </c>
      <c r="T175" s="189">
        <f>S175*H175</f>
        <v>0</v>
      </c>
      <c r="U175" s="34"/>
      <c r="V175" s="34"/>
      <c r="W175" s="34"/>
      <c r="X175" s="34"/>
      <c r="Y175" s="34"/>
      <c r="Z175" s="34"/>
      <c r="AA175" s="34"/>
      <c r="AB175" s="34"/>
      <c r="AC175" s="34"/>
      <c r="AD175" s="34"/>
      <c r="AE175" s="34"/>
      <c r="AR175" s="190" t="s">
        <v>97</v>
      </c>
      <c r="AT175" s="190" t="s">
        <v>284</v>
      </c>
      <c r="AU175" s="190" t="s">
        <v>80</v>
      </c>
      <c r="AY175" s="15" t="s">
        <v>281</v>
      </c>
      <c r="BE175" s="191">
        <f>IF(N175="základní",J175,0)</f>
        <v>0</v>
      </c>
      <c r="BF175" s="191">
        <f>IF(N175="snížená",J175,0)</f>
        <v>0</v>
      </c>
      <c r="BG175" s="191">
        <f>IF(N175="zákl. přenesená",J175,0)</f>
        <v>0</v>
      </c>
      <c r="BH175" s="191">
        <f>IF(N175="sníž. přenesená",J175,0)</f>
        <v>0</v>
      </c>
      <c r="BI175" s="191">
        <f>IF(N175="nulová",J175,0)</f>
        <v>0</v>
      </c>
      <c r="BJ175" s="15" t="s">
        <v>80</v>
      </c>
      <c r="BK175" s="191">
        <f>ROUND(I175*H175,2)</f>
        <v>0</v>
      </c>
      <c r="BL175" s="15" t="s">
        <v>97</v>
      </c>
      <c r="BM175" s="190" t="s">
        <v>1273</v>
      </c>
    </row>
    <row r="176" s="2" customFormat="1">
      <c r="A176" s="34"/>
      <c r="B176" s="35"/>
      <c r="C176" s="34"/>
      <c r="D176" s="192" t="s">
        <v>290</v>
      </c>
      <c r="E176" s="34"/>
      <c r="F176" s="193" t="s">
        <v>626</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290</v>
      </c>
      <c r="AU176" s="15" t="s">
        <v>80</v>
      </c>
    </row>
    <row r="177" s="2" customFormat="1">
      <c r="A177" s="34"/>
      <c r="B177" s="35"/>
      <c r="C177" s="34"/>
      <c r="D177" s="192" t="s">
        <v>291</v>
      </c>
      <c r="E177" s="34"/>
      <c r="F177" s="197" t="s">
        <v>833</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291</v>
      </c>
      <c r="AU177" s="15" t="s">
        <v>80</v>
      </c>
    </row>
    <row r="178" s="12" customFormat="1" ht="25.92" customHeight="1">
      <c r="A178" s="12"/>
      <c r="B178" s="164"/>
      <c r="C178" s="12"/>
      <c r="D178" s="165" t="s">
        <v>72</v>
      </c>
      <c r="E178" s="166" t="s">
        <v>82</v>
      </c>
      <c r="F178" s="166" t="s">
        <v>726</v>
      </c>
      <c r="G178" s="12"/>
      <c r="H178" s="12"/>
      <c r="I178" s="167"/>
      <c r="J178" s="168">
        <f>BK178</f>
        <v>0</v>
      </c>
      <c r="K178" s="12"/>
      <c r="L178" s="164"/>
      <c r="M178" s="169"/>
      <c r="N178" s="170"/>
      <c r="O178" s="170"/>
      <c r="P178" s="171">
        <f>SUM(P179:P193)</f>
        <v>0</v>
      </c>
      <c r="Q178" s="170"/>
      <c r="R178" s="171">
        <f>SUM(R179:R193)</f>
        <v>0</v>
      </c>
      <c r="S178" s="170"/>
      <c r="T178" s="172">
        <f>SUM(T179:T193)</f>
        <v>0</v>
      </c>
      <c r="U178" s="12"/>
      <c r="V178" s="12"/>
      <c r="W178" s="12"/>
      <c r="X178" s="12"/>
      <c r="Y178" s="12"/>
      <c r="Z178" s="12"/>
      <c r="AA178" s="12"/>
      <c r="AB178" s="12"/>
      <c r="AC178" s="12"/>
      <c r="AD178" s="12"/>
      <c r="AE178" s="12"/>
      <c r="AR178" s="165" t="s">
        <v>80</v>
      </c>
      <c r="AT178" s="173" t="s">
        <v>72</v>
      </c>
      <c r="AU178" s="173" t="s">
        <v>73</v>
      </c>
      <c r="AY178" s="165" t="s">
        <v>281</v>
      </c>
      <c r="BK178" s="174">
        <f>SUM(BK179:BK193)</f>
        <v>0</v>
      </c>
    </row>
    <row r="179" s="2" customFormat="1" ht="24.15" customHeight="1">
      <c r="A179" s="34"/>
      <c r="B179" s="177"/>
      <c r="C179" s="178" t="s">
        <v>348</v>
      </c>
      <c r="D179" s="178" t="s">
        <v>284</v>
      </c>
      <c r="E179" s="179" t="s">
        <v>973</v>
      </c>
      <c r="F179" s="180" t="s">
        <v>974</v>
      </c>
      <c r="G179" s="181" t="s">
        <v>510</v>
      </c>
      <c r="H179" s="203">
        <v>0.98899999999999999</v>
      </c>
      <c r="I179" s="183"/>
      <c r="J179" s="184">
        <f>ROUND(I179*H179,2)</f>
        <v>0</v>
      </c>
      <c r="K179" s="185"/>
      <c r="L179" s="35"/>
      <c r="M179" s="186" t="s">
        <v>1</v>
      </c>
      <c r="N179" s="187" t="s">
        <v>38</v>
      </c>
      <c r="O179" s="73"/>
      <c r="P179" s="188">
        <f>O179*H179</f>
        <v>0</v>
      </c>
      <c r="Q179" s="188">
        <v>0</v>
      </c>
      <c r="R179" s="188">
        <f>Q179*H179</f>
        <v>0</v>
      </c>
      <c r="S179" s="188">
        <v>0</v>
      </c>
      <c r="T179" s="189">
        <f>S179*H179</f>
        <v>0</v>
      </c>
      <c r="U179" s="34"/>
      <c r="V179" s="34"/>
      <c r="W179" s="34"/>
      <c r="X179" s="34"/>
      <c r="Y179" s="34"/>
      <c r="Z179" s="34"/>
      <c r="AA179" s="34"/>
      <c r="AB179" s="34"/>
      <c r="AC179" s="34"/>
      <c r="AD179" s="34"/>
      <c r="AE179" s="34"/>
      <c r="AR179" s="190" t="s">
        <v>97</v>
      </c>
      <c r="AT179" s="190" t="s">
        <v>284</v>
      </c>
      <c r="AU179" s="190" t="s">
        <v>80</v>
      </c>
      <c r="AY179" s="15" t="s">
        <v>281</v>
      </c>
      <c r="BE179" s="191">
        <f>IF(N179="základní",J179,0)</f>
        <v>0</v>
      </c>
      <c r="BF179" s="191">
        <f>IF(N179="snížená",J179,0)</f>
        <v>0</v>
      </c>
      <c r="BG179" s="191">
        <f>IF(N179="zákl. přenesená",J179,0)</f>
        <v>0</v>
      </c>
      <c r="BH179" s="191">
        <f>IF(N179="sníž. přenesená",J179,0)</f>
        <v>0</v>
      </c>
      <c r="BI179" s="191">
        <f>IF(N179="nulová",J179,0)</f>
        <v>0</v>
      </c>
      <c r="BJ179" s="15" t="s">
        <v>80</v>
      </c>
      <c r="BK179" s="191">
        <f>ROUND(I179*H179,2)</f>
        <v>0</v>
      </c>
      <c r="BL179" s="15" t="s">
        <v>97</v>
      </c>
      <c r="BM179" s="190" t="s">
        <v>1274</v>
      </c>
    </row>
    <row r="180" s="2" customFormat="1">
      <c r="A180" s="34"/>
      <c r="B180" s="35"/>
      <c r="C180" s="34"/>
      <c r="D180" s="192" t="s">
        <v>290</v>
      </c>
      <c r="E180" s="34"/>
      <c r="F180" s="193" t="s">
        <v>974</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290</v>
      </c>
      <c r="AU180" s="15" t="s">
        <v>80</v>
      </c>
    </row>
    <row r="181" s="2" customFormat="1">
      <c r="A181" s="34"/>
      <c r="B181" s="35"/>
      <c r="C181" s="34"/>
      <c r="D181" s="192" t="s">
        <v>291</v>
      </c>
      <c r="E181" s="34"/>
      <c r="F181" s="197" t="s">
        <v>1275</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291</v>
      </c>
      <c r="AU181" s="15" t="s">
        <v>80</v>
      </c>
    </row>
    <row r="182" s="2" customFormat="1" ht="37.8" customHeight="1">
      <c r="A182" s="34"/>
      <c r="B182" s="177"/>
      <c r="C182" s="178" t="s">
        <v>353</v>
      </c>
      <c r="D182" s="178" t="s">
        <v>284</v>
      </c>
      <c r="E182" s="179" t="s">
        <v>743</v>
      </c>
      <c r="F182" s="180" t="s">
        <v>744</v>
      </c>
      <c r="G182" s="181" t="s">
        <v>510</v>
      </c>
      <c r="H182" s="203">
        <v>8.9009999999999998</v>
      </c>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97</v>
      </c>
      <c r="AT182" s="190" t="s">
        <v>284</v>
      </c>
      <c r="AU182" s="190" t="s">
        <v>80</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97</v>
      </c>
      <c r="BM182" s="190" t="s">
        <v>1276</v>
      </c>
    </row>
    <row r="183" s="2" customFormat="1">
      <c r="A183" s="34"/>
      <c r="B183" s="35"/>
      <c r="C183" s="34"/>
      <c r="D183" s="192" t="s">
        <v>290</v>
      </c>
      <c r="E183" s="34"/>
      <c r="F183" s="193" t="s">
        <v>744</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80</v>
      </c>
    </row>
    <row r="184" s="2" customFormat="1">
      <c r="A184" s="34"/>
      <c r="B184" s="35"/>
      <c r="C184" s="34"/>
      <c r="D184" s="192" t="s">
        <v>291</v>
      </c>
      <c r="E184" s="34"/>
      <c r="F184" s="197" t="s">
        <v>1277</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291</v>
      </c>
      <c r="AU184" s="15" t="s">
        <v>80</v>
      </c>
    </row>
    <row r="185" s="2" customFormat="1" ht="16.5" customHeight="1">
      <c r="A185" s="34"/>
      <c r="B185" s="177"/>
      <c r="C185" s="178" t="s">
        <v>360</v>
      </c>
      <c r="D185" s="178" t="s">
        <v>284</v>
      </c>
      <c r="E185" s="179" t="s">
        <v>747</v>
      </c>
      <c r="F185" s="180" t="s">
        <v>748</v>
      </c>
      <c r="G185" s="181" t="s">
        <v>403</v>
      </c>
      <c r="H185" s="203">
        <v>34.384</v>
      </c>
      <c r="I185" s="183"/>
      <c r="J185" s="184">
        <f>ROUND(I185*H185,2)</f>
        <v>0</v>
      </c>
      <c r="K185" s="185"/>
      <c r="L185" s="35"/>
      <c r="M185" s="186" t="s">
        <v>1</v>
      </c>
      <c r="N185" s="187" t="s">
        <v>38</v>
      </c>
      <c r="O185" s="73"/>
      <c r="P185" s="188">
        <f>O185*H185</f>
        <v>0</v>
      </c>
      <c r="Q185" s="188">
        <v>0</v>
      </c>
      <c r="R185" s="188">
        <f>Q185*H185</f>
        <v>0</v>
      </c>
      <c r="S185" s="188">
        <v>0</v>
      </c>
      <c r="T185" s="189">
        <f>S185*H185</f>
        <v>0</v>
      </c>
      <c r="U185" s="34"/>
      <c r="V185" s="34"/>
      <c r="W185" s="34"/>
      <c r="X185" s="34"/>
      <c r="Y185" s="34"/>
      <c r="Z185" s="34"/>
      <c r="AA185" s="34"/>
      <c r="AB185" s="34"/>
      <c r="AC185" s="34"/>
      <c r="AD185" s="34"/>
      <c r="AE185" s="34"/>
      <c r="AR185" s="190" t="s">
        <v>97</v>
      </c>
      <c r="AT185" s="190" t="s">
        <v>284</v>
      </c>
      <c r="AU185" s="190" t="s">
        <v>80</v>
      </c>
      <c r="AY185" s="15" t="s">
        <v>281</v>
      </c>
      <c r="BE185" s="191">
        <f>IF(N185="základní",J185,0)</f>
        <v>0</v>
      </c>
      <c r="BF185" s="191">
        <f>IF(N185="snížená",J185,0)</f>
        <v>0</v>
      </c>
      <c r="BG185" s="191">
        <f>IF(N185="zákl. přenesená",J185,0)</f>
        <v>0</v>
      </c>
      <c r="BH185" s="191">
        <f>IF(N185="sníž. přenesená",J185,0)</f>
        <v>0</v>
      </c>
      <c r="BI185" s="191">
        <f>IF(N185="nulová",J185,0)</f>
        <v>0</v>
      </c>
      <c r="BJ185" s="15" t="s">
        <v>80</v>
      </c>
      <c r="BK185" s="191">
        <f>ROUND(I185*H185,2)</f>
        <v>0</v>
      </c>
      <c r="BL185" s="15" t="s">
        <v>97</v>
      </c>
      <c r="BM185" s="190" t="s">
        <v>1278</v>
      </c>
    </row>
    <row r="186" s="2" customFormat="1">
      <c r="A186" s="34"/>
      <c r="B186" s="35"/>
      <c r="C186" s="34"/>
      <c r="D186" s="192" t="s">
        <v>290</v>
      </c>
      <c r="E186" s="34"/>
      <c r="F186" s="193" t="s">
        <v>748</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290</v>
      </c>
      <c r="AU186" s="15" t="s">
        <v>80</v>
      </c>
    </row>
    <row r="187" s="2" customFormat="1">
      <c r="A187" s="34"/>
      <c r="B187" s="35"/>
      <c r="C187" s="34"/>
      <c r="D187" s="192" t="s">
        <v>291</v>
      </c>
      <c r="E187" s="34"/>
      <c r="F187" s="197" t="s">
        <v>1279</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291</v>
      </c>
      <c r="AU187" s="15" t="s">
        <v>80</v>
      </c>
    </row>
    <row r="188" s="2" customFormat="1" ht="16.5" customHeight="1">
      <c r="A188" s="34"/>
      <c r="B188" s="177"/>
      <c r="C188" s="178" t="s">
        <v>455</v>
      </c>
      <c r="D188" s="178" t="s">
        <v>284</v>
      </c>
      <c r="E188" s="179" t="s">
        <v>751</v>
      </c>
      <c r="F188" s="180" t="s">
        <v>752</v>
      </c>
      <c r="G188" s="181" t="s">
        <v>403</v>
      </c>
      <c r="H188" s="203">
        <v>34.384</v>
      </c>
      <c r="I188" s="183"/>
      <c r="J188" s="184">
        <f>ROUND(I188*H188,2)</f>
        <v>0</v>
      </c>
      <c r="K188" s="185"/>
      <c r="L188" s="35"/>
      <c r="M188" s="186" t="s">
        <v>1</v>
      </c>
      <c r="N188" s="187"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97</v>
      </c>
      <c r="AT188" s="190" t="s">
        <v>284</v>
      </c>
      <c r="AU188" s="190" t="s">
        <v>80</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97</v>
      </c>
      <c r="BM188" s="190" t="s">
        <v>1280</v>
      </c>
    </row>
    <row r="189" s="2" customFormat="1">
      <c r="A189" s="34"/>
      <c r="B189" s="35"/>
      <c r="C189" s="34"/>
      <c r="D189" s="192" t="s">
        <v>290</v>
      </c>
      <c r="E189" s="34"/>
      <c r="F189" s="193" t="s">
        <v>752</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80</v>
      </c>
    </row>
    <row r="190" s="2" customFormat="1">
      <c r="A190" s="34"/>
      <c r="B190" s="35"/>
      <c r="C190" s="34"/>
      <c r="D190" s="192" t="s">
        <v>291</v>
      </c>
      <c r="E190" s="34"/>
      <c r="F190" s="197" t="s">
        <v>1281</v>
      </c>
      <c r="G190" s="34"/>
      <c r="H190" s="34"/>
      <c r="I190" s="194"/>
      <c r="J190" s="34"/>
      <c r="K190" s="34"/>
      <c r="L190" s="35"/>
      <c r="M190" s="195"/>
      <c r="N190" s="196"/>
      <c r="O190" s="73"/>
      <c r="P190" s="73"/>
      <c r="Q190" s="73"/>
      <c r="R190" s="73"/>
      <c r="S190" s="73"/>
      <c r="T190" s="74"/>
      <c r="U190" s="34"/>
      <c r="V190" s="34"/>
      <c r="W190" s="34"/>
      <c r="X190" s="34"/>
      <c r="Y190" s="34"/>
      <c r="Z190" s="34"/>
      <c r="AA190" s="34"/>
      <c r="AB190" s="34"/>
      <c r="AC190" s="34"/>
      <c r="AD190" s="34"/>
      <c r="AE190" s="34"/>
      <c r="AT190" s="15" t="s">
        <v>291</v>
      </c>
      <c r="AU190" s="15" t="s">
        <v>80</v>
      </c>
    </row>
    <row r="191" s="2" customFormat="1" ht="21.75" customHeight="1">
      <c r="A191" s="34"/>
      <c r="B191" s="177"/>
      <c r="C191" s="178" t="s">
        <v>367</v>
      </c>
      <c r="D191" s="178" t="s">
        <v>284</v>
      </c>
      <c r="E191" s="179" t="s">
        <v>755</v>
      </c>
      <c r="F191" s="180" t="s">
        <v>756</v>
      </c>
      <c r="G191" s="181" t="s">
        <v>515</v>
      </c>
      <c r="H191" s="203">
        <v>0.44500000000000001</v>
      </c>
      <c r="I191" s="183"/>
      <c r="J191" s="184">
        <f>ROUND(I191*H191,2)</f>
        <v>0</v>
      </c>
      <c r="K191" s="185"/>
      <c r="L191" s="35"/>
      <c r="M191" s="186" t="s">
        <v>1</v>
      </c>
      <c r="N191" s="187" t="s">
        <v>38</v>
      </c>
      <c r="O191" s="73"/>
      <c r="P191" s="188">
        <f>O191*H191</f>
        <v>0</v>
      </c>
      <c r="Q191" s="188">
        <v>0</v>
      </c>
      <c r="R191" s="188">
        <f>Q191*H191</f>
        <v>0</v>
      </c>
      <c r="S191" s="188">
        <v>0</v>
      </c>
      <c r="T191" s="189">
        <f>S191*H191</f>
        <v>0</v>
      </c>
      <c r="U191" s="34"/>
      <c r="V191" s="34"/>
      <c r="W191" s="34"/>
      <c r="X191" s="34"/>
      <c r="Y191" s="34"/>
      <c r="Z191" s="34"/>
      <c r="AA191" s="34"/>
      <c r="AB191" s="34"/>
      <c r="AC191" s="34"/>
      <c r="AD191" s="34"/>
      <c r="AE191" s="34"/>
      <c r="AR191" s="190" t="s">
        <v>97</v>
      </c>
      <c r="AT191" s="190" t="s">
        <v>284</v>
      </c>
      <c r="AU191" s="190" t="s">
        <v>80</v>
      </c>
      <c r="AY191" s="15" t="s">
        <v>281</v>
      </c>
      <c r="BE191" s="191">
        <f>IF(N191="základní",J191,0)</f>
        <v>0</v>
      </c>
      <c r="BF191" s="191">
        <f>IF(N191="snížená",J191,0)</f>
        <v>0</v>
      </c>
      <c r="BG191" s="191">
        <f>IF(N191="zákl. přenesená",J191,0)</f>
        <v>0</v>
      </c>
      <c r="BH191" s="191">
        <f>IF(N191="sníž. přenesená",J191,0)</f>
        <v>0</v>
      </c>
      <c r="BI191" s="191">
        <f>IF(N191="nulová",J191,0)</f>
        <v>0</v>
      </c>
      <c r="BJ191" s="15" t="s">
        <v>80</v>
      </c>
      <c r="BK191" s="191">
        <f>ROUND(I191*H191,2)</f>
        <v>0</v>
      </c>
      <c r="BL191" s="15" t="s">
        <v>97</v>
      </c>
      <c r="BM191" s="190" t="s">
        <v>1282</v>
      </c>
    </row>
    <row r="192" s="2" customFormat="1">
      <c r="A192" s="34"/>
      <c r="B192" s="35"/>
      <c r="C192" s="34"/>
      <c r="D192" s="192" t="s">
        <v>290</v>
      </c>
      <c r="E192" s="34"/>
      <c r="F192" s="193" t="s">
        <v>756</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290</v>
      </c>
      <c r="AU192" s="15" t="s">
        <v>80</v>
      </c>
    </row>
    <row r="193" s="2" customFormat="1">
      <c r="A193" s="34"/>
      <c r="B193" s="35"/>
      <c r="C193" s="34"/>
      <c r="D193" s="192" t="s">
        <v>291</v>
      </c>
      <c r="E193" s="34"/>
      <c r="F193" s="197" t="s">
        <v>1283</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291</v>
      </c>
      <c r="AU193" s="15" t="s">
        <v>80</v>
      </c>
    </row>
    <row r="194" s="12" customFormat="1" ht="25.92" customHeight="1">
      <c r="A194" s="12"/>
      <c r="B194" s="164"/>
      <c r="C194" s="12"/>
      <c r="D194" s="165" t="s">
        <v>72</v>
      </c>
      <c r="E194" s="166" t="s">
        <v>90</v>
      </c>
      <c r="F194" s="166" t="s">
        <v>772</v>
      </c>
      <c r="G194" s="12"/>
      <c r="H194" s="12"/>
      <c r="I194" s="167"/>
      <c r="J194" s="168">
        <f>BK194</f>
        <v>0</v>
      </c>
      <c r="K194" s="12"/>
      <c r="L194" s="164"/>
      <c r="M194" s="169"/>
      <c r="N194" s="170"/>
      <c r="O194" s="170"/>
      <c r="P194" s="171">
        <f>SUM(P195:P206)</f>
        <v>0</v>
      </c>
      <c r="Q194" s="170"/>
      <c r="R194" s="171">
        <f>SUM(R195:R206)</f>
        <v>0</v>
      </c>
      <c r="S194" s="170"/>
      <c r="T194" s="172">
        <f>SUM(T195:T206)</f>
        <v>0</v>
      </c>
      <c r="U194" s="12"/>
      <c r="V194" s="12"/>
      <c r="W194" s="12"/>
      <c r="X194" s="12"/>
      <c r="Y194" s="12"/>
      <c r="Z194" s="12"/>
      <c r="AA194" s="12"/>
      <c r="AB194" s="12"/>
      <c r="AC194" s="12"/>
      <c r="AD194" s="12"/>
      <c r="AE194" s="12"/>
      <c r="AR194" s="165" t="s">
        <v>80</v>
      </c>
      <c r="AT194" s="173" t="s">
        <v>72</v>
      </c>
      <c r="AU194" s="173" t="s">
        <v>73</v>
      </c>
      <c r="AY194" s="165" t="s">
        <v>281</v>
      </c>
      <c r="BK194" s="174">
        <f>SUM(BK195:BK206)</f>
        <v>0</v>
      </c>
    </row>
    <row r="195" s="2" customFormat="1" ht="55.5" customHeight="1">
      <c r="A195" s="34"/>
      <c r="B195" s="177"/>
      <c r="C195" s="178" t="s">
        <v>372</v>
      </c>
      <c r="D195" s="178" t="s">
        <v>284</v>
      </c>
      <c r="E195" s="179" t="s">
        <v>991</v>
      </c>
      <c r="F195" s="180" t="s">
        <v>992</v>
      </c>
      <c r="G195" s="181" t="s">
        <v>510</v>
      </c>
      <c r="H195" s="203">
        <v>0.88200000000000001</v>
      </c>
      <c r="I195" s="183"/>
      <c r="J195" s="184">
        <f>ROUND(I195*H195,2)</f>
        <v>0</v>
      </c>
      <c r="K195" s="185"/>
      <c r="L195" s="35"/>
      <c r="M195" s="186" t="s">
        <v>1</v>
      </c>
      <c r="N195" s="187" t="s">
        <v>38</v>
      </c>
      <c r="O195" s="73"/>
      <c r="P195" s="188">
        <f>O195*H195</f>
        <v>0</v>
      </c>
      <c r="Q195" s="188">
        <v>0</v>
      </c>
      <c r="R195" s="188">
        <f>Q195*H195</f>
        <v>0</v>
      </c>
      <c r="S195" s="188">
        <v>0</v>
      </c>
      <c r="T195" s="189">
        <f>S195*H195</f>
        <v>0</v>
      </c>
      <c r="U195" s="34"/>
      <c r="V195" s="34"/>
      <c r="W195" s="34"/>
      <c r="X195" s="34"/>
      <c r="Y195" s="34"/>
      <c r="Z195" s="34"/>
      <c r="AA195" s="34"/>
      <c r="AB195" s="34"/>
      <c r="AC195" s="34"/>
      <c r="AD195" s="34"/>
      <c r="AE195" s="34"/>
      <c r="AR195" s="190" t="s">
        <v>97</v>
      </c>
      <c r="AT195" s="190" t="s">
        <v>284</v>
      </c>
      <c r="AU195" s="190" t="s">
        <v>80</v>
      </c>
      <c r="AY195" s="15" t="s">
        <v>281</v>
      </c>
      <c r="BE195" s="191">
        <f>IF(N195="základní",J195,0)</f>
        <v>0</v>
      </c>
      <c r="BF195" s="191">
        <f>IF(N195="snížená",J195,0)</f>
        <v>0</v>
      </c>
      <c r="BG195" s="191">
        <f>IF(N195="zákl. přenesená",J195,0)</f>
        <v>0</v>
      </c>
      <c r="BH195" s="191">
        <f>IF(N195="sníž. přenesená",J195,0)</f>
        <v>0</v>
      </c>
      <c r="BI195" s="191">
        <f>IF(N195="nulová",J195,0)</f>
        <v>0</v>
      </c>
      <c r="BJ195" s="15" t="s">
        <v>80</v>
      </c>
      <c r="BK195" s="191">
        <f>ROUND(I195*H195,2)</f>
        <v>0</v>
      </c>
      <c r="BL195" s="15" t="s">
        <v>97</v>
      </c>
      <c r="BM195" s="190" t="s">
        <v>1284</v>
      </c>
    </row>
    <row r="196" s="2" customFormat="1">
      <c r="A196" s="34"/>
      <c r="B196" s="35"/>
      <c r="C196" s="34"/>
      <c r="D196" s="192" t="s">
        <v>290</v>
      </c>
      <c r="E196" s="34"/>
      <c r="F196" s="193" t="s">
        <v>992</v>
      </c>
      <c r="G196" s="34"/>
      <c r="H196" s="34"/>
      <c r="I196" s="194"/>
      <c r="J196" s="34"/>
      <c r="K196" s="34"/>
      <c r="L196" s="35"/>
      <c r="M196" s="195"/>
      <c r="N196" s="196"/>
      <c r="O196" s="73"/>
      <c r="P196" s="73"/>
      <c r="Q196" s="73"/>
      <c r="R196" s="73"/>
      <c r="S196" s="73"/>
      <c r="T196" s="74"/>
      <c r="U196" s="34"/>
      <c r="V196" s="34"/>
      <c r="W196" s="34"/>
      <c r="X196" s="34"/>
      <c r="Y196" s="34"/>
      <c r="Z196" s="34"/>
      <c r="AA196" s="34"/>
      <c r="AB196" s="34"/>
      <c r="AC196" s="34"/>
      <c r="AD196" s="34"/>
      <c r="AE196" s="34"/>
      <c r="AT196" s="15" t="s">
        <v>290</v>
      </c>
      <c r="AU196" s="15" t="s">
        <v>80</v>
      </c>
    </row>
    <row r="197" s="2" customFormat="1">
      <c r="A197" s="34"/>
      <c r="B197" s="35"/>
      <c r="C197" s="34"/>
      <c r="D197" s="192" t="s">
        <v>291</v>
      </c>
      <c r="E197" s="34"/>
      <c r="F197" s="197" t="s">
        <v>1285</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291</v>
      </c>
      <c r="AU197" s="15" t="s">
        <v>80</v>
      </c>
    </row>
    <row r="198" s="2" customFormat="1" ht="37.8" customHeight="1">
      <c r="A198" s="34"/>
      <c r="B198" s="177"/>
      <c r="C198" s="178" t="s">
        <v>7</v>
      </c>
      <c r="D198" s="178" t="s">
        <v>284</v>
      </c>
      <c r="E198" s="179" t="s">
        <v>995</v>
      </c>
      <c r="F198" s="180" t="s">
        <v>996</v>
      </c>
      <c r="G198" s="181" t="s">
        <v>403</v>
      </c>
      <c r="H198" s="203">
        <v>7.7000000000000002</v>
      </c>
      <c r="I198" s="183"/>
      <c r="J198" s="184">
        <f>ROUND(I198*H198,2)</f>
        <v>0</v>
      </c>
      <c r="K198" s="185"/>
      <c r="L198" s="35"/>
      <c r="M198" s="186" t="s">
        <v>1</v>
      </c>
      <c r="N198" s="187" t="s">
        <v>38</v>
      </c>
      <c r="O198" s="73"/>
      <c r="P198" s="188">
        <f>O198*H198</f>
        <v>0</v>
      </c>
      <c r="Q198" s="188">
        <v>0</v>
      </c>
      <c r="R198" s="188">
        <f>Q198*H198</f>
        <v>0</v>
      </c>
      <c r="S198" s="188">
        <v>0</v>
      </c>
      <c r="T198" s="189">
        <f>S198*H198</f>
        <v>0</v>
      </c>
      <c r="U198" s="34"/>
      <c r="V198" s="34"/>
      <c r="W198" s="34"/>
      <c r="X198" s="34"/>
      <c r="Y198" s="34"/>
      <c r="Z198" s="34"/>
      <c r="AA198" s="34"/>
      <c r="AB198" s="34"/>
      <c r="AC198" s="34"/>
      <c r="AD198" s="34"/>
      <c r="AE198" s="34"/>
      <c r="AR198" s="190" t="s">
        <v>97</v>
      </c>
      <c r="AT198" s="190" t="s">
        <v>284</v>
      </c>
      <c r="AU198" s="190" t="s">
        <v>80</v>
      </c>
      <c r="AY198" s="15" t="s">
        <v>281</v>
      </c>
      <c r="BE198" s="191">
        <f>IF(N198="základní",J198,0)</f>
        <v>0</v>
      </c>
      <c r="BF198" s="191">
        <f>IF(N198="snížená",J198,0)</f>
        <v>0</v>
      </c>
      <c r="BG198" s="191">
        <f>IF(N198="zákl. přenesená",J198,0)</f>
        <v>0</v>
      </c>
      <c r="BH198" s="191">
        <f>IF(N198="sníž. přenesená",J198,0)</f>
        <v>0</v>
      </c>
      <c r="BI198" s="191">
        <f>IF(N198="nulová",J198,0)</f>
        <v>0</v>
      </c>
      <c r="BJ198" s="15" t="s">
        <v>80</v>
      </c>
      <c r="BK198" s="191">
        <f>ROUND(I198*H198,2)</f>
        <v>0</v>
      </c>
      <c r="BL198" s="15" t="s">
        <v>97</v>
      </c>
      <c r="BM198" s="190" t="s">
        <v>1286</v>
      </c>
    </row>
    <row r="199" s="2" customFormat="1">
      <c r="A199" s="34"/>
      <c r="B199" s="35"/>
      <c r="C199" s="34"/>
      <c r="D199" s="192" t="s">
        <v>290</v>
      </c>
      <c r="E199" s="34"/>
      <c r="F199" s="193" t="s">
        <v>996</v>
      </c>
      <c r="G199" s="34"/>
      <c r="H199" s="34"/>
      <c r="I199" s="194"/>
      <c r="J199" s="34"/>
      <c r="K199" s="34"/>
      <c r="L199" s="35"/>
      <c r="M199" s="195"/>
      <c r="N199" s="196"/>
      <c r="O199" s="73"/>
      <c r="P199" s="73"/>
      <c r="Q199" s="73"/>
      <c r="R199" s="73"/>
      <c r="S199" s="73"/>
      <c r="T199" s="74"/>
      <c r="U199" s="34"/>
      <c r="V199" s="34"/>
      <c r="W199" s="34"/>
      <c r="X199" s="34"/>
      <c r="Y199" s="34"/>
      <c r="Z199" s="34"/>
      <c r="AA199" s="34"/>
      <c r="AB199" s="34"/>
      <c r="AC199" s="34"/>
      <c r="AD199" s="34"/>
      <c r="AE199" s="34"/>
      <c r="AT199" s="15" t="s">
        <v>290</v>
      </c>
      <c r="AU199" s="15" t="s">
        <v>80</v>
      </c>
    </row>
    <row r="200" s="2" customFormat="1">
      <c r="A200" s="34"/>
      <c r="B200" s="35"/>
      <c r="C200" s="34"/>
      <c r="D200" s="192" t="s">
        <v>291</v>
      </c>
      <c r="E200" s="34"/>
      <c r="F200" s="197" t="s">
        <v>1287</v>
      </c>
      <c r="G200" s="34"/>
      <c r="H200" s="34"/>
      <c r="I200" s="194"/>
      <c r="J200" s="34"/>
      <c r="K200" s="34"/>
      <c r="L200" s="35"/>
      <c r="M200" s="195"/>
      <c r="N200" s="196"/>
      <c r="O200" s="73"/>
      <c r="P200" s="73"/>
      <c r="Q200" s="73"/>
      <c r="R200" s="73"/>
      <c r="S200" s="73"/>
      <c r="T200" s="74"/>
      <c r="U200" s="34"/>
      <c r="V200" s="34"/>
      <c r="W200" s="34"/>
      <c r="X200" s="34"/>
      <c r="Y200" s="34"/>
      <c r="Z200" s="34"/>
      <c r="AA200" s="34"/>
      <c r="AB200" s="34"/>
      <c r="AC200" s="34"/>
      <c r="AD200" s="34"/>
      <c r="AE200" s="34"/>
      <c r="AT200" s="15" t="s">
        <v>291</v>
      </c>
      <c r="AU200" s="15" t="s">
        <v>80</v>
      </c>
    </row>
    <row r="201" s="2" customFormat="1" ht="37.8" customHeight="1">
      <c r="A201" s="34"/>
      <c r="B201" s="177"/>
      <c r="C201" s="178" t="s">
        <v>380</v>
      </c>
      <c r="D201" s="178" t="s">
        <v>284</v>
      </c>
      <c r="E201" s="179" t="s">
        <v>999</v>
      </c>
      <c r="F201" s="180" t="s">
        <v>1000</v>
      </c>
      <c r="G201" s="181" t="s">
        <v>403</v>
      </c>
      <c r="H201" s="203">
        <v>7.7000000000000002</v>
      </c>
      <c r="I201" s="183"/>
      <c r="J201" s="184">
        <f>ROUND(I201*H201,2)</f>
        <v>0</v>
      </c>
      <c r="K201" s="185"/>
      <c r="L201" s="35"/>
      <c r="M201" s="186" t="s">
        <v>1</v>
      </c>
      <c r="N201" s="187" t="s">
        <v>38</v>
      </c>
      <c r="O201" s="73"/>
      <c r="P201" s="188">
        <f>O201*H201</f>
        <v>0</v>
      </c>
      <c r="Q201" s="188">
        <v>0</v>
      </c>
      <c r="R201" s="188">
        <f>Q201*H201</f>
        <v>0</v>
      </c>
      <c r="S201" s="188">
        <v>0</v>
      </c>
      <c r="T201" s="189">
        <f>S201*H201</f>
        <v>0</v>
      </c>
      <c r="U201" s="34"/>
      <c r="V201" s="34"/>
      <c r="W201" s="34"/>
      <c r="X201" s="34"/>
      <c r="Y201" s="34"/>
      <c r="Z201" s="34"/>
      <c r="AA201" s="34"/>
      <c r="AB201" s="34"/>
      <c r="AC201" s="34"/>
      <c r="AD201" s="34"/>
      <c r="AE201" s="34"/>
      <c r="AR201" s="190" t="s">
        <v>97</v>
      </c>
      <c r="AT201" s="190" t="s">
        <v>284</v>
      </c>
      <c r="AU201" s="190" t="s">
        <v>80</v>
      </c>
      <c r="AY201" s="15" t="s">
        <v>281</v>
      </c>
      <c r="BE201" s="191">
        <f>IF(N201="základní",J201,0)</f>
        <v>0</v>
      </c>
      <c r="BF201" s="191">
        <f>IF(N201="snížená",J201,0)</f>
        <v>0</v>
      </c>
      <c r="BG201" s="191">
        <f>IF(N201="zákl. přenesená",J201,0)</f>
        <v>0</v>
      </c>
      <c r="BH201" s="191">
        <f>IF(N201="sníž. přenesená",J201,0)</f>
        <v>0</v>
      </c>
      <c r="BI201" s="191">
        <f>IF(N201="nulová",J201,0)</f>
        <v>0</v>
      </c>
      <c r="BJ201" s="15" t="s">
        <v>80</v>
      </c>
      <c r="BK201" s="191">
        <f>ROUND(I201*H201,2)</f>
        <v>0</v>
      </c>
      <c r="BL201" s="15" t="s">
        <v>97</v>
      </c>
      <c r="BM201" s="190" t="s">
        <v>1288</v>
      </c>
    </row>
    <row r="202" s="2" customFormat="1">
      <c r="A202" s="34"/>
      <c r="B202" s="35"/>
      <c r="C202" s="34"/>
      <c r="D202" s="192" t="s">
        <v>290</v>
      </c>
      <c r="E202" s="34"/>
      <c r="F202" s="193" t="s">
        <v>1000</v>
      </c>
      <c r="G202" s="34"/>
      <c r="H202" s="34"/>
      <c r="I202" s="194"/>
      <c r="J202" s="34"/>
      <c r="K202" s="34"/>
      <c r="L202" s="35"/>
      <c r="M202" s="195"/>
      <c r="N202" s="196"/>
      <c r="O202" s="73"/>
      <c r="P202" s="73"/>
      <c r="Q202" s="73"/>
      <c r="R202" s="73"/>
      <c r="S202" s="73"/>
      <c r="T202" s="74"/>
      <c r="U202" s="34"/>
      <c r="V202" s="34"/>
      <c r="W202" s="34"/>
      <c r="X202" s="34"/>
      <c r="Y202" s="34"/>
      <c r="Z202" s="34"/>
      <c r="AA202" s="34"/>
      <c r="AB202" s="34"/>
      <c r="AC202" s="34"/>
      <c r="AD202" s="34"/>
      <c r="AE202" s="34"/>
      <c r="AT202" s="15" t="s">
        <v>290</v>
      </c>
      <c r="AU202" s="15" t="s">
        <v>80</v>
      </c>
    </row>
    <row r="203" s="2" customFormat="1">
      <c r="A203" s="34"/>
      <c r="B203" s="35"/>
      <c r="C203" s="34"/>
      <c r="D203" s="192" t="s">
        <v>291</v>
      </c>
      <c r="E203" s="34"/>
      <c r="F203" s="197" t="s">
        <v>1287</v>
      </c>
      <c r="G203" s="34"/>
      <c r="H203" s="34"/>
      <c r="I203" s="194"/>
      <c r="J203" s="34"/>
      <c r="K203" s="34"/>
      <c r="L203" s="35"/>
      <c r="M203" s="195"/>
      <c r="N203" s="196"/>
      <c r="O203" s="73"/>
      <c r="P203" s="73"/>
      <c r="Q203" s="73"/>
      <c r="R203" s="73"/>
      <c r="S203" s="73"/>
      <c r="T203" s="74"/>
      <c r="U203" s="34"/>
      <c r="V203" s="34"/>
      <c r="W203" s="34"/>
      <c r="X203" s="34"/>
      <c r="Y203" s="34"/>
      <c r="Z203" s="34"/>
      <c r="AA203" s="34"/>
      <c r="AB203" s="34"/>
      <c r="AC203" s="34"/>
      <c r="AD203" s="34"/>
      <c r="AE203" s="34"/>
      <c r="AT203" s="15" t="s">
        <v>291</v>
      </c>
      <c r="AU203" s="15" t="s">
        <v>80</v>
      </c>
    </row>
    <row r="204" s="2" customFormat="1" ht="49.05" customHeight="1">
      <c r="A204" s="34"/>
      <c r="B204" s="177"/>
      <c r="C204" s="178" t="s">
        <v>385</v>
      </c>
      <c r="D204" s="178" t="s">
        <v>284</v>
      </c>
      <c r="E204" s="179" t="s">
        <v>1002</v>
      </c>
      <c r="F204" s="180" t="s">
        <v>1003</v>
      </c>
      <c r="G204" s="181" t="s">
        <v>515</v>
      </c>
      <c r="H204" s="203">
        <v>0.13200000000000001</v>
      </c>
      <c r="I204" s="183"/>
      <c r="J204" s="184">
        <f>ROUND(I204*H204,2)</f>
        <v>0</v>
      </c>
      <c r="K204" s="185"/>
      <c r="L204" s="35"/>
      <c r="M204" s="186" t="s">
        <v>1</v>
      </c>
      <c r="N204" s="187" t="s">
        <v>38</v>
      </c>
      <c r="O204" s="73"/>
      <c r="P204" s="188">
        <f>O204*H204</f>
        <v>0</v>
      </c>
      <c r="Q204" s="188">
        <v>0</v>
      </c>
      <c r="R204" s="188">
        <f>Q204*H204</f>
        <v>0</v>
      </c>
      <c r="S204" s="188">
        <v>0</v>
      </c>
      <c r="T204" s="189">
        <f>S204*H204</f>
        <v>0</v>
      </c>
      <c r="U204" s="34"/>
      <c r="V204" s="34"/>
      <c r="W204" s="34"/>
      <c r="X204" s="34"/>
      <c r="Y204" s="34"/>
      <c r="Z204" s="34"/>
      <c r="AA204" s="34"/>
      <c r="AB204" s="34"/>
      <c r="AC204" s="34"/>
      <c r="AD204" s="34"/>
      <c r="AE204" s="34"/>
      <c r="AR204" s="190" t="s">
        <v>97</v>
      </c>
      <c r="AT204" s="190" t="s">
        <v>284</v>
      </c>
      <c r="AU204" s="190" t="s">
        <v>80</v>
      </c>
      <c r="AY204" s="15" t="s">
        <v>281</v>
      </c>
      <c r="BE204" s="191">
        <f>IF(N204="základní",J204,0)</f>
        <v>0</v>
      </c>
      <c r="BF204" s="191">
        <f>IF(N204="snížená",J204,0)</f>
        <v>0</v>
      </c>
      <c r="BG204" s="191">
        <f>IF(N204="zákl. přenesená",J204,0)</f>
        <v>0</v>
      </c>
      <c r="BH204" s="191">
        <f>IF(N204="sníž. přenesená",J204,0)</f>
        <v>0</v>
      </c>
      <c r="BI204" s="191">
        <f>IF(N204="nulová",J204,0)</f>
        <v>0</v>
      </c>
      <c r="BJ204" s="15" t="s">
        <v>80</v>
      </c>
      <c r="BK204" s="191">
        <f>ROUND(I204*H204,2)</f>
        <v>0</v>
      </c>
      <c r="BL204" s="15" t="s">
        <v>97</v>
      </c>
      <c r="BM204" s="190" t="s">
        <v>1289</v>
      </c>
    </row>
    <row r="205" s="2" customFormat="1">
      <c r="A205" s="34"/>
      <c r="B205" s="35"/>
      <c r="C205" s="34"/>
      <c r="D205" s="192" t="s">
        <v>290</v>
      </c>
      <c r="E205" s="34"/>
      <c r="F205" s="193" t="s">
        <v>1003</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290</v>
      </c>
      <c r="AU205" s="15" t="s">
        <v>80</v>
      </c>
    </row>
    <row r="206" s="2" customFormat="1">
      <c r="A206" s="34"/>
      <c r="B206" s="35"/>
      <c r="C206" s="34"/>
      <c r="D206" s="192" t="s">
        <v>291</v>
      </c>
      <c r="E206" s="34"/>
      <c r="F206" s="197" t="s">
        <v>1290</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291</v>
      </c>
      <c r="AU206" s="15" t="s">
        <v>80</v>
      </c>
    </row>
    <row r="207" s="12" customFormat="1" ht="25.92" customHeight="1">
      <c r="A207" s="12"/>
      <c r="B207" s="164"/>
      <c r="C207" s="12"/>
      <c r="D207" s="165" t="s">
        <v>72</v>
      </c>
      <c r="E207" s="166" t="s">
        <v>843</v>
      </c>
      <c r="F207" s="166" t="s">
        <v>1006</v>
      </c>
      <c r="G207" s="12"/>
      <c r="H207" s="12"/>
      <c r="I207" s="167"/>
      <c r="J207" s="168">
        <f>BK207</f>
        <v>0</v>
      </c>
      <c r="K207" s="12"/>
      <c r="L207" s="164"/>
      <c r="M207" s="169"/>
      <c r="N207" s="170"/>
      <c r="O207" s="170"/>
      <c r="P207" s="171">
        <f>SUM(P208:P240)</f>
        <v>0</v>
      </c>
      <c r="Q207" s="170"/>
      <c r="R207" s="171">
        <f>SUM(R208:R240)</f>
        <v>0</v>
      </c>
      <c r="S207" s="170"/>
      <c r="T207" s="172">
        <f>SUM(T208:T240)</f>
        <v>0</v>
      </c>
      <c r="U207" s="12"/>
      <c r="V207" s="12"/>
      <c r="W207" s="12"/>
      <c r="X207" s="12"/>
      <c r="Y207" s="12"/>
      <c r="Z207" s="12"/>
      <c r="AA207" s="12"/>
      <c r="AB207" s="12"/>
      <c r="AC207" s="12"/>
      <c r="AD207" s="12"/>
      <c r="AE207" s="12"/>
      <c r="AR207" s="165" t="s">
        <v>80</v>
      </c>
      <c r="AT207" s="173" t="s">
        <v>72</v>
      </c>
      <c r="AU207" s="173" t="s">
        <v>73</v>
      </c>
      <c r="AY207" s="165" t="s">
        <v>281</v>
      </c>
      <c r="BK207" s="174">
        <f>SUM(BK208:BK240)</f>
        <v>0</v>
      </c>
    </row>
    <row r="208" s="2" customFormat="1" ht="21.75" customHeight="1">
      <c r="A208" s="34"/>
      <c r="B208" s="177"/>
      <c r="C208" s="178" t="s">
        <v>390</v>
      </c>
      <c r="D208" s="178" t="s">
        <v>284</v>
      </c>
      <c r="E208" s="179" t="s">
        <v>1007</v>
      </c>
      <c r="F208" s="180" t="s">
        <v>1008</v>
      </c>
      <c r="G208" s="181" t="s">
        <v>510</v>
      </c>
      <c r="H208" s="203">
        <v>2.1970000000000001</v>
      </c>
      <c r="I208" s="183"/>
      <c r="J208" s="184">
        <f>ROUND(I208*H208,2)</f>
        <v>0</v>
      </c>
      <c r="K208" s="185"/>
      <c r="L208" s="35"/>
      <c r="M208" s="186" t="s">
        <v>1</v>
      </c>
      <c r="N208" s="187" t="s">
        <v>38</v>
      </c>
      <c r="O208" s="73"/>
      <c r="P208" s="188">
        <f>O208*H208</f>
        <v>0</v>
      </c>
      <c r="Q208" s="188">
        <v>0</v>
      </c>
      <c r="R208" s="188">
        <f>Q208*H208</f>
        <v>0</v>
      </c>
      <c r="S208" s="188">
        <v>0</v>
      </c>
      <c r="T208" s="189">
        <f>S208*H208</f>
        <v>0</v>
      </c>
      <c r="U208" s="34"/>
      <c r="V208" s="34"/>
      <c r="W208" s="34"/>
      <c r="X208" s="34"/>
      <c r="Y208" s="34"/>
      <c r="Z208" s="34"/>
      <c r="AA208" s="34"/>
      <c r="AB208" s="34"/>
      <c r="AC208" s="34"/>
      <c r="AD208" s="34"/>
      <c r="AE208" s="34"/>
      <c r="AR208" s="190" t="s">
        <v>97</v>
      </c>
      <c r="AT208" s="190" t="s">
        <v>284</v>
      </c>
      <c r="AU208" s="190" t="s">
        <v>80</v>
      </c>
      <c r="AY208" s="15" t="s">
        <v>281</v>
      </c>
      <c r="BE208" s="191">
        <f>IF(N208="základní",J208,0)</f>
        <v>0</v>
      </c>
      <c r="BF208" s="191">
        <f>IF(N208="snížená",J208,0)</f>
        <v>0</v>
      </c>
      <c r="BG208" s="191">
        <f>IF(N208="zákl. přenesená",J208,0)</f>
        <v>0</v>
      </c>
      <c r="BH208" s="191">
        <f>IF(N208="sníž. přenesená",J208,0)</f>
        <v>0</v>
      </c>
      <c r="BI208" s="191">
        <f>IF(N208="nulová",J208,0)</f>
        <v>0</v>
      </c>
      <c r="BJ208" s="15" t="s">
        <v>80</v>
      </c>
      <c r="BK208" s="191">
        <f>ROUND(I208*H208,2)</f>
        <v>0</v>
      </c>
      <c r="BL208" s="15" t="s">
        <v>97</v>
      </c>
      <c r="BM208" s="190" t="s">
        <v>1291</v>
      </c>
    </row>
    <row r="209" s="2" customFormat="1">
      <c r="A209" s="34"/>
      <c r="B209" s="35"/>
      <c r="C209" s="34"/>
      <c r="D209" s="192" t="s">
        <v>290</v>
      </c>
      <c r="E209" s="34"/>
      <c r="F209" s="193" t="s">
        <v>1008</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290</v>
      </c>
      <c r="AU209" s="15" t="s">
        <v>80</v>
      </c>
    </row>
    <row r="210" s="2" customFormat="1">
      <c r="A210" s="34"/>
      <c r="B210" s="35"/>
      <c r="C210" s="34"/>
      <c r="D210" s="192" t="s">
        <v>291</v>
      </c>
      <c r="E210" s="34"/>
      <c r="F210" s="197" t="s">
        <v>1292</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291</v>
      </c>
      <c r="AU210" s="15" t="s">
        <v>80</v>
      </c>
    </row>
    <row r="211" s="2" customFormat="1" ht="24.15" customHeight="1">
      <c r="A211" s="34"/>
      <c r="B211" s="177"/>
      <c r="C211" s="178" t="s">
        <v>477</v>
      </c>
      <c r="D211" s="178" t="s">
        <v>284</v>
      </c>
      <c r="E211" s="179" t="s">
        <v>1011</v>
      </c>
      <c r="F211" s="180" t="s">
        <v>1012</v>
      </c>
      <c r="G211" s="181" t="s">
        <v>510</v>
      </c>
      <c r="H211" s="203">
        <v>1.716</v>
      </c>
      <c r="I211" s="183"/>
      <c r="J211" s="184">
        <f>ROUND(I211*H211,2)</f>
        <v>0</v>
      </c>
      <c r="K211" s="185"/>
      <c r="L211" s="35"/>
      <c r="M211" s="186" t="s">
        <v>1</v>
      </c>
      <c r="N211" s="187" t="s">
        <v>38</v>
      </c>
      <c r="O211" s="73"/>
      <c r="P211" s="188">
        <f>O211*H211</f>
        <v>0</v>
      </c>
      <c r="Q211" s="188">
        <v>0</v>
      </c>
      <c r="R211" s="188">
        <f>Q211*H211</f>
        <v>0</v>
      </c>
      <c r="S211" s="188">
        <v>0</v>
      </c>
      <c r="T211" s="189">
        <f>S211*H211</f>
        <v>0</v>
      </c>
      <c r="U211" s="34"/>
      <c r="V211" s="34"/>
      <c r="W211" s="34"/>
      <c r="X211" s="34"/>
      <c r="Y211" s="34"/>
      <c r="Z211" s="34"/>
      <c r="AA211" s="34"/>
      <c r="AB211" s="34"/>
      <c r="AC211" s="34"/>
      <c r="AD211" s="34"/>
      <c r="AE211" s="34"/>
      <c r="AR211" s="190" t="s">
        <v>97</v>
      </c>
      <c r="AT211" s="190" t="s">
        <v>284</v>
      </c>
      <c r="AU211" s="190" t="s">
        <v>80</v>
      </c>
      <c r="AY211" s="15" t="s">
        <v>281</v>
      </c>
      <c r="BE211" s="191">
        <f>IF(N211="základní",J211,0)</f>
        <v>0</v>
      </c>
      <c r="BF211" s="191">
        <f>IF(N211="snížená",J211,0)</f>
        <v>0</v>
      </c>
      <c r="BG211" s="191">
        <f>IF(N211="zákl. přenesená",J211,0)</f>
        <v>0</v>
      </c>
      <c r="BH211" s="191">
        <f>IF(N211="sníž. přenesená",J211,0)</f>
        <v>0</v>
      </c>
      <c r="BI211" s="191">
        <f>IF(N211="nulová",J211,0)</f>
        <v>0</v>
      </c>
      <c r="BJ211" s="15" t="s">
        <v>80</v>
      </c>
      <c r="BK211" s="191">
        <f>ROUND(I211*H211,2)</f>
        <v>0</v>
      </c>
      <c r="BL211" s="15" t="s">
        <v>97</v>
      </c>
      <c r="BM211" s="190" t="s">
        <v>1293</v>
      </c>
    </row>
    <row r="212" s="2" customFormat="1">
      <c r="A212" s="34"/>
      <c r="B212" s="35"/>
      <c r="C212" s="34"/>
      <c r="D212" s="192" t="s">
        <v>290</v>
      </c>
      <c r="E212" s="34"/>
      <c r="F212" s="193" t="s">
        <v>1012</v>
      </c>
      <c r="G212" s="34"/>
      <c r="H212" s="34"/>
      <c r="I212" s="194"/>
      <c r="J212" s="34"/>
      <c r="K212" s="34"/>
      <c r="L212" s="35"/>
      <c r="M212" s="195"/>
      <c r="N212" s="196"/>
      <c r="O212" s="73"/>
      <c r="P212" s="73"/>
      <c r="Q212" s="73"/>
      <c r="R212" s="73"/>
      <c r="S212" s="73"/>
      <c r="T212" s="74"/>
      <c r="U212" s="34"/>
      <c r="V212" s="34"/>
      <c r="W212" s="34"/>
      <c r="X212" s="34"/>
      <c r="Y212" s="34"/>
      <c r="Z212" s="34"/>
      <c r="AA212" s="34"/>
      <c r="AB212" s="34"/>
      <c r="AC212" s="34"/>
      <c r="AD212" s="34"/>
      <c r="AE212" s="34"/>
      <c r="AT212" s="15" t="s">
        <v>290</v>
      </c>
      <c r="AU212" s="15" t="s">
        <v>80</v>
      </c>
    </row>
    <row r="213" s="2" customFormat="1">
      <c r="A213" s="34"/>
      <c r="B213" s="35"/>
      <c r="C213" s="34"/>
      <c r="D213" s="192" t="s">
        <v>291</v>
      </c>
      <c r="E213" s="34"/>
      <c r="F213" s="197" t="s">
        <v>1294</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291</v>
      </c>
      <c r="AU213" s="15" t="s">
        <v>80</v>
      </c>
    </row>
    <row r="214" s="2" customFormat="1" ht="44.25" customHeight="1">
      <c r="A214" s="34"/>
      <c r="B214" s="177"/>
      <c r="C214" s="178" t="s">
        <v>763</v>
      </c>
      <c r="D214" s="178" t="s">
        <v>284</v>
      </c>
      <c r="E214" s="179" t="s">
        <v>1015</v>
      </c>
      <c r="F214" s="180" t="s">
        <v>1016</v>
      </c>
      <c r="G214" s="181" t="s">
        <v>515</v>
      </c>
      <c r="H214" s="203">
        <v>0.20999999999999999</v>
      </c>
      <c r="I214" s="183"/>
      <c r="J214" s="184">
        <f>ROUND(I214*H214,2)</f>
        <v>0</v>
      </c>
      <c r="K214" s="185"/>
      <c r="L214" s="35"/>
      <c r="M214" s="186" t="s">
        <v>1</v>
      </c>
      <c r="N214" s="187" t="s">
        <v>38</v>
      </c>
      <c r="O214" s="73"/>
      <c r="P214" s="188">
        <f>O214*H214</f>
        <v>0</v>
      </c>
      <c r="Q214" s="188">
        <v>0</v>
      </c>
      <c r="R214" s="188">
        <f>Q214*H214</f>
        <v>0</v>
      </c>
      <c r="S214" s="188">
        <v>0</v>
      </c>
      <c r="T214" s="189">
        <f>S214*H214</f>
        <v>0</v>
      </c>
      <c r="U214" s="34"/>
      <c r="V214" s="34"/>
      <c r="W214" s="34"/>
      <c r="X214" s="34"/>
      <c r="Y214" s="34"/>
      <c r="Z214" s="34"/>
      <c r="AA214" s="34"/>
      <c r="AB214" s="34"/>
      <c r="AC214" s="34"/>
      <c r="AD214" s="34"/>
      <c r="AE214" s="34"/>
      <c r="AR214" s="190" t="s">
        <v>97</v>
      </c>
      <c r="AT214" s="190" t="s">
        <v>284</v>
      </c>
      <c r="AU214" s="190" t="s">
        <v>80</v>
      </c>
      <c r="AY214" s="15" t="s">
        <v>281</v>
      </c>
      <c r="BE214" s="191">
        <f>IF(N214="základní",J214,0)</f>
        <v>0</v>
      </c>
      <c r="BF214" s="191">
        <f>IF(N214="snížená",J214,0)</f>
        <v>0</v>
      </c>
      <c r="BG214" s="191">
        <f>IF(N214="zákl. přenesená",J214,0)</f>
        <v>0</v>
      </c>
      <c r="BH214" s="191">
        <f>IF(N214="sníž. přenesená",J214,0)</f>
        <v>0</v>
      </c>
      <c r="BI214" s="191">
        <f>IF(N214="nulová",J214,0)</f>
        <v>0</v>
      </c>
      <c r="BJ214" s="15" t="s">
        <v>80</v>
      </c>
      <c r="BK214" s="191">
        <f>ROUND(I214*H214,2)</f>
        <v>0</v>
      </c>
      <c r="BL214" s="15" t="s">
        <v>97</v>
      </c>
      <c r="BM214" s="190" t="s">
        <v>1295</v>
      </c>
    </row>
    <row r="215" s="2" customFormat="1">
      <c r="A215" s="34"/>
      <c r="B215" s="35"/>
      <c r="C215" s="34"/>
      <c r="D215" s="192" t="s">
        <v>290</v>
      </c>
      <c r="E215" s="34"/>
      <c r="F215" s="193" t="s">
        <v>1016</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290</v>
      </c>
      <c r="AU215" s="15" t="s">
        <v>80</v>
      </c>
    </row>
    <row r="216" s="2" customFormat="1">
      <c r="A216" s="34"/>
      <c r="B216" s="35"/>
      <c r="C216" s="34"/>
      <c r="D216" s="192" t="s">
        <v>291</v>
      </c>
      <c r="E216" s="34"/>
      <c r="F216" s="197" t="s">
        <v>1296</v>
      </c>
      <c r="G216" s="34"/>
      <c r="H216" s="34"/>
      <c r="I216" s="194"/>
      <c r="J216" s="34"/>
      <c r="K216" s="34"/>
      <c r="L216" s="35"/>
      <c r="M216" s="195"/>
      <c r="N216" s="196"/>
      <c r="O216" s="73"/>
      <c r="P216" s="73"/>
      <c r="Q216" s="73"/>
      <c r="R216" s="73"/>
      <c r="S216" s="73"/>
      <c r="T216" s="74"/>
      <c r="U216" s="34"/>
      <c r="V216" s="34"/>
      <c r="W216" s="34"/>
      <c r="X216" s="34"/>
      <c r="Y216" s="34"/>
      <c r="Z216" s="34"/>
      <c r="AA216" s="34"/>
      <c r="AB216" s="34"/>
      <c r="AC216" s="34"/>
      <c r="AD216" s="34"/>
      <c r="AE216" s="34"/>
      <c r="AT216" s="15" t="s">
        <v>291</v>
      </c>
      <c r="AU216" s="15" t="s">
        <v>80</v>
      </c>
    </row>
    <row r="217" s="2" customFormat="1" ht="16.5" customHeight="1">
      <c r="A217" s="34"/>
      <c r="B217" s="177"/>
      <c r="C217" s="178" t="s">
        <v>767</v>
      </c>
      <c r="D217" s="178" t="s">
        <v>284</v>
      </c>
      <c r="E217" s="179" t="s">
        <v>1019</v>
      </c>
      <c r="F217" s="180" t="s">
        <v>1020</v>
      </c>
      <c r="G217" s="181" t="s">
        <v>505</v>
      </c>
      <c r="H217" s="203">
        <v>41.100000000000001</v>
      </c>
      <c r="I217" s="183"/>
      <c r="J217" s="184">
        <f>ROUND(I217*H217,2)</f>
        <v>0</v>
      </c>
      <c r="K217" s="185"/>
      <c r="L217" s="35"/>
      <c r="M217" s="186" t="s">
        <v>1</v>
      </c>
      <c r="N217" s="187" t="s">
        <v>38</v>
      </c>
      <c r="O217" s="73"/>
      <c r="P217" s="188">
        <f>O217*H217</f>
        <v>0</v>
      </c>
      <c r="Q217" s="188">
        <v>0</v>
      </c>
      <c r="R217" s="188">
        <f>Q217*H217</f>
        <v>0</v>
      </c>
      <c r="S217" s="188">
        <v>0</v>
      </c>
      <c r="T217" s="189">
        <f>S217*H217</f>
        <v>0</v>
      </c>
      <c r="U217" s="34"/>
      <c r="V217" s="34"/>
      <c r="W217" s="34"/>
      <c r="X217" s="34"/>
      <c r="Y217" s="34"/>
      <c r="Z217" s="34"/>
      <c r="AA217" s="34"/>
      <c r="AB217" s="34"/>
      <c r="AC217" s="34"/>
      <c r="AD217" s="34"/>
      <c r="AE217" s="34"/>
      <c r="AR217" s="190" t="s">
        <v>97</v>
      </c>
      <c r="AT217" s="190" t="s">
        <v>284</v>
      </c>
      <c r="AU217" s="190" t="s">
        <v>80</v>
      </c>
      <c r="AY217" s="15" t="s">
        <v>281</v>
      </c>
      <c r="BE217" s="191">
        <f>IF(N217="základní",J217,0)</f>
        <v>0</v>
      </c>
      <c r="BF217" s="191">
        <f>IF(N217="snížená",J217,0)</f>
        <v>0</v>
      </c>
      <c r="BG217" s="191">
        <f>IF(N217="zákl. přenesená",J217,0)</f>
        <v>0</v>
      </c>
      <c r="BH217" s="191">
        <f>IF(N217="sníž. přenesená",J217,0)</f>
        <v>0</v>
      </c>
      <c r="BI217" s="191">
        <f>IF(N217="nulová",J217,0)</f>
        <v>0</v>
      </c>
      <c r="BJ217" s="15" t="s">
        <v>80</v>
      </c>
      <c r="BK217" s="191">
        <f>ROUND(I217*H217,2)</f>
        <v>0</v>
      </c>
      <c r="BL217" s="15" t="s">
        <v>97</v>
      </c>
      <c r="BM217" s="190" t="s">
        <v>1297</v>
      </c>
    </row>
    <row r="218" s="2" customFormat="1">
      <c r="A218" s="34"/>
      <c r="B218" s="35"/>
      <c r="C218" s="34"/>
      <c r="D218" s="192" t="s">
        <v>290</v>
      </c>
      <c r="E218" s="34"/>
      <c r="F218" s="193" t="s">
        <v>1020</v>
      </c>
      <c r="G218" s="34"/>
      <c r="H218" s="34"/>
      <c r="I218" s="194"/>
      <c r="J218" s="34"/>
      <c r="K218" s="34"/>
      <c r="L218" s="35"/>
      <c r="M218" s="195"/>
      <c r="N218" s="196"/>
      <c r="O218" s="73"/>
      <c r="P218" s="73"/>
      <c r="Q218" s="73"/>
      <c r="R218" s="73"/>
      <c r="S218" s="73"/>
      <c r="T218" s="74"/>
      <c r="U218" s="34"/>
      <c r="V218" s="34"/>
      <c r="W218" s="34"/>
      <c r="X218" s="34"/>
      <c r="Y218" s="34"/>
      <c r="Z218" s="34"/>
      <c r="AA218" s="34"/>
      <c r="AB218" s="34"/>
      <c r="AC218" s="34"/>
      <c r="AD218" s="34"/>
      <c r="AE218" s="34"/>
      <c r="AT218" s="15" t="s">
        <v>290</v>
      </c>
      <c r="AU218" s="15" t="s">
        <v>80</v>
      </c>
    </row>
    <row r="219" s="2" customFormat="1">
      <c r="A219" s="34"/>
      <c r="B219" s="35"/>
      <c r="C219" s="34"/>
      <c r="D219" s="192" t="s">
        <v>291</v>
      </c>
      <c r="E219" s="34"/>
      <c r="F219" s="197" t="s">
        <v>1298</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291</v>
      </c>
      <c r="AU219" s="15" t="s">
        <v>80</v>
      </c>
    </row>
    <row r="220" s="2" customFormat="1" ht="24.15" customHeight="1">
      <c r="A220" s="34"/>
      <c r="B220" s="177"/>
      <c r="C220" s="178" t="s">
        <v>483</v>
      </c>
      <c r="D220" s="178" t="s">
        <v>284</v>
      </c>
      <c r="E220" s="179" t="s">
        <v>1023</v>
      </c>
      <c r="F220" s="180" t="s">
        <v>1024</v>
      </c>
      <c r="G220" s="181" t="s">
        <v>403</v>
      </c>
      <c r="H220" s="203">
        <v>21.649999999999999</v>
      </c>
      <c r="I220" s="183"/>
      <c r="J220" s="184">
        <f>ROUND(I220*H220,2)</f>
        <v>0</v>
      </c>
      <c r="K220" s="185"/>
      <c r="L220" s="35"/>
      <c r="M220" s="186" t="s">
        <v>1</v>
      </c>
      <c r="N220" s="187" t="s">
        <v>38</v>
      </c>
      <c r="O220" s="73"/>
      <c r="P220" s="188">
        <f>O220*H220</f>
        <v>0</v>
      </c>
      <c r="Q220" s="188">
        <v>0</v>
      </c>
      <c r="R220" s="188">
        <f>Q220*H220</f>
        <v>0</v>
      </c>
      <c r="S220" s="188">
        <v>0</v>
      </c>
      <c r="T220" s="189">
        <f>S220*H220</f>
        <v>0</v>
      </c>
      <c r="U220" s="34"/>
      <c r="V220" s="34"/>
      <c r="W220" s="34"/>
      <c r="X220" s="34"/>
      <c r="Y220" s="34"/>
      <c r="Z220" s="34"/>
      <c r="AA220" s="34"/>
      <c r="AB220" s="34"/>
      <c r="AC220" s="34"/>
      <c r="AD220" s="34"/>
      <c r="AE220" s="34"/>
      <c r="AR220" s="190" t="s">
        <v>97</v>
      </c>
      <c r="AT220" s="190" t="s">
        <v>284</v>
      </c>
      <c r="AU220" s="190" t="s">
        <v>80</v>
      </c>
      <c r="AY220" s="15" t="s">
        <v>281</v>
      </c>
      <c r="BE220" s="191">
        <f>IF(N220="základní",J220,0)</f>
        <v>0</v>
      </c>
      <c r="BF220" s="191">
        <f>IF(N220="snížená",J220,0)</f>
        <v>0</v>
      </c>
      <c r="BG220" s="191">
        <f>IF(N220="zákl. přenesená",J220,0)</f>
        <v>0</v>
      </c>
      <c r="BH220" s="191">
        <f>IF(N220="sníž. přenesená",J220,0)</f>
        <v>0</v>
      </c>
      <c r="BI220" s="191">
        <f>IF(N220="nulová",J220,0)</f>
        <v>0</v>
      </c>
      <c r="BJ220" s="15" t="s">
        <v>80</v>
      </c>
      <c r="BK220" s="191">
        <f>ROUND(I220*H220,2)</f>
        <v>0</v>
      </c>
      <c r="BL220" s="15" t="s">
        <v>97</v>
      </c>
      <c r="BM220" s="190" t="s">
        <v>1299</v>
      </c>
    </row>
    <row r="221" s="2" customFormat="1">
      <c r="A221" s="34"/>
      <c r="B221" s="35"/>
      <c r="C221" s="34"/>
      <c r="D221" s="192" t="s">
        <v>290</v>
      </c>
      <c r="E221" s="34"/>
      <c r="F221" s="193" t="s">
        <v>1024</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290</v>
      </c>
      <c r="AU221" s="15" t="s">
        <v>80</v>
      </c>
    </row>
    <row r="222" s="2" customFormat="1">
      <c r="A222" s="34"/>
      <c r="B222" s="35"/>
      <c r="C222" s="34"/>
      <c r="D222" s="192" t="s">
        <v>291</v>
      </c>
      <c r="E222" s="34"/>
      <c r="F222" s="197" t="s">
        <v>1300</v>
      </c>
      <c r="G222" s="34"/>
      <c r="H222" s="34"/>
      <c r="I222" s="194"/>
      <c r="J222" s="34"/>
      <c r="K222" s="34"/>
      <c r="L222" s="35"/>
      <c r="M222" s="195"/>
      <c r="N222" s="196"/>
      <c r="O222" s="73"/>
      <c r="P222" s="73"/>
      <c r="Q222" s="73"/>
      <c r="R222" s="73"/>
      <c r="S222" s="73"/>
      <c r="T222" s="74"/>
      <c r="U222" s="34"/>
      <c r="V222" s="34"/>
      <c r="W222" s="34"/>
      <c r="X222" s="34"/>
      <c r="Y222" s="34"/>
      <c r="Z222" s="34"/>
      <c r="AA222" s="34"/>
      <c r="AB222" s="34"/>
      <c r="AC222" s="34"/>
      <c r="AD222" s="34"/>
      <c r="AE222" s="34"/>
      <c r="AT222" s="15" t="s">
        <v>291</v>
      </c>
      <c r="AU222" s="15" t="s">
        <v>80</v>
      </c>
    </row>
    <row r="223" s="2" customFormat="1" ht="24.15" customHeight="1">
      <c r="A223" s="34"/>
      <c r="B223" s="177"/>
      <c r="C223" s="178" t="s">
        <v>487</v>
      </c>
      <c r="D223" s="178" t="s">
        <v>284</v>
      </c>
      <c r="E223" s="179" t="s">
        <v>1027</v>
      </c>
      <c r="F223" s="180" t="s">
        <v>1028</v>
      </c>
      <c r="G223" s="181" t="s">
        <v>403</v>
      </c>
      <c r="H223" s="203">
        <v>21.649999999999999</v>
      </c>
      <c r="I223" s="183"/>
      <c r="J223" s="184">
        <f>ROUND(I223*H223,2)</f>
        <v>0</v>
      </c>
      <c r="K223" s="185"/>
      <c r="L223" s="35"/>
      <c r="M223" s="186" t="s">
        <v>1</v>
      </c>
      <c r="N223" s="187" t="s">
        <v>38</v>
      </c>
      <c r="O223" s="73"/>
      <c r="P223" s="188">
        <f>O223*H223</f>
        <v>0</v>
      </c>
      <c r="Q223" s="188">
        <v>0</v>
      </c>
      <c r="R223" s="188">
        <f>Q223*H223</f>
        <v>0</v>
      </c>
      <c r="S223" s="188">
        <v>0</v>
      </c>
      <c r="T223" s="189">
        <f>S223*H223</f>
        <v>0</v>
      </c>
      <c r="U223" s="34"/>
      <c r="V223" s="34"/>
      <c r="W223" s="34"/>
      <c r="X223" s="34"/>
      <c r="Y223" s="34"/>
      <c r="Z223" s="34"/>
      <c r="AA223" s="34"/>
      <c r="AB223" s="34"/>
      <c r="AC223" s="34"/>
      <c r="AD223" s="34"/>
      <c r="AE223" s="34"/>
      <c r="AR223" s="190" t="s">
        <v>97</v>
      </c>
      <c r="AT223" s="190" t="s">
        <v>284</v>
      </c>
      <c r="AU223" s="190" t="s">
        <v>80</v>
      </c>
      <c r="AY223" s="15" t="s">
        <v>281</v>
      </c>
      <c r="BE223" s="191">
        <f>IF(N223="základní",J223,0)</f>
        <v>0</v>
      </c>
      <c r="BF223" s="191">
        <f>IF(N223="snížená",J223,0)</f>
        <v>0</v>
      </c>
      <c r="BG223" s="191">
        <f>IF(N223="zákl. přenesená",J223,0)</f>
        <v>0</v>
      </c>
      <c r="BH223" s="191">
        <f>IF(N223="sníž. přenesená",J223,0)</f>
        <v>0</v>
      </c>
      <c r="BI223" s="191">
        <f>IF(N223="nulová",J223,0)</f>
        <v>0</v>
      </c>
      <c r="BJ223" s="15" t="s">
        <v>80</v>
      </c>
      <c r="BK223" s="191">
        <f>ROUND(I223*H223,2)</f>
        <v>0</v>
      </c>
      <c r="BL223" s="15" t="s">
        <v>97</v>
      </c>
      <c r="BM223" s="190" t="s">
        <v>1301</v>
      </c>
    </row>
    <row r="224" s="2" customFormat="1">
      <c r="A224" s="34"/>
      <c r="B224" s="35"/>
      <c r="C224" s="34"/>
      <c r="D224" s="192" t="s">
        <v>290</v>
      </c>
      <c r="E224" s="34"/>
      <c r="F224" s="193" t="s">
        <v>1028</v>
      </c>
      <c r="G224" s="34"/>
      <c r="H224" s="34"/>
      <c r="I224" s="194"/>
      <c r="J224" s="34"/>
      <c r="K224" s="34"/>
      <c r="L224" s="35"/>
      <c r="M224" s="195"/>
      <c r="N224" s="196"/>
      <c r="O224" s="73"/>
      <c r="P224" s="73"/>
      <c r="Q224" s="73"/>
      <c r="R224" s="73"/>
      <c r="S224" s="73"/>
      <c r="T224" s="74"/>
      <c r="U224" s="34"/>
      <c r="V224" s="34"/>
      <c r="W224" s="34"/>
      <c r="X224" s="34"/>
      <c r="Y224" s="34"/>
      <c r="Z224" s="34"/>
      <c r="AA224" s="34"/>
      <c r="AB224" s="34"/>
      <c r="AC224" s="34"/>
      <c r="AD224" s="34"/>
      <c r="AE224" s="34"/>
      <c r="AT224" s="15" t="s">
        <v>290</v>
      </c>
      <c r="AU224" s="15" t="s">
        <v>80</v>
      </c>
    </row>
    <row r="225" s="2" customFormat="1">
      <c r="A225" s="34"/>
      <c r="B225" s="35"/>
      <c r="C225" s="34"/>
      <c r="D225" s="192" t="s">
        <v>291</v>
      </c>
      <c r="E225" s="34"/>
      <c r="F225" s="197" t="s">
        <v>1300</v>
      </c>
      <c r="G225" s="34"/>
      <c r="H225" s="34"/>
      <c r="I225" s="194"/>
      <c r="J225" s="34"/>
      <c r="K225" s="34"/>
      <c r="L225" s="35"/>
      <c r="M225" s="195"/>
      <c r="N225" s="196"/>
      <c r="O225" s="73"/>
      <c r="P225" s="73"/>
      <c r="Q225" s="73"/>
      <c r="R225" s="73"/>
      <c r="S225" s="73"/>
      <c r="T225" s="74"/>
      <c r="U225" s="34"/>
      <c r="V225" s="34"/>
      <c r="W225" s="34"/>
      <c r="X225" s="34"/>
      <c r="Y225" s="34"/>
      <c r="Z225" s="34"/>
      <c r="AA225" s="34"/>
      <c r="AB225" s="34"/>
      <c r="AC225" s="34"/>
      <c r="AD225" s="34"/>
      <c r="AE225" s="34"/>
      <c r="AT225" s="15" t="s">
        <v>291</v>
      </c>
      <c r="AU225" s="15" t="s">
        <v>80</v>
      </c>
    </row>
    <row r="226" s="2" customFormat="1" ht="49.05" customHeight="1">
      <c r="A226" s="34"/>
      <c r="B226" s="177"/>
      <c r="C226" s="178" t="s">
        <v>491</v>
      </c>
      <c r="D226" s="178" t="s">
        <v>284</v>
      </c>
      <c r="E226" s="179" t="s">
        <v>1210</v>
      </c>
      <c r="F226" s="180" t="s">
        <v>1211</v>
      </c>
      <c r="G226" s="181" t="s">
        <v>410</v>
      </c>
      <c r="H226" s="203">
        <v>2</v>
      </c>
      <c r="I226" s="183"/>
      <c r="J226" s="184">
        <f>ROUND(I226*H226,2)</f>
        <v>0</v>
      </c>
      <c r="K226" s="185"/>
      <c r="L226" s="35"/>
      <c r="M226" s="186" t="s">
        <v>1</v>
      </c>
      <c r="N226" s="187" t="s">
        <v>38</v>
      </c>
      <c r="O226" s="73"/>
      <c r="P226" s="188">
        <f>O226*H226</f>
        <v>0</v>
      </c>
      <c r="Q226" s="188">
        <v>0</v>
      </c>
      <c r="R226" s="188">
        <f>Q226*H226</f>
        <v>0</v>
      </c>
      <c r="S226" s="188">
        <v>0</v>
      </c>
      <c r="T226" s="189">
        <f>S226*H226</f>
        <v>0</v>
      </c>
      <c r="U226" s="34"/>
      <c r="V226" s="34"/>
      <c r="W226" s="34"/>
      <c r="X226" s="34"/>
      <c r="Y226" s="34"/>
      <c r="Z226" s="34"/>
      <c r="AA226" s="34"/>
      <c r="AB226" s="34"/>
      <c r="AC226" s="34"/>
      <c r="AD226" s="34"/>
      <c r="AE226" s="34"/>
      <c r="AR226" s="190" t="s">
        <v>97</v>
      </c>
      <c r="AT226" s="190" t="s">
        <v>284</v>
      </c>
      <c r="AU226" s="190" t="s">
        <v>80</v>
      </c>
      <c r="AY226" s="15" t="s">
        <v>281</v>
      </c>
      <c r="BE226" s="191">
        <f>IF(N226="základní",J226,0)</f>
        <v>0</v>
      </c>
      <c r="BF226" s="191">
        <f>IF(N226="snížená",J226,0)</f>
        <v>0</v>
      </c>
      <c r="BG226" s="191">
        <f>IF(N226="zákl. přenesená",J226,0)</f>
        <v>0</v>
      </c>
      <c r="BH226" s="191">
        <f>IF(N226="sníž. přenesená",J226,0)</f>
        <v>0</v>
      </c>
      <c r="BI226" s="191">
        <f>IF(N226="nulová",J226,0)</f>
        <v>0</v>
      </c>
      <c r="BJ226" s="15" t="s">
        <v>80</v>
      </c>
      <c r="BK226" s="191">
        <f>ROUND(I226*H226,2)</f>
        <v>0</v>
      </c>
      <c r="BL226" s="15" t="s">
        <v>97</v>
      </c>
      <c r="BM226" s="190" t="s">
        <v>1302</v>
      </c>
    </row>
    <row r="227" s="2" customFormat="1">
      <c r="A227" s="34"/>
      <c r="B227" s="35"/>
      <c r="C227" s="34"/>
      <c r="D227" s="192" t="s">
        <v>290</v>
      </c>
      <c r="E227" s="34"/>
      <c r="F227" s="193" t="s">
        <v>1211</v>
      </c>
      <c r="G227" s="34"/>
      <c r="H227" s="34"/>
      <c r="I227" s="194"/>
      <c r="J227" s="34"/>
      <c r="K227" s="34"/>
      <c r="L227" s="35"/>
      <c r="M227" s="195"/>
      <c r="N227" s="196"/>
      <c r="O227" s="73"/>
      <c r="P227" s="73"/>
      <c r="Q227" s="73"/>
      <c r="R227" s="73"/>
      <c r="S227" s="73"/>
      <c r="T227" s="74"/>
      <c r="U227" s="34"/>
      <c r="V227" s="34"/>
      <c r="W227" s="34"/>
      <c r="X227" s="34"/>
      <c r="Y227" s="34"/>
      <c r="Z227" s="34"/>
      <c r="AA227" s="34"/>
      <c r="AB227" s="34"/>
      <c r="AC227" s="34"/>
      <c r="AD227" s="34"/>
      <c r="AE227" s="34"/>
      <c r="AT227" s="15" t="s">
        <v>290</v>
      </c>
      <c r="AU227" s="15" t="s">
        <v>80</v>
      </c>
    </row>
    <row r="228" s="2" customFormat="1">
      <c r="A228" s="34"/>
      <c r="B228" s="35"/>
      <c r="C228" s="34"/>
      <c r="D228" s="192" t="s">
        <v>291</v>
      </c>
      <c r="E228" s="34"/>
      <c r="F228" s="197" t="s">
        <v>1303</v>
      </c>
      <c r="G228" s="34"/>
      <c r="H228" s="34"/>
      <c r="I228" s="194"/>
      <c r="J228" s="34"/>
      <c r="K228" s="34"/>
      <c r="L228" s="35"/>
      <c r="M228" s="195"/>
      <c r="N228" s="196"/>
      <c r="O228" s="73"/>
      <c r="P228" s="73"/>
      <c r="Q228" s="73"/>
      <c r="R228" s="73"/>
      <c r="S228" s="73"/>
      <c r="T228" s="74"/>
      <c r="U228" s="34"/>
      <c r="V228" s="34"/>
      <c r="W228" s="34"/>
      <c r="X228" s="34"/>
      <c r="Y228" s="34"/>
      <c r="Z228" s="34"/>
      <c r="AA228" s="34"/>
      <c r="AB228" s="34"/>
      <c r="AC228" s="34"/>
      <c r="AD228" s="34"/>
      <c r="AE228" s="34"/>
      <c r="AT228" s="15" t="s">
        <v>291</v>
      </c>
      <c r="AU228" s="15" t="s">
        <v>80</v>
      </c>
    </row>
    <row r="229" s="2" customFormat="1" ht="49.05" customHeight="1">
      <c r="A229" s="34"/>
      <c r="B229" s="177"/>
      <c r="C229" s="178" t="s">
        <v>498</v>
      </c>
      <c r="D229" s="178" t="s">
        <v>284</v>
      </c>
      <c r="E229" s="179" t="s">
        <v>1214</v>
      </c>
      <c r="F229" s="180" t="s">
        <v>1215</v>
      </c>
      <c r="G229" s="181" t="s">
        <v>410</v>
      </c>
      <c r="H229" s="203">
        <v>21</v>
      </c>
      <c r="I229" s="183"/>
      <c r="J229" s="184">
        <f>ROUND(I229*H229,2)</f>
        <v>0</v>
      </c>
      <c r="K229" s="185"/>
      <c r="L229" s="35"/>
      <c r="M229" s="186" t="s">
        <v>1</v>
      </c>
      <c r="N229" s="187" t="s">
        <v>38</v>
      </c>
      <c r="O229" s="73"/>
      <c r="P229" s="188">
        <f>O229*H229</f>
        <v>0</v>
      </c>
      <c r="Q229" s="188">
        <v>0</v>
      </c>
      <c r="R229" s="188">
        <f>Q229*H229</f>
        <v>0</v>
      </c>
      <c r="S229" s="188">
        <v>0</v>
      </c>
      <c r="T229" s="189">
        <f>S229*H229</f>
        <v>0</v>
      </c>
      <c r="U229" s="34"/>
      <c r="V229" s="34"/>
      <c r="W229" s="34"/>
      <c r="X229" s="34"/>
      <c r="Y229" s="34"/>
      <c r="Z229" s="34"/>
      <c r="AA229" s="34"/>
      <c r="AB229" s="34"/>
      <c r="AC229" s="34"/>
      <c r="AD229" s="34"/>
      <c r="AE229" s="34"/>
      <c r="AR229" s="190" t="s">
        <v>97</v>
      </c>
      <c r="AT229" s="190" t="s">
        <v>284</v>
      </c>
      <c r="AU229" s="190" t="s">
        <v>80</v>
      </c>
      <c r="AY229" s="15" t="s">
        <v>281</v>
      </c>
      <c r="BE229" s="191">
        <f>IF(N229="základní",J229,0)</f>
        <v>0</v>
      </c>
      <c r="BF229" s="191">
        <f>IF(N229="snížená",J229,0)</f>
        <v>0</v>
      </c>
      <c r="BG229" s="191">
        <f>IF(N229="zákl. přenesená",J229,0)</f>
        <v>0</v>
      </c>
      <c r="BH229" s="191">
        <f>IF(N229="sníž. přenesená",J229,0)</f>
        <v>0</v>
      </c>
      <c r="BI229" s="191">
        <f>IF(N229="nulová",J229,0)</f>
        <v>0</v>
      </c>
      <c r="BJ229" s="15" t="s">
        <v>80</v>
      </c>
      <c r="BK229" s="191">
        <f>ROUND(I229*H229,2)</f>
        <v>0</v>
      </c>
      <c r="BL229" s="15" t="s">
        <v>97</v>
      </c>
      <c r="BM229" s="190" t="s">
        <v>1304</v>
      </c>
    </row>
    <row r="230" s="2" customFormat="1">
      <c r="A230" s="34"/>
      <c r="B230" s="35"/>
      <c r="C230" s="34"/>
      <c r="D230" s="192" t="s">
        <v>290</v>
      </c>
      <c r="E230" s="34"/>
      <c r="F230" s="193" t="s">
        <v>1215</v>
      </c>
      <c r="G230" s="34"/>
      <c r="H230" s="34"/>
      <c r="I230" s="194"/>
      <c r="J230" s="34"/>
      <c r="K230" s="34"/>
      <c r="L230" s="35"/>
      <c r="M230" s="195"/>
      <c r="N230" s="196"/>
      <c r="O230" s="73"/>
      <c r="P230" s="73"/>
      <c r="Q230" s="73"/>
      <c r="R230" s="73"/>
      <c r="S230" s="73"/>
      <c r="T230" s="74"/>
      <c r="U230" s="34"/>
      <c r="V230" s="34"/>
      <c r="W230" s="34"/>
      <c r="X230" s="34"/>
      <c r="Y230" s="34"/>
      <c r="Z230" s="34"/>
      <c r="AA230" s="34"/>
      <c r="AB230" s="34"/>
      <c r="AC230" s="34"/>
      <c r="AD230" s="34"/>
      <c r="AE230" s="34"/>
      <c r="AT230" s="15" t="s">
        <v>290</v>
      </c>
      <c r="AU230" s="15" t="s">
        <v>80</v>
      </c>
    </row>
    <row r="231" s="2" customFormat="1">
      <c r="A231" s="34"/>
      <c r="B231" s="35"/>
      <c r="C231" s="34"/>
      <c r="D231" s="192" t="s">
        <v>291</v>
      </c>
      <c r="E231" s="34"/>
      <c r="F231" s="197" t="s">
        <v>1305</v>
      </c>
      <c r="G231" s="34"/>
      <c r="H231" s="34"/>
      <c r="I231" s="194"/>
      <c r="J231" s="34"/>
      <c r="K231" s="34"/>
      <c r="L231" s="35"/>
      <c r="M231" s="195"/>
      <c r="N231" s="196"/>
      <c r="O231" s="73"/>
      <c r="P231" s="73"/>
      <c r="Q231" s="73"/>
      <c r="R231" s="73"/>
      <c r="S231" s="73"/>
      <c r="T231" s="74"/>
      <c r="U231" s="34"/>
      <c r="V231" s="34"/>
      <c r="W231" s="34"/>
      <c r="X231" s="34"/>
      <c r="Y231" s="34"/>
      <c r="Z231" s="34"/>
      <c r="AA231" s="34"/>
      <c r="AB231" s="34"/>
      <c r="AC231" s="34"/>
      <c r="AD231" s="34"/>
      <c r="AE231" s="34"/>
      <c r="AT231" s="15" t="s">
        <v>291</v>
      </c>
      <c r="AU231" s="15" t="s">
        <v>80</v>
      </c>
    </row>
    <row r="232" s="2" customFormat="1" ht="49.05" customHeight="1">
      <c r="A232" s="34"/>
      <c r="B232" s="177"/>
      <c r="C232" s="178" t="s">
        <v>502</v>
      </c>
      <c r="D232" s="178" t="s">
        <v>284</v>
      </c>
      <c r="E232" s="179" t="s">
        <v>1218</v>
      </c>
      <c r="F232" s="180" t="s">
        <v>1219</v>
      </c>
      <c r="G232" s="181" t="s">
        <v>410</v>
      </c>
      <c r="H232" s="203">
        <v>1</v>
      </c>
      <c r="I232" s="183"/>
      <c r="J232" s="184">
        <f>ROUND(I232*H232,2)</f>
        <v>0</v>
      </c>
      <c r="K232" s="185"/>
      <c r="L232" s="35"/>
      <c r="M232" s="186" t="s">
        <v>1</v>
      </c>
      <c r="N232" s="187" t="s">
        <v>38</v>
      </c>
      <c r="O232" s="73"/>
      <c r="P232" s="188">
        <f>O232*H232</f>
        <v>0</v>
      </c>
      <c r="Q232" s="188">
        <v>0</v>
      </c>
      <c r="R232" s="188">
        <f>Q232*H232</f>
        <v>0</v>
      </c>
      <c r="S232" s="188">
        <v>0</v>
      </c>
      <c r="T232" s="189">
        <f>S232*H232</f>
        <v>0</v>
      </c>
      <c r="U232" s="34"/>
      <c r="V232" s="34"/>
      <c r="W232" s="34"/>
      <c r="X232" s="34"/>
      <c r="Y232" s="34"/>
      <c r="Z232" s="34"/>
      <c r="AA232" s="34"/>
      <c r="AB232" s="34"/>
      <c r="AC232" s="34"/>
      <c r="AD232" s="34"/>
      <c r="AE232" s="34"/>
      <c r="AR232" s="190" t="s">
        <v>97</v>
      </c>
      <c r="AT232" s="190" t="s">
        <v>284</v>
      </c>
      <c r="AU232" s="190" t="s">
        <v>80</v>
      </c>
      <c r="AY232" s="15" t="s">
        <v>281</v>
      </c>
      <c r="BE232" s="191">
        <f>IF(N232="základní",J232,0)</f>
        <v>0</v>
      </c>
      <c r="BF232" s="191">
        <f>IF(N232="snížená",J232,0)</f>
        <v>0</v>
      </c>
      <c r="BG232" s="191">
        <f>IF(N232="zákl. přenesená",J232,0)</f>
        <v>0</v>
      </c>
      <c r="BH232" s="191">
        <f>IF(N232="sníž. přenesená",J232,0)</f>
        <v>0</v>
      </c>
      <c r="BI232" s="191">
        <f>IF(N232="nulová",J232,0)</f>
        <v>0</v>
      </c>
      <c r="BJ232" s="15" t="s">
        <v>80</v>
      </c>
      <c r="BK232" s="191">
        <f>ROUND(I232*H232,2)</f>
        <v>0</v>
      </c>
      <c r="BL232" s="15" t="s">
        <v>97</v>
      </c>
      <c r="BM232" s="190" t="s">
        <v>1306</v>
      </c>
    </row>
    <row r="233" s="2" customFormat="1">
      <c r="A233" s="34"/>
      <c r="B233" s="35"/>
      <c r="C233" s="34"/>
      <c r="D233" s="192" t="s">
        <v>290</v>
      </c>
      <c r="E233" s="34"/>
      <c r="F233" s="193" t="s">
        <v>1219</v>
      </c>
      <c r="G233" s="34"/>
      <c r="H233" s="34"/>
      <c r="I233" s="194"/>
      <c r="J233" s="34"/>
      <c r="K233" s="34"/>
      <c r="L233" s="35"/>
      <c r="M233" s="195"/>
      <c r="N233" s="196"/>
      <c r="O233" s="73"/>
      <c r="P233" s="73"/>
      <c r="Q233" s="73"/>
      <c r="R233" s="73"/>
      <c r="S233" s="73"/>
      <c r="T233" s="74"/>
      <c r="U233" s="34"/>
      <c r="V233" s="34"/>
      <c r="W233" s="34"/>
      <c r="X233" s="34"/>
      <c r="Y233" s="34"/>
      <c r="Z233" s="34"/>
      <c r="AA233" s="34"/>
      <c r="AB233" s="34"/>
      <c r="AC233" s="34"/>
      <c r="AD233" s="34"/>
      <c r="AE233" s="34"/>
      <c r="AT233" s="15" t="s">
        <v>290</v>
      </c>
      <c r="AU233" s="15" t="s">
        <v>80</v>
      </c>
    </row>
    <row r="234" s="2" customFormat="1">
      <c r="A234" s="34"/>
      <c r="B234" s="35"/>
      <c r="C234" s="34"/>
      <c r="D234" s="192" t="s">
        <v>291</v>
      </c>
      <c r="E234" s="34"/>
      <c r="F234" s="197" t="s">
        <v>1307</v>
      </c>
      <c r="G234" s="34"/>
      <c r="H234" s="34"/>
      <c r="I234" s="194"/>
      <c r="J234" s="34"/>
      <c r="K234" s="34"/>
      <c r="L234" s="35"/>
      <c r="M234" s="195"/>
      <c r="N234" s="196"/>
      <c r="O234" s="73"/>
      <c r="P234" s="73"/>
      <c r="Q234" s="73"/>
      <c r="R234" s="73"/>
      <c r="S234" s="73"/>
      <c r="T234" s="74"/>
      <c r="U234" s="34"/>
      <c r="V234" s="34"/>
      <c r="W234" s="34"/>
      <c r="X234" s="34"/>
      <c r="Y234" s="34"/>
      <c r="Z234" s="34"/>
      <c r="AA234" s="34"/>
      <c r="AB234" s="34"/>
      <c r="AC234" s="34"/>
      <c r="AD234" s="34"/>
      <c r="AE234" s="34"/>
      <c r="AT234" s="15" t="s">
        <v>291</v>
      </c>
      <c r="AU234" s="15" t="s">
        <v>80</v>
      </c>
    </row>
    <row r="235" s="2" customFormat="1" ht="49.05" customHeight="1">
      <c r="A235" s="34"/>
      <c r="B235" s="177"/>
      <c r="C235" s="178" t="s">
        <v>507</v>
      </c>
      <c r="D235" s="178" t="s">
        <v>284</v>
      </c>
      <c r="E235" s="179" t="s">
        <v>1308</v>
      </c>
      <c r="F235" s="180" t="s">
        <v>1309</v>
      </c>
      <c r="G235" s="181" t="s">
        <v>410</v>
      </c>
      <c r="H235" s="203">
        <v>2</v>
      </c>
      <c r="I235" s="183"/>
      <c r="J235" s="184">
        <f>ROUND(I235*H235,2)</f>
        <v>0</v>
      </c>
      <c r="K235" s="185"/>
      <c r="L235" s="35"/>
      <c r="M235" s="186" t="s">
        <v>1</v>
      </c>
      <c r="N235" s="187" t="s">
        <v>38</v>
      </c>
      <c r="O235" s="73"/>
      <c r="P235" s="188">
        <f>O235*H235</f>
        <v>0</v>
      </c>
      <c r="Q235" s="188">
        <v>0</v>
      </c>
      <c r="R235" s="188">
        <f>Q235*H235</f>
        <v>0</v>
      </c>
      <c r="S235" s="188">
        <v>0</v>
      </c>
      <c r="T235" s="189">
        <f>S235*H235</f>
        <v>0</v>
      </c>
      <c r="U235" s="34"/>
      <c r="V235" s="34"/>
      <c r="W235" s="34"/>
      <c r="X235" s="34"/>
      <c r="Y235" s="34"/>
      <c r="Z235" s="34"/>
      <c r="AA235" s="34"/>
      <c r="AB235" s="34"/>
      <c r="AC235" s="34"/>
      <c r="AD235" s="34"/>
      <c r="AE235" s="34"/>
      <c r="AR235" s="190" t="s">
        <v>97</v>
      </c>
      <c r="AT235" s="190" t="s">
        <v>284</v>
      </c>
      <c r="AU235" s="190" t="s">
        <v>80</v>
      </c>
      <c r="AY235" s="15" t="s">
        <v>281</v>
      </c>
      <c r="BE235" s="191">
        <f>IF(N235="základní",J235,0)</f>
        <v>0</v>
      </c>
      <c r="BF235" s="191">
        <f>IF(N235="snížená",J235,0)</f>
        <v>0</v>
      </c>
      <c r="BG235" s="191">
        <f>IF(N235="zákl. přenesená",J235,0)</f>
        <v>0</v>
      </c>
      <c r="BH235" s="191">
        <f>IF(N235="sníž. přenesená",J235,0)</f>
        <v>0</v>
      </c>
      <c r="BI235" s="191">
        <f>IF(N235="nulová",J235,0)</f>
        <v>0</v>
      </c>
      <c r="BJ235" s="15" t="s">
        <v>80</v>
      </c>
      <c r="BK235" s="191">
        <f>ROUND(I235*H235,2)</f>
        <v>0</v>
      </c>
      <c r="BL235" s="15" t="s">
        <v>97</v>
      </c>
      <c r="BM235" s="190" t="s">
        <v>1310</v>
      </c>
    </row>
    <row r="236" s="2" customFormat="1">
      <c r="A236" s="34"/>
      <c r="B236" s="35"/>
      <c r="C236" s="34"/>
      <c r="D236" s="192" t="s">
        <v>290</v>
      </c>
      <c r="E236" s="34"/>
      <c r="F236" s="193" t="s">
        <v>1309</v>
      </c>
      <c r="G236" s="34"/>
      <c r="H236" s="34"/>
      <c r="I236" s="194"/>
      <c r="J236" s="34"/>
      <c r="K236" s="34"/>
      <c r="L236" s="35"/>
      <c r="M236" s="195"/>
      <c r="N236" s="196"/>
      <c r="O236" s="73"/>
      <c r="P236" s="73"/>
      <c r="Q236" s="73"/>
      <c r="R236" s="73"/>
      <c r="S236" s="73"/>
      <c r="T236" s="74"/>
      <c r="U236" s="34"/>
      <c r="V236" s="34"/>
      <c r="W236" s="34"/>
      <c r="X236" s="34"/>
      <c r="Y236" s="34"/>
      <c r="Z236" s="34"/>
      <c r="AA236" s="34"/>
      <c r="AB236" s="34"/>
      <c r="AC236" s="34"/>
      <c r="AD236" s="34"/>
      <c r="AE236" s="34"/>
      <c r="AT236" s="15" t="s">
        <v>290</v>
      </c>
      <c r="AU236" s="15" t="s">
        <v>80</v>
      </c>
    </row>
    <row r="237" s="2" customFormat="1">
      <c r="A237" s="34"/>
      <c r="B237" s="35"/>
      <c r="C237" s="34"/>
      <c r="D237" s="192" t="s">
        <v>291</v>
      </c>
      <c r="E237" s="34"/>
      <c r="F237" s="197" t="s">
        <v>1303</v>
      </c>
      <c r="G237" s="34"/>
      <c r="H237" s="34"/>
      <c r="I237" s="194"/>
      <c r="J237" s="34"/>
      <c r="K237" s="34"/>
      <c r="L237" s="35"/>
      <c r="M237" s="195"/>
      <c r="N237" s="196"/>
      <c r="O237" s="73"/>
      <c r="P237" s="73"/>
      <c r="Q237" s="73"/>
      <c r="R237" s="73"/>
      <c r="S237" s="73"/>
      <c r="T237" s="74"/>
      <c r="U237" s="34"/>
      <c r="V237" s="34"/>
      <c r="W237" s="34"/>
      <c r="X237" s="34"/>
      <c r="Y237" s="34"/>
      <c r="Z237" s="34"/>
      <c r="AA237" s="34"/>
      <c r="AB237" s="34"/>
      <c r="AC237" s="34"/>
      <c r="AD237" s="34"/>
      <c r="AE237" s="34"/>
      <c r="AT237" s="15" t="s">
        <v>291</v>
      </c>
      <c r="AU237" s="15" t="s">
        <v>80</v>
      </c>
    </row>
    <row r="238" s="2" customFormat="1" ht="49.05" customHeight="1">
      <c r="A238" s="34"/>
      <c r="B238" s="177"/>
      <c r="C238" s="178" t="s">
        <v>798</v>
      </c>
      <c r="D238" s="178" t="s">
        <v>284</v>
      </c>
      <c r="E238" s="179" t="s">
        <v>1311</v>
      </c>
      <c r="F238" s="180" t="s">
        <v>1312</v>
      </c>
      <c r="G238" s="181" t="s">
        <v>410</v>
      </c>
      <c r="H238" s="203">
        <v>2</v>
      </c>
      <c r="I238" s="183"/>
      <c r="J238" s="184">
        <f>ROUND(I238*H238,2)</f>
        <v>0</v>
      </c>
      <c r="K238" s="185"/>
      <c r="L238" s="35"/>
      <c r="M238" s="186" t="s">
        <v>1</v>
      </c>
      <c r="N238" s="187" t="s">
        <v>38</v>
      </c>
      <c r="O238" s="73"/>
      <c r="P238" s="188">
        <f>O238*H238</f>
        <v>0</v>
      </c>
      <c r="Q238" s="188">
        <v>0</v>
      </c>
      <c r="R238" s="188">
        <f>Q238*H238</f>
        <v>0</v>
      </c>
      <c r="S238" s="188">
        <v>0</v>
      </c>
      <c r="T238" s="189">
        <f>S238*H238</f>
        <v>0</v>
      </c>
      <c r="U238" s="34"/>
      <c r="V238" s="34"/>
      <c r="W238" s="34"/>
      <c r="X238" s="34"/>
      <c r="Y238" s="34"/>
      <c r="Z238" s="34"/>
      <c r="AA238" s="34"/>
      <c r="AB238" s="34"/>
      <c r="AC238" s="34"/>
      <c r="AD238" s="34"/>
      <c r="AE238" s="34"/>
      <c r="AR238" s="190" t="s">
        <v>97</v>
      </c>
      <c r="AT238" s="190" t="s">
        <v>284</v>
      </c>
      <c r="AU238" s="190" t="s">
        <v>80</v>
      </c>
      <c r="AY238" s="15" t="s">
        <v>281</v>
      </c>
      <c r="BE238" s="191">
        <f>IF(N238="základní",J238,0)</f>
        <v>0</v>
      </c>
      <c r="BF238" s="191">
        <f>IF(N238="snížená",J238,0)</f>
        <v>0</v>
      </c>
      <c r="BG238" s="191">
        <f>IF(N238="zákl. přenesená",J238,0)</f>
        <v>0</v>
      </c>
      <c r="BH238" s="191">
        <f>IF(N238="sníž. přenesená",J238,0)</f>
        <v>0</v>
      </c>
      <c r="BI238" s="191">
        <f>IF(N238="nulová",J238,0)</f>
        <v>0</v>
      </c>
      <c r="BJ238" s="15" t="s">
        <v>80</v>
      </c>
      <c r="BK238" s="191">
        <f>ROUND(I238*H238,2)</f>
        <v>0</v>
      </c>
      <c r="BL238" s="15" t="s">
        <v>97</v>
      </c>
      <c r="BM238" s="190" t="s">
        <v>1313</v>
      </c>
    </row>
    <row r="239" s="2" customFormat="1">
      <c r="A239" s="34"/>
      <c r="B239" s="35"/>
      <c r="C239" s="34"/>
      <c r="D239" s="192" t="s">
        <v>290</v>
      </c>
      <c r="E239" s="34"/>
      <c r="F239" s="193" t="s">
        <v>1312</v>
      </c>
      <c r="G239" s="34"/>
      <c r="H239" s="34"/>
      <c r="I239" s="194"/>
      <c r="J239" s="34"/>
      <c r="K239" s="34"/>
      <c r="L239" s="35"/>
      <c r="M239" s="195"/>
      <c r="N239" s="196"/>
      <c r="O239" s="73"/>
      <c r="P239" s="73"/>
      <c r="Q239" s="73"/>
      <c r="R239" s="73"/>
      <c r="S239" s="73"/>
      <c r="T239" s="74"/>
      <c r="U239" s="34"/>
      <c r="V239" s="34"/>
      <c r="W239" s="34"/>
      <c r="X239" s="34"/>
      <c r="Y239" s="34"/>
      <c r="Z239" s="34"/>
      <c r="AA239" s="34"/>
      <c r="AB239" s="34"/>
      <c r="AC239" s="34"/>
      <c r="AD239" s="34"/>
      <c r="AE239" s="34"/>
      <c r="AT239" s="15" t="s">
        <v>290</v>
      </c>
      <c r="AU239" s="15" t="s">
        <v>80</v>
      </c>
    </row>
    <row r="240" s="2" customFormat="1">
      <c r="A240" s="34"/>
      <c r="B240" s="35"/>
      <c r="C240" s="34"/>
      <c r="D240" s="192" t="s">
        <v>291</v>
      </c>
      <c r="E240" s="34"/>
      <c r="F240" s="197" t="s">
        <v>1303</v>
      </c>
      <c r="G240" s="34"/>
      <c r="H240" s="34"/>
      <c r="I240" s="194"/>
      <c r="J240" s="34"/>
      <c r="K240" s="34"/>
      <c r="L240" s="35"/>
      <c r="M240" s="195"/>
      <c r="N240" s="196"/>
      <c r="O240" s="73"/>
      <c r="P240" s="73"/>
      <c r="Q240" s="73"/>
      <c r="R240" s="73"/>
      <c r="S240" s="73"/>
      <c r="T240" s="74"/>
      <c r="U240" s="34"/>
      <c r="V240" s="34"/>
      <c r="W240" s="34"/>
      <c r="X240" s="34"/>
      <c r="Y240" s="34"/>
      <c r="Z240" s="34"/>
      <c r="AA240" s="34"/>
      <c r="AB240" s="34"/>
      <c r="AC240" s="34"/>
      <c r="AD240" s="34"/>
      <c r="AE240" s="34"/>
      <c r="AT240" s="15" t="s">
        <v>291</v>
      </c>
      <c r="AU240" s="15" t="s">
        <v>80</v>
      </c>
    </row>
    <row r="241" s="12" customFormat="1" ht="25.92" customHeight="1">
      <c r="A241" s="12"/>
      <c r="B241" s="164"/>
      <c r="C241" s="12"/>
      <c r="D241" s="165" t="s">
        <v>72</v>
      </c>
      <c r="E241" s="166" t="s">
        <v>540</v>
      </c>
      <c r="F241" s="166" t="s">
        <v>803</v>
      </c>
      <c r="G241" s="12"/>
      <c r="H241" s="12"/>
      <c r="I241" s="167"/>
      <c r="J241" s="168">
        <f>BK241</f>
        <v>0</v>
      </c>
      <c r="K241" s="12"/>
      <c r="L241" s="164"/>
      <c r="M241" s="169"/>
      <c r="N241" s="170"/>
      <c r="O241" s="170"/>
      <c r="P241" s="171">
        <f>SUM(P242:P247)</f>
        <v>0</v>
      </c>
      <c r="Q241" s="170"/>
      <c r="R241" s="171">
        <f>SUM(R242:R247)</f>
        <v>0</v>
      </c>
      <c r="S241" s="170"/>
      <c r="T241" s="172">
        <f>SUM(T242:T247)</f>
        <v>0</v>
      </c>
      <c r="U241" s="12"/>
      <c r="V241" s="12"/>
      <c r="W241" s="12"/>
      <c r="X241" s="12"/>
      <c r="Y241" s="12"/>
      <c r="Z241" s="12"/>
      <c r="AA241" s="12"/>
      <c r="AB241" s="12"/>
      <c r="AC241" s="12"/>
      <c r="AD241" s="12"/>
      <c r="AE241" s="12"/>
      <c r="AR241" s="165" t="s">
        <v>80</v>
      </c>
      <c r="AT241" s="173" t="s">
        <v>72</v>
      </c>
      <c r="AU241" s="173" t="s">
        <v>73</v>
      </c>
      <c r="AY241" s="165" t="s">
        <v>281</v>
      </c>
      <c r="BK241" s="174">
        <f>SUM(BK242:BK247)</f>
        <v>0</v>
      </c>
    </row>
    <row r="242" s="2" customFormat="1" ht="16.5" customHeight="1">
      <c r="A242" s="34"/>
      <c r="B242" s="177"/>
      <c r="C242" s="178" t="s">
        <v>804</v>
      </c>
      <c r="D242" s="178" t="s">
        <v>284</v>
      </c>
      <c r="E242" s="179" t="s">
        <v>1034</v>
      </c>
      <c r="F242" s="180" t="s">
        <v>1035</v>
      </c>
      <c r="G242" s="181" t="s">
        <v>510</v>
      </c>
      <c r="H242" s="203">
        <v>0.042000000000000003</v>
      </c>
      <c r="I242" s="183"/>
      <c r="J242" s="184">
        <f>ROUND(I242*H242,2)</f>
        <v>0</v>
      </c>
      <c r="K242" s="185"/>
      <c r="L242" s="35"/>
      <c r="M242" s="186" t="s">
        <v>1</v>
      </c>
      <c r="N242" s="187" t="s">
        <v>38</v>
      </c>
      <c r="O242" s="73"/>
      <c r="P242" s="188">
        <f>O242*H242</f>
        <v>0</v>
      </c>
      <c r="Q242" s="188">
        <v>0</v>
      </c>
      <c r="R242" s="188">
        <f>Q242*H242</f>
        <v>0</v>
      </c>
      <c r="S242" s="188">
        <v>0</v>
      </c>
      <c r="T242" s="189">
        <f>S242*H242</f>
        <v>0</v>
      </c>
      <c r="U242" s="34"/>
      <c r="V242" s="34"/>
      <c r="W242" s="34"/>
      <c r="X242" s="34"/>
      <c r="Y242" s="34"/>
      <c r="Z242" s="34"/>
      <c r="AA242" s="34"/>
      <c r="AB242" s="34"/>
      <c r="AC242" s="34"/>
      <c r="AD242" s="34"/>
      <c r="AE242" s="34"/>
      <c r="AR242" s="190" t="s">
        <v>97</v>
      </c>
      <c r="AT242" s="190" t="s">
        <v>284</v>
      </c>
      <c r="AU242" s="190" t="s">
        <v>80</v>
      </c>
      <c r="AY242" s="15" t="s">
        <v>281</v>
      </c>
      <c r="BE242" s="191">
        <f>IF(N242="základní",J242,0)</f>
        <v>0</v>
      </c>
      <c r="BF242" s="191">
        <f>IF(N242="snížená",J242,0)</f>
        <v>0</v>
      </c>
      <c r="BG242" s="191">
        <f>IF(N242="zákl. přenesená",J242,0)</f>
        <v>0</v>
      </c>
      <c r="BH242" s="191">
        <f>IF(N242="sníž. přenesená",J242,0)</f>
        <v>0</v>
      </c>
      <c r="BI242" s="191">
        <f>IF(N242="nulová",J242,0)</f>
        <v>0</v>
      </c>
      <c r="BJ242" s="15" t="s">
        <v>80</v>
      </c>
      <c r="BK242" s="191">
        <f>ROUND(I242*H242,2)</f>
        <v>0</v>
      </c>
      <c r="BL242" s="15" t="s">
        <v>97</v>
      </c>
      <c r="BM242" s="190" t="s">
        <v>1314</v>
      </c>
    </row>
    <row r="243" s="2" customFormat="1">
      <c r="A243" s="34"/>
      <c r="B243" s="35"/>
      <c r="C243" s="34"/>
      <c r="D243" s="192" t="s">
        <v>290</v>
      </c>
      <c r="E243" s="34"/>
      <c r="F243" s="193" t="s">
        <v>1035</v>
      </c>
      <c r="G243" s="34"/>
      <c r="H243" s="34"/>
      <c r="I243" s="194"/>
      <c r="J243" s="34"/>
      <c r="K243" s="34"/>
      <c r="L243" s="35"/>
      <c r="M243" s="195"/>
      <c r="N243" s="196"/>
      <c r="O243" s="73"/>
      <c r="P243" s="73"/>
      <c r="Q243" s="73"/>
      <c r="R243" s="73"/>
      <c r="S243" s="73"/>
      <c r="T243" s="74"/>
      <c r="U243" s="34"/>
      <c r="V243" s="34"/>
      <c r="W243" s="34"/>
      <c r="X243" s="34"/>
      <c r="Y243" s="34"/>
      <c r="Z243" s="34"/>
      <c r="AA243" s="34"/>
      <c r="AB243" s="34"/>
      <c r="AC243" s="34"/>
      <c r="AD243" s="34"/>
      <c r="AE243" s="34"/>
      <c r="AT243" s="15" t="s">
        <v>290</v>
      </c>
      <c r="AU243" s="15" t="s">
        <v>80</v>
      </c>
    </row>
    <row r="244" s="2" customFormat="1">
      <c r="A244" s="34"/>
      <c r="B244" s="35"/>
      <c r="C244" s="34"/>
      <c r="D244" s="192" t="s">
        <v>291</v>
      </c>
      <c r="E244" s="34"/>
      <c r="F244" s="197" t="s">
        <v>1315</v>
      </c>
      <c r="G244" s="34"/>
      <c r="H244" s="34"/>
      <c r="I244" s="194"/>
      <c r="J244" s="34"/>
      <c r="K244" s="34"/>
      <c r="L244" s="35"/>
      <c r="M244" s="195"/>
      <c r="N244" s="196"/>
      <c r="O244" s="73"/>
      <c r="P244" s="73"/>
      <c r="Q244" s="73"/>
      <c r="R244" s="73"/>
      <c r="S244" s="73"/>
      <c r="T244" s="74"/>
      <c r="U244" s="34"/>
      <c r="V244" s="34"/>
      <c r="W244" s="34"/>
      <c r="X244" s="34"/>
      <c r="Y244" s="34"/>
      <c r="Z244" s="34"/>
      <c r="AA244" s="34"/>
      <c r="AB244" s="34"/>
      <c r="AC244" s="34"/>
      <c r="AD244" s="34"/>
      <c r="AE244" s="34"/>
      <c r="AT244" s="15" t="s">
        <v>291</v>
      </c>
      <c r="AU244" s="15" t="s">
        <v>80</v>
      </c>
    </row>
    <row r="245" s="2" customFormat="1" ht="37.8" customHeight="1">
      <c r="A245" s="34"/>
      <c r="B245" s="177"/>
      <c r="C245" s="178" t="s">
        <v>809</v>
      </c>
      <c r="D245" s="178" t="s">
        <v>284</v>
      </c>
      <c r="E245" s="179" t="s">
        <v>632</v>
      </c>
      <c r="F245" s="180" t="s">
        <v>805</v>
      </c>
      <c r="G245" s="181" t="s">
        <v>403</v>
      </c>
      <c r="H245" s="203">
        <v>14.4</v>
      </c>
      <c r="I245" s="183"/>
      <c r="J245" s="184">
        <f>ROUND(I245*H245,2)</f>
        <v>0</v>
      </c>
      <c r="K245" s="185"/>
      <c r="L245" s="35"/>
      <c r="M245" s="186" t="s">
        <v>1</v>
      </c>
      <c r="N245" s="187" t="s">
        <v>38</v>
      </c>
      <c r="O245" s="73"/>
      <c r="P245" s="188">
        <f>O245*H245</f>
        <v>0</v>
      </c>
      <c r="Q245" s="188">
        <v>0</v>
      </c>
      <c r="R245" s="188">
        <f>Q245*H245</f>
        <v>0</v>
      </c>
      <c r="S245" s="188">
        <v>0</v>
      </c>
      <c r="T245" s="189">
        <f>S245*H245</f>
        <v>0</v>
      </c>
      <c r="U245" s="34"/>
      <c r="V245" s="34"/>
      <c r="W245" s="34"/>
      <c r="X245" s="34"/>
      <c r="Y245" s="34"/>
      <c r="Z245" s="34"/>
      <c r="AA245" s="34"/>
      <c r="AB245" s="34"/>
      <c r="AC245" s="34"/>
      <c r="AD245" s="34"/>
      <c r="AE245" s="34"/>
      <c r="AR245" s="190" t="s">
        <v>97</v>
      </c>
      <c r="AT245" s="190" t="s">
        <v>284</v>
      </c>
      <c r="AU245" s="190" t="s">
        <v>80</v>
      </c>
      <c r="AY245" s="15" t="s">
        <v>281</v>
      </c>
      <c r="BE245" s="191">
        <f>IF(N245="základní",J245,0)</f>
        <v>0</v>
      </c>
      <c r="BF245" s="191">
        <f>IF(N245="snížená",J245,0)</f>
        <v>0</v>
      </c>
      <c r="BG245" s="191">
        <f>IF(N245="zákl. přenesená",J245,0)</f>
        <v>0</v>
      </c>
      <c r="BH245" s="191">
        <f>IF(N245="sníž. přenesená",J245,0)</f>
        <v>0</v>
      </c>
      <c r="BI245" s="191">
        <f>IF(N245="nulová",J245,0)</f>
        <v>0</v>
      </c>
      <c r="BJ245" s="15" t="s">
        <v>80</v>
      </c>
      <c r="BK245" s="191">
        <f>ROUND(I245*H245,2)</f>
        <v>0</v>
      </c>
      <c r="BL245" s="15" t="s">
        <v>97</v>
      </c>
      <c r="BM245" s="190" t="s">
        <v>1316</v>
      </c>
    </row>
    <row r="246" s="2" customFormat="1">
      <c r="A246" s="34"/>
      <c r="B246" s="35"/>
      <c r="C246" s="34"/>
      <c r="D246" s="192" t="s">
        <v>290</v>
      </c>
      <c r="E246" s="34"/>
      <c r="F246" s="193" t="s">
        <v>805</v>
      </c>
      <c r="G246" s="34"/>
      <c r="H246" s="34"/>
      <c r="I246" s="194"/>
      <c r="J246" s="34"/>
      <c r="K246" s="34"/>
      <c r="L246" s="35"/>
      <c r="M246" s="195"/>
      <c r="N246" s="196"/>
      <c r="O246" s="73"/>
      <c r="P246" s="73"/>
      <c r="Q246" s="73"/>
      <c r="R246" s="73"/>
      <c r="S246" s="73"/>
      <c r="T246" s="74"/>
      <c r="U246" s="34"/>
      <c r="V246" s="34"/>
      <c r="W246" s="34"/>
      <c r="X246" s="34"/>
      <c r="Y246" s="34"/>
      <c r="Z246" s="34"/>
      <c r="AA246" s="34"/>
      <c r="AB246" s="34"/>
      <c r="AC246" s="34"/>
      <c r="AD246" s="34"/>
      <c r="AE246" s="34"/>
      <c r="AT246" s="15" t="s">
        <v>290</v>
      </c>
      <c r="AU246" s="15" t="s">
        <v>80</v>
      </c>
    </row>
    <row r="247" s="2" customFormat="1">
      <c r="A247" s="34"/>
      <c r="B247" s="35"/>
      <c r="C247" s="34"/>
      <c r="D247" s="192" t="s">
        <v>291</v>
      </c>
      <c r="E247" s="34"/>
      <c r="F247" s="197" t="s">
        <v>1317</v>
      </c>
      <c r="G247" s="34"/>
      <c r="H247" s="34"/>
      <c r="I247" s="194"/>
      <c r="J247" s="34"/>
      <c r="K247" s="34"/>
      <c r="L247" s="35"/>
      <c r="M247" s="195"/>
      <c r="N247" s="196"/>
      <c r="O247" s="73"/>
      <c r="P247" s="73"/>
      <c r="Q247" s="73"/>
      <c r="R247" s="73"/>
      <c r="S247" s="73"/>
      <c r="T247" s="74"/>
      <c r="U247" s="34"/>
      <c r="V247" s="34"/>
      <c r="W247" s="34"/>
      <c r="X247" s="34"/>
      <c r="Y247" s="34"/>
      <c r="Z247" s="34"/>
      <c r="AA247" s="34"/>
      <c r="AB247" s="34"/>
      <c r="AC247" s="34"/>
      <c r="AD247" s="34"/>
      <c r="AE247" s="34"/>
      <c r="AT247" s="15" t="s">
        <v>291</v>
      </c>
      <c r="AU247" s="15" t="s">
        <v>80</v>
      </c>
    </row>
    <row r="248" s="12" customFormat="1" ht="25.92" customHeight="1">
      <c r="A248" s="12"/>
      <c r="B248" s="164"/>
      <c r="C248" s="12"/>
      <c r="D248" s="165" t="s">
        <v>72</v>
      </c>
      <c r="E248" s="166" t="s">
        <v>653</v>
      </c>
      <c r="F248" s="166" t="s">
        <v>654</v>
      </c>
      <c r="G248" s="12"/>
      <c r="H248" s="12"/>
      <c r="I248" s="167"/>
      <c r="J248" s="168">
        <f>BK248</f>
        <v>0</v>
      </c>
      <c r="K248" s="12"/>
      <c r="L248" s="164"/>
      <c r="M248" s="169"/>
      <c r="N248" s="170"/>
      <c r="O248" s="170"/>
      <c r="P248" s="171">
        <f>SUM(P249:P251)</f>
        <v>0</v>
      </c>
      <c r="Q248" s="170"/>
      <c r="R248" s="171">
        <f>SUM(R249:R251)</f>
        <v>0</v>
      </c>
      <c r="S248" s="170"/>
      <c r="T248" s="172">
        <f>SUM(T249:T251)</f>
        <v>0</v>
      </c>
      <c r="U248" s="12"/>
      <c r="V248" s="12"/>
      <c r="W248" s="12"/>
      <c r="X248" s="12"/>
      <c r="Y248" s="12"/>
      <c r="Z248" s="12"/>
      <c r="AA248" s="12"/>
      <c r="AB248" s="12"/>
      <c r="AC248" s="12"/>
      <c r="AD248" s="12"/>
      <c r="AE248" s="12"/>
      <c r="AR248" s="165" t="s">
        <v>80</v>
      </c>
      <c r="AT248" s="173" t="s">
        <v>72</v>
      </c>
      <c r="AU248" s="173" t="s">
        <v>73</v>
      </c>
      <c r="AY248" s="165" t="s">
        <v>281</v>
      </c>
      <c r="BK248" s="174">
        <f>SUM(BK249:BK251)</f>
        <v>0</v>
      </c>
    </row>
    <row r="249" s="2" customFormat="1" ht="24.15" customHeight="1">
      <c r="A249" s="34"/>
      <c r="B249" s="177"/>
      <c r="C249" s="178" t="s">
        <v>814</v>
      </c>
      <c r="D249" s="178" t="s">
        <v>284</v>
      </c>
      <c r="E249" s="179" t="s">
        <v>848</v>
      </c>
      <c r="F249" s="180" t="s">
        <v>849</v>
      </c>
      <c r="G249" s="181" t="s">
        <v>515</v>
      </c>
      <c r="H249" s="203">
        <v>54.207999999999998</v>
      </c>
      <c r="I249" s="183"/>
      <c r="J249" s="184">
        <f>ROUND(I249*H249,2)</f>
        <v>0</v>
      </c>
      <c r="K249" s="185"/>
      <c r="L249" s="35"/>
      <c r="M249" s="186" t="s">
        <v>1</v>
      </c>
      <c r="N249" s="187" t="s">
        <v>38</v>
      </c>
      <c r="O249" s="73"/>
      <c r="P249" s="188">
        <f>O249*H249</f>
        <v>0</v>
      </c>
      <c r="Q249" s="188">
        <v>0</v>
      </c>
      <c r="R249" s="188">
        <f>Q249*H249</f>
        <v>0</v>
      </c>
      <c r="S249" s="188">
        <v>0</v>
      </c>
      <c r="T249" s="189">
        <f>S249*H249</f>
        <v>0</v>
      </c>
      <c r="U249" s="34"/>
      <c r="V249" s="34"/>
      <c r="W249" s="34"/>
      <c r="X249" s="34"/>
      <c r="Y249" s="34"/>
      <c r="Z249" s="34"/>
      <c r="AA249" s="34"/>
      <c r="AB249" s="34"/>
      <c r="AC249" s="34"/>
      <c r="AD249" s="34"/>
      <c r="AE249" s="34"/>
      <c r="AR249" s="190" t="s">
        <v>97</v>
      </c>
      <c r="AT249" s="190" t="s">
        <v>284</v>
      </c>
      <c r="AU249" s="190" t="s">
        <v>80</v>
      </c>
      <c r="AY249" s="15" t="s">
        <v>281</v>
      </c>
      <c r="BE249" s="191">
        <f>IF(N249="základní",J249,0)</f>
        <v>0</v>
      </c>
      <c r="BF249" s="191">
        <f>IF(N249="snížená",J249,0)</f>
        <v>0</v>
      </c>
      <c r="BG249" s="191">
        <f>IF(N249="zákl. přenesená",J249,0)</f>
        <v>0</v>
      </c>
      <c r="BH249" s="191">
        <f>IF(N249="sníž. přenesená",J249,0)</f>
        <v>0</v>
      </c>
      <c r="BI249" s="191">
        <f>IF(N249="nulová",J249,0)</f>
        <v>0</v>
      </c>
      <c r="BJ249" s="15" t="s">
        <v>80</v>
      </c>
      <c r="BK249" s="191">
        <f>ROUND(I249*H249,2)</f>
        <v>0</v>
      </c>
      <c r="BL249" s="15" t="s">
        <v>97</v>
      </c>
      <c r="BM249" s="190" t="s">
        <v>1318</v>
      </c>
    </row>
    <row r="250" s="2" customFormat="1">
      <c r="A250" s="34"/>
      <c r="B250" s="35"/>
      <c r="C250" s="34"/>
      <c r="D250" s="192" t="s">
        <v>290</v>
      </c>
      <c r="E250" s="34"/>
      <c r="F250" s="193" t="s">
        <v>849</v>
      </c>
      <c r="G250" s="34"/>
      <c r="H250" s="34"/>
      <c r="I250" s="194"/>
      <c r="J250" s="34"/>
      <c r="K250" s="34"/>
      <c r="L250" s="35"/>
      <c r="M250" s="195"/>
      <c r="N250" s="196"/>
      <c r="O250" s="73"/>
      <c r="P250" s="73"/>
      <c r="Q250" s="73"/>
      <c r="R250" s="73"/>
      <c r="S250" s="73"/>
      <c r="T250" s="74"/>
      <c r="U250" s="34"/>
      <c r="V250" s="34"/>
      <c r="W250" s="34"/>
      <c r="X250" s="34"/>
      <c r="Y250" s="34"/>
      <c r="Z250" s="34"/>
      <c r="AA250" s="34"/>
      <c r="AB250" s="34"/>
      <c r="AC250" s="34"/>
      <c r="AD250" s="34"/>
      <c r="AE250" s="34"/>
      <c r="AT250" s="15" t="s">
        <v>290</v>
      </c>
      <c r="AU250" s="15" t="s">
        <v>80</v>
      </c>
    </row>
    <row r="251" s="2" customFormat="1">
      <c r="A251" s="34"/>
      <c r="B251" s="35"/>
      <c r="C251" s="34"/>
      <c r="D251" s="192" t="s">
        <v>291</v>
      </c>
      <c r="E251" s="34"/>
      <c r="F251" s="197" t="s">
        <v>851</v>
      </c>
      <c r="G251" s="34"/>
      <c r="H251" s="34"/>
      <c r="I251" s="194"/>
      <c r="J251" s="34"/>
      <c r="K251" s="34"/>
      <c r="L251" s="35"/>
      <c r="M251" s="195"/>
      <c r="N251" s="196"/>
      <c r="O251" s="73"/>
      <c r="P251" s="73"/>
      <c r="Q251" s="73"/>
      <c r="R251" s="73"/>
      <c r="S251" s="73"/>
      <c r="T251" s="74"/>
      <c r="U251" s="34"/>
      <c r="V251" s="34"/>
      <c r="W251" s="34"/>
      <c r="X251" s="34"/>
      <c r="Y251" s="34"/>
      <c r="Z251" s="34"/>
      <c r="AA251" s="34"/>
      <c r="AB251" s="34"/>
      <c r="AC251" s="34"/>
      <c r="AD251" s="34"/>
      <c r="AE251" s="34"/>
      <c r="AT251" s="15" t="s">
        <v>291</v>
      </c>
      <c r="AU251" s="15" t="s">
        <v>80</v>
      </c>
    </row>
    <row r="252" s="12" customFormat="1" ht="25.92" customHeight="1">
      <c r="A252" s="12"/>
      <c r="B252" s="164"/>
      <c r="C252" s="12"/>
      <c r="D252" s="165" t="s">
        <v>72</v>
      </c>
      <c r="E252" s="166" t="s">
        <v>900</v>
      </c>
      <c r="F252" s="166" t="s">
        <v>901</v>
      </c>
      <c r="G252" s="12"/>
      <c r="H252" s="12"/>
      <c r="I252" s="167"/>
      <c r="J252" s="168">
        <f>BK252</f>
        <v>0</v>
      </c>
      <c r="K252" s="12"/>
      <c r="L252" s="164"/>
      <c r="M252" s="169"/>
      <c r="N252" s="170"/>
      <c r="O252" s="170"/>
      <c r="P252" s="171">
        <f>SUM(P253:P258)</f>
        <v>0</v>
      </c>
      <c r="Q252" s="170"/>
      <c r="R252" s="171">
        <f>SUM(R253:R258)</f>
        <v>0</v>
      </c>
      <c r="S252" s="170"/>
      <c r="T252" s="172">
        <f>SUM(T253:T258)</f>
        <v>0</v>
      </c>
      <c r="U252" s="12"/>
      <c r="V252" s="12"/>
      <c r="W252" s="12"/>
      <c r="X252" s="12"/>
      <c r="Y252" s="12"/>
      <c r="Z252" s="12"/>
      <c r="AA252" s="12"/>
      <c r="AB252" s="12"/>
      <c r="AC252" s="12"/>
      <c r="AD252" s="12"/>
      <c r="AE252" s="12"/>
      <c r="AR252" s="165" t="s">
        <v>82</v>
      </c>
      <c r="AT252" s="173" t="s">
        <v>72</v>
      </c>
      <c r="AU252" s="173" t="s">
        <v>73</v>
      </c>
      <c r="AY252" s="165" t="s">
        <v>281</v>
      </c>
      <c r="BK252" s="174">
        <f>SUM(BK253:BK258)</f>
        <v>0</v>
      </c>
    </row>
    <row r="253" s="2" customFormat="1" ht="24.15" customHeight="1">
      <c r="A253" s="34"/>
      <c r="B253" s="177"/>
      <c r="C253" s="178" t="s">
        <v>512</v>
      </c>
      <c r="D253" s="178" t="s">
        <v>284</v>
      </c>
      <c r="E253" s="179" t="s">
        <v>1240</v>
      </c>
      <c r="F253" s="180" t="s">
        <v>1241</v>
      </c>
      <c r="G253" s="181" t="s">
        <v>505</v>
      </c>
      <c r="H253" s="203">
        <v>2.7999999999999998</v>
      </c>
      <c r="I253" s="183"/>
      <c r="J253" s="184">
        <f>ROUND(I253*H253,2)</f>
        <v>0</v>
      </c>
      <c r="K253" s="185"/>
      <c r="L253" s="35"/>
      <c r="M253" s="186" t="s">
        <v>1</v>
      </c>
      <c r="N253" s="187" t="s">
        <v>38</v>
      </c>
      <c r="O253" s="73"/>
      <c r="P253" s="188">
        <f>O253*H253</f>
        <v>0</v>
      </c>
      <c r="Q253" s="188">
        <v>0</v>
      </c>
      <c r="R253" s="188">
        <f>Q253*H253</f>
        <v>0</v>
      </c>
      <c r="S253" s="188">
        <v>0</v>
      </c>
      <c r="T253" s="189">
        <f>S253*H253</f>
        <v>0</v>
      </c>
      <c r="U253" s="34"/>
      <c r="V253" s="34"/>
      <c r="W253" s="34"/>
      <c r="X253" s="34"/>
      <c r="Y253" s="34"/>
      <c r="Z253" s="34"/>
      <c r="AA253" s="34"/>
      <c r="AB253" s="34"/>
      <c r="AC253" s="34"/>
      <c r="AD253" s="34"/>
      <c r="AE253" s="34"/>
      <c r="AR253" s="190" t="s">
        <v>353</v>
      </c>
      <c r="AT253" s="190" t="s">
        <v>284</v>
      </c>
      <c r="AU253" s="190" t="s">
        <v>80</v>
      </c>
      <c r="AY253" s="15" t="s">
        <v>281</v>
      </c>
      <c r="BE253" s="191">
        <f>IF(N253="základní",J253,0)</f>
        <v>0</v>
      </c>
      <c r="BF253" s="191">
        <f>IF(N253="snížená",J253,0)</f>
        <v>0</v>
      </c>
      <c r="BG253" s="191">
        <f>IF(N253="zákl. přenesená",J253,0)</f>
        <v>0</v>
      </c>
      <c r="BH253" s="191">
        <f>IF(N253="sníž. přenesená",J253,0)</f>
        <v>0</v>
      </c>
      <c r="BI253" s="191">
        <f>IF(N253="nulová",J253,0)</f>
        <v>0</v>
      </c>
      <c r="BJ253" s="15" t="s">
        <v>80</v>
      </c>
      <c r="BK253" s="191">
        <f>ROUND(I253*H253,2)</f>
        <v>0</v>
      </c>
      <c r="BL253" s="15" t="s">
        <v>353</v>
      </c>
      <c r="BM253" s="190" t="s">
        <v>1319</v>
      </c>
    </row>
    <row r="254" s="2" customFormat="1">
      <c r="A254" s="34"/>
      <c r="B254" s="35"/>
      <c r="C254" s="34"/>
      <c r="D254" s="192" t="s">
        <v>290</v>
      </c>
      <c r="E254" s="34"/>
      <c r="F254" s="193" t="s">
        <v>1241</v>
      </c>
      <c r="G254" s="34"/>
      <c r="H254" s="34"/>
      <c r="I254" s="194"/>
      <c r="J254" s="34"/>
      <c r="K254" s="34"/>
      <c r="L254" s="35"/>
      <c r="M254" s="195"/>
      <c r="N254" s="196"/>
      <c r="O254" s="73"/>
      <c r="P254" s="73"/>
      <c r="Q254" s="73"/>
      <c r="R254" s="73"/>
      <c r="S254" s="73"/>
      <c r="T254" s="74"/>
      <c r="U254" s="34"/>
      <c r="V254" s="34"/>
      <c r="W254" s="34"/>
      <c r="X254" s="34"/>
      <c r="Y254" s="34"/>
      <c r="Z254" s="34"/>
      <c r="AA254" s="34"/>
      <c r="AB254" s="34"/>
      <c r="AC254" s="34"/>
      <c r="AD254" s="34"/>
      <c r="AE254" s="34"/>
      <c r="AT254" s="15" t="s">
        <v>290</v>
      </c>
      <c r="AU254" s="15" t="s">
        <v>80</v>
      </c>
    </row>
    <row r="255" s="2" customFormat="1">
      <c r="A255" s="34"/>
      <c r="B255" s="35"/>
      <c r="C255" s="34"/>
      <c r="D255" s="192" t="s">
        <v>291</v>
      </c>
      <c r="E255" s="34"/>
      <c r="F255" s="197" t="s">
        <v>1320</v>
      </c>
      <c r="G255" s="34"/>
      <c r="H255" s="34"/>
      <c r="I255" s="194"/>
      <c r="J255" s="34"/>
      <c r="K255" s="34"/>
      <c r="L255" s="35"/>
      <c r="M255" s="195"/>
      <c r="N255" s="196"/>
      <c r="O255" s="73"/>
      <c r="P255" s="73"/>
      <c r="Q255" s="73"/>
      <c r="R255" s="73"/>
      <c r="S255" s="73"/>
      <c r="T255" s="74"/>
      <c r="U255" s="34"/>
      <c r="V255" s="34"/>
      <c r="W255" s="34"/>
      <c r="X255" s="34"/>
      <c r="Y255" s="34"/>
      <c r="Z255" s="34"/>
      <c r="AA255" s="34"/>
      <c r="AB255" s="34"/>
      <c r="AC255" s="34"/>
      <c r="AD255" s="34"/>
      <c r="AE255" s="34"/>
      <c r="AT255" s="15" t="s">
        <v>291</v>
      </c>
      <c r="AU255" s="15" t="s">
        <v>80</v>
      </c>
    </row>
    <row r="256" s="2" customFormat="1" ht="24.15" customHeight="1">
      <c r="A256" s="34"/>
      <c r="B256" s="177"/>
      <c r="C256" s="178" t="s">
        <v>517</v>
      </c>
      <c r="D256" s="178" t="s">
        <v>284</v>
      </c>
      <c r="E256" s="179" t="s">
        <v>924</v>
      </c>
      <c r="F256" s="180" t="s">
        <v>925</v>
      </c>
      <c r="G256" s="181" t="s">
        <v>287</v>
      </c>
      <c r="H256" s="182"/>
      <c r="I256" s="183"/>
      <c r="J256" s="184">
        <f>ROUND(I256*H256,2)</f>
        <v>0</v>
      </c>
      <c r="K256" s="185"/>
      <c r="L256" s="35"/>
      <c r="M256" s="186" t="s">
        <v>1</v>
      </c>
      <c r="N256" s="187" t="s">
        <v>38</v>
      </c>
      <c r="O256" s="73"/>
      <c r="P256" s="188">
        <f>O256*H256</f>
        <v>0</v>
      </c>
      <c r="Q256" s="188">
        <v>0</v>
      </c>
      <c r="R256" s="188">
        <f>Q256*H256</f>
        <v>0</v>
      </c>
      <c r="S256" s="188">
        <v>0</v>
      </c>
      <c r="T256" s="189">
        <f>S256*H256</f>
        <v>0</v>
      </c>
      <c r="U256" s="34"/>
      <c r="V256" s="34"/>
      <c r="W256" s="34"/>
      <c r="X256" s="34"/>
      <c r="Y256" s="34"/>
      <c r="Z256" s="34"/>
      <c r="AA256" s="34"/>
      <c r="AB256" s="34"/>
      <c r="AC256" s="34"/>
      <c r="AD256" s="34"/>
      <c r="AE256" s="34"/>
      <c r="AR256" s="190" t="s">
        <v>353</v>
      </c>
      <c r="AT256" s="190" t="s">
        <v>284</v>
      </c>
      <c r="AU256" s="190" t="s">
        <v>80</v>
      </c>
      <c r="AY256" s="15" t="s">
        <v>281</v>
      </c>
      <c r="BE256" s="191">
        <f>IF(N256="základní",J256,0)</f>
        <v>0</v>
      </c>
      <c r="BF256" s="191">
        <f>IF(N256="snížená",J256,0)</f>
        <v>0</v>
      </c>
      <c r="BG256" s="191">
        <f>IF(N256="zákl. přenesená",J256,0)</f>
        <v>0</v>
      </c>
      <c r="BH256" s="191">
        <f>IF(N256="sníž. přenesená",J256,0)</f>
        <v>0</v>
      </c>
      <c r="BI256" s="191">
        <f>IF(N256="nulová",J256,0)</f>
        <v>0</v>
      </c>
      <c r="BJ256" s="15" t="s">
        <v>80</v>
      </c>
      <c r="BK256" s="191">
        <f>ROUND(I256*H256,2)</f>
        <v>0</v>
      </c>
      <c r="BL256" s="15" t="s">
        <v>353</v>
      </c>
      <c r="BM256" s="190" t="s">
        <v>1321</v>
      </c>
    </row>
    <row r="257" s="2" customFormat="1">
      <c r="A257" s="34"/>
      <c r="B257" s="35"/>
      <c r="C257" s="34"/>
      <c r="D257" s="192" t="s">
        <v>290</v>
      </c>
      <c r="E257" s="34"/>
      <c r="F257" s="193" t="s">
        <v>925</v>
      </c>
      <c r="G257" s="34"/>
      <c r="H257" s="34"/>
      <c r="I257" s="194"/>
      <c r="J257" s="34"/>
      <c r="K257" s="34"/>
      <c r="L257" s="35"/>
      <c r="M257" s="195"/>
      <c r="N257" s="196"/>
      <c r="O257" s="73"/>
      <c r="P257" s="73"/>
      <c r="Q257" s="73"/>
      <c r="R257" s="73"/>
      <c r="S257" s="73"/>
      <c r="T257" s="74"/>
      <c r="U257" s="34"/>
      <c r="V257" s="34"/>
      <c r="W257" s="34"/>
      <c r="X257" s="34"/>
      <c r="Y257" s="34"/>
      <c r="Z257" s="34"/>
      <c r="AA257" s="34"/>
      <c r="AB257" s="34"/>
      <c r="AC257" s="34"/>
      <c r="AD257" s="34"/>
      <c r="AE257" s="34"/>
      <c r="AT257" s="15" t="s">
        <v>290</v>
      </c>
      <c r="AU257" s="15" t="s">
        <v>80</v>
      </c>
    </row>
    <row r="258" s="2" customFormat="1">
      <c r="A258" s="34"/>
      <c r="B258" s="35"/>
      <c r="C258" s="34"/>
      <c r="D258" s="192" t="s">
        <v>291</v>
      </c>
      <c r="E258" s="34"/>
      <c r="F258" s="197" t="s">
        <v>899</v>
      </c>
      <c r="G258" s="34"/>
      <c r="H258" s="34"/>
      <c r="I258" s="194"/>
      <c r="J258" s="34"/>
      <c r="K258" s="34"/>
      <c r="L258" s="35"/>
      <c r="M258" s="199"/>
      <c r="N258" s="200"/>
      <c r="O258" s="201"/>
      <c r="P258" s="201"/>
      <c r="Q258" s="201"/>
      <c r="R258" s="201"/>
      <c r="S258" s="201"/>
      <c r="T258" s="202"/>
      <c r="U258" s="34"/>
      <c r="V258" s="34"/>
      <c r="W258" s="34"/>
      <c r="X258" s="34"/>
      <c r="Y258" s="34"/>
      <c r="Z258" s="34"/>
      <c r="AA258" s="34"/>
      <c r="AB258" s="34"/>
      <c r="AC258" s="34"/>
      <c r="AD258" s="34"/>
      <c r="AE258" s="34"/>
      <c r="AT258" s="15" t="s">
        <v>291</v>
      </c>
      <c r="AU258" s="15" t="s">
        <v>80</v>
      </c>
    </row>
    <row r="259" s="2" customFormat="1" ht="6.96" customHeight="1">
      <c r="A259" s="34"/>
      <c r="B259" s="56"/>
      <c r="C259" s="57"/>
      <c r="D259" s="57"/>
      <c r="E259" s="57"/>
      <c r="F259" s="57"/>
      <c r="G259" s="57"/>
      <c r="H259" s="57"/>
      <c r="I259" s="57"/>
      <c r="J259" s="57"/>
      <c r="K259" s="57"/>
      <c r="L259" s="35"/>
      <c r="M259" s="34"/>
      <c r="O259" s="34"/>
      <c r="P259" s="34"/>
      <c r="Q259" s="34"/>
      <c r="R259" s="34"/>
      <c r="S259" s="34"/>
      <c r="T259" s="34"/>
      <c r="U259" s="34"/>
      <c r="V259" s="34"/>
      <c r="W259" s="34"/>
      <c r="X259" s="34"/>
      <c r="Y259" s="34"/>
      <c r="Z259" s="34"/>
      <c r="AA259" s="34"/>
      <c r="AB259" s="34"/>
      <c r="AC259" s="34"/>
      <c r="AD259" s="34"/>
      <c r="AE259" s="34"/>
    </row>
  </sheetData>
  <autoFilter ref="C130:K258"/>
  <mergeCells count="15">
    <mergeCell ref="E7:H7"/>
    <mergeCell ref="E11:H11"/>
    <mergeCell ref="E9:H9"/>
    <mergeCell ref="E13:H13"/>
    <mergeCell ref="E22:H22"/>
    <mergeCell ref="E31:H31"/>
    <mergeCell ref="E85:H85"/>
    <mergeCell ref="E89:H89"/>
    <mergeCell ref="E87:H87"/>
    <mergeCell ref="E91:H91"/>
    <mergeCell ref="E117:H117"/>
    <mergeCell ref="E121:H121"/>
    <mergeCell ref="E119:H119"/>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130</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1322</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ROUND(J130,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ROUND((SUM(BE130:BE211)),  2)</f>
        <v>0</v>
      </c>
      <c r="G37" s="34"/>
      <c r="H37" s="34"/>
      <c r="I37" s="133">
        <v>0.20999999999999999</v>
      </c>
      <c r="J37" s="132">
        <f>ROUND(((SUM(BE130:BE211))*I37),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ROUND((SUM(BF130:BF211)),  2)</f>
        <v>0</v>
      </c>
      <c r="G38" s="34"/>
      <c r="H38" s="34"/>
      <c r="I38" s="133">
        <v>0.12</v>
      </c>
      <c r="J38" s="132">
        <f>ROUND(((SUM(BF130:BF211))*I38),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ROUND((SUM(BG130:BG211)),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ROUND((SUM(BH130:BH211)),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ROUND((SUM(BI130:BI211)),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Objekt6 - Schodiště 03, 04</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J130</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J131</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J159</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929</v>
      </c>
      <c r="E103" s="147"/>
      <c r="F103" s="147"/>
      <c r="G103" s="147"/>
      <c r="H103" s="147"/>
      <c r="I103" s="147"/>
      <c r="J103" s="148">
        <f>J175</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661</v>
      </c>
      <c r="E104" s="147"/>
      <c r="F104" s="147"/>
      <c r="G104" s="147"/>
      <c r="H104" s="147"/>
      <c r="I104" s="147"/>
      <c r="J104" s="148">
        <f>J197</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600</v>
      </c>
      <c r="E105" s="147"/>
      <c r="F105" s="147"/>
      <c r="G105" s="147"/>
      <c r="H105" s="147"/>
      <c r="I105" s="147"/>
      <c r="J105" s="148">
        <f>J201</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667</v>
      </c>
      <c r="E106" s="147"/>
      <c r="F106" s="147"/>
      <c r="G106" s="147"/>
      <c r="H106" s="147"/>
      <c r="I106" s="147"/>
      <c r="J106" s="148">
        <f>J205</f>
        <v>0</v>
      </c>
      <c r="K106" s="9"/>
      <c r="L106" s="145"/>
      <c r="S106" s="9"/>
      <c r="T106" s="9"/>
      <c r="U106" s="9"/>
      <c r="V106" s="9"/>
      <c r="W106" s="9"/>
      <c r="X106" s="9"/>
      <c r="Y106" s="9"/>
      <c r="Z106" s="9"/>
      <c r="AA106" s="9"/>
      <c r="AB106" s="9"/>
      <c r="AC106" s="9"/>
      <c r="AD106" s="9"/>
      <c r="AE106" s="9"/>
    </row>
    <row r="107" s="2" customFormat="1" ht="21.84" customHeight="1">
      <c r="A107" s="34"/>
      <c r="B107" s="35"/>
      <c r="C107" s="34"/>
      <c r="D107" s="34"/>
      <c r="E107" s="34"/>
      <c r="F107" s="34"/>
      <c r="G107" s="34"/>
      <c r="H107" s="34"/>
      <c r="I107" s="34"/>
      <c r="J107" s="34"/>
      <c r="K107" s="34"/>
      <c r="L107" s="51"/>
      <c r="S107" s="34"/>
      <c r="T107" s="34"/>
      <c r="U107" s="34"/>
      <c r="V107" s="34"/>
      <c r="W107" s="34"/>
      <c r="X107" s="34"/>
      <c r="Y107" s="34"/>
      <c r="Z107" s="34"/>
      <c r="AA107" s="34"/>
      <c r="AB107" s="34"/>
      <c r="AC107" s="34"/>
      <c r="AD107" s="34"/>
      <c r="AE107" s="34"/>
    </row>
    <row r="108" s="2" customFormat="1" ht="6.96" customHeight="1">
      <c r="A108" s="34"/>
      <c r="B108" s="56"/>
      <c r="C108" s="57"/>
      <c r="D108" s="57"/>
      <c r="E108" s="57"/>
      <c r="F108" s="57"/>
      <c r="G108" s="57"/>
      <c r="H108" s="57"/>
      <c r="I108" s="57"/>
      <c r="J108" s="57"/>
      <c r="K108" s="57"/>
      <c r="L108" s="51"/>
      <c r="S108" s="34"/>
      <c r="T108" s="34"/>
      <c r="U108" s="34"/>
      <c r="V108" s="34"/>
      <c r="W108" s="34"/>
      <c r="X108" s="34"/>
      <c r="Y108" s="34"/>
      <c r="Z108" s="34"/>
      <c r="AA108" s="34"/>
      <c r="AB108" s="34"/>
      <c r="AC108" s="34"/>
      <c r="AD108" s="34"/>
      <c r="AE108" s="34"/>
    </row>
    <row r="112" s="2" customFormat="1" ht="6.96" customHeight="1">
      <c r="A112" s="34"/>
      <c r="B112" s="58"/>
      <c r="C112" s="59"/>
      <c r="D112" s="59"/>
      <c r="E112" s="59"/>
      <c r="F112" s="59"/>
      <c r="G112" s="59"/>
      <c r="H112" s="59"/>
      <c r="I112" s="59"/>
      <c r="J112" s="59"/>
      <c r="K112" s="59"/>
      <c r="L112" s="51"/>
      <c r="S112" s="34"/>
      <c r="T112" s="34"/>
      <c r="U112" s="34"/>
      <c r="V112" s="34"/>
      <c r="W112" s="34"/>
      <c r="X112" s="34"/>
      <c r="Y112" s="34"/>
      <c r="Z112" s="34"/>
      <c r="AA112" s="34"/>
      <c r="AB112" s="34"/>
      <c r="AC112" s="34"/>
      <c r="AD112" s="34"/>
      <c r="AE112" s="34"/>
    </row>
    <row r="113" s="2" customFormat="1" ht="24.96" customHeight="1">
      <c r="A113" s="34"/>
      <c r="B113" s="35"/>
      <c r="C113" s="19" t="s">
        <v>266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6.96" customHeight="1">
      <c r="A114" s="34"/>
      <c r="B114" s="35"/>
      <c r="C114" s="34"/>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12" customHeight="1">
      <c r="A115" s="34"/>
      <c r="B115" s="35"/>
      <c r="C115" s="28" t="s">
        <v>16</v>
      </c>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6.5" customHeight="1">
      <c r="A116" s="34"/>
      <c r="B116" s="35"/>
      <c r="C116" s="34"/>
      <c r="D116" s="34"/>
      <c r="E116" s="126" t="str">
        <f>E7</f>
        <v>Městský park -Děkanská zahrada Pelhřimov - kompletní provedení</v>
      </c>
      <c r="F116" s="28"/>
      <c r="G116" s="28"/>
      <c r="H116" s="28"/>
      <c r="I116" s="34"/>
      <c r="J116" s="34"/>
      <c r="K116" s="34"/>
      <c r="L116" s="51"/>
      <c r="S116" s="34"/>
      <c r="T116" s="34"/>
      <c r="U116" s="34"/>
      <c r="V116" s="34"/>
      <c r="W116" s="34"/>
      <c r="X116" s="34"/>
      <c r="Y116" s="34"/>
      <c r="Z116" s="34"/>
      <c r="AA116" s="34"/>
      <c r="AB116" s="34"/>
      <c r="AC116" s="34"/>
      <c r="AD116" s="34"/>
      <c r="AE116" s="34"/>
    </row>
    <row r="117" s="1" customFormat="1" ht="12" customHeight="1">
      <c r="B117" s="18"/>
      <c r="C117" s="28" t="s">
        <v>249</v>
      </c>
      <c r="L117" s="18"/>
    </row>
    <row r="118" s="1" customFormat="1" ht="16.5" customHeight="1">
      <c r="B118" s="18"/>
      <c r="E118" s="126" t="s">
        <v>250</v>
      </c>
      <c r="F118" s="1"/>
      <c r="G118" s="1"/>
      <c r="H118" s="1"/>
      <c r="L118" s="18"/>
    </row>
    <row r="119" s="1" customFormat="1" ht="12" customHeight="1">
      <c r="B119" s="18"/>
      <c r="C119" s="28" t="s">
        <v>251</v>
      </c>
      <c r="L119" s="18"/>
    </row>
    <row r="120" s="2" customFormat="1" ht="16.5" customHeight="1">
      <c r="A120" s="34"/>
      <c r="B120" s="35"/>
      <c r="C120" s="34"/>
      <c r="D120" s="34"/>
      <c r="E120" s="127" t="s">
        <v>252</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395</v>
      </c>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6.5" customHeight="1">
      <c r="A122" s="34"/>
      <c r="B122" s="35"/>
      <c r="C122" s="34"/>
      <c r="D122" s="34"/>
      <c r="E122" s="63" t="str">
        <f>E13</f>
        <v>Objekt6 - Schodiště 03, 04</v>
      </c>
      <c r="F122" s="34"/>
      <c r="G122" s="34"/>
      <c r="H122" s="34"/>
      <c r="I122" s="34"/>
      <c r="J122" s="34"/>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20</v>
      </c>
      <c r="D124" s="34"/>
      <c r="E124" s="34"/>
      <c r="F124" s="23" t="str">
        <f>F16</f>
        <v xml:space="preserve"> </v>
      </c>
      <c r="G124" s="34"/>
      <c r="H124" s="34"/>
      <c r="I124" s="28" t="s">
        <v>22</v>
      </c>
      <c r="J124" s="65" t="str">
        <f>IF(J16="","",J16)</f>
        <v>5. 12. 2024</v>
      </c>
      <c r="K124" s="34"/>
      <c r="L124" s="51"/>
      <c r="S124" s="34"/>
      <c r="T124" s="34"/>
      <c r="U124" s="34"/>
      <c r="V124" s="34"/>
      <c r="W124" s="34"/>
      <c r="X124" s="34"/>
      <c r="Y124" s="34"/>
      <c r="Z124" s="34"/>
      <c r="AA124" s="34"/>
      <c r="AB124" s="34"/>
      <c r="AC124" s="34"/>
      <c r="AD124" s="34"/>
      <c r="AE124" s="34"/>
    </row>
    <row r="125" s="2" customFormat="1" ht="6.96"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2" customFormat="1" ht="15.15" customHeight="1">
      <c r="A126" s="34"/>
      <c r="B126" s="35"/>
      <c r="C126" s="28" t="s">
        <v>24</v>
      </c>
      <c r="D126" s="34"/>
      <c r="E126" s="34"/>
      <c r="F126" s="23" t="str">
        <f>E19</f>
        <v xml:space="preserve"> </v>
      </c>
      <c r="G126" s="34"/>
      <c r="H126" s="34"/>
      <c r="I126" s="28" t="s">
        <v>29</v>
      </c>
      <c r="J126" s="32" t="str">
        <f>E25</f>
        <v xml:space="preserve"> </v>
      </c>
      <c r="K126" s="34"/>
      <c r="L126" s="51"/>
      <c r="S126" s="34"/>
      <c r="T126" s="34"/>
      <c r="U126" s="34"/>
      <c r="V126" s="34"/>
      <c r="W126" s="34"/>
      <c r="X126" s="34"/>
      <c r="Y126" s="34"/>
      <c r="Z126" s="34"/>
      <c r="AA126" s="34"/>
      <c r="AB126" s="34"/>
      <c r="AC126" s="34"/>
      <c r="AD126" s="34"/>
      <c r="AE126" s="34"/>
    </row>
    <row r="127" s="2" customFormat="1" ht="15.15" customHeight="1">
      <c r="A127" s="34"/>
      <c r="B127" s="35"/>
      <c r="C127" s="28" t="s">
        <v>27</v>
      </c>
      <c r="D127" s="34"/>
      <c r="E127" s="34"/>
      <c r="F127" s="23" t="str">
        <f>IF(E22="","",E22)</f>
        <v>Vyplň údaj</v>
      </c>
      <c r="G127" s="34"/>
      <c r="H127" s="34"/>
      <c r="I127" s="28" t="s">
        <v>31</v>
      </c>
      <c r="J127" s="32" t="str">
        <f>E28</f>
        <v xml:space="preserve"> </v>
      </c>
      <c r="K127" s="34"/>
      <c r="L127" s="51"/>
      <c r="S127" s="34"/>
      <c r="T127" s="34"/>
      <c r="U127" s="34"/>
      <c r="V127" s="34"/>
      <c r="W127" s="34"/>
      <c r="X127" s="34"/>
      <c r="Y127" s="34"/>
      <c r="Z127" s="34"/>
      <c r="AA127" s="34"/>
      <c r="AB127" s="34"/>
      <c r="AC127" s="34"/>
      <c r="AD127" s="34"/>
      <c r="AE127" s="34"/>
    </row>
    <row r="128" s="2" customFormat="1" ht="10.32"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11" customFormat="1" ht="29.28" customHeight="1">
      <c r="A129" s="153"/>
      <c r="B129" s="154"/>
      <c r="C129" s="155" t="s">
        <v>267</v>
      </c>
      <c r="D129" s="156" t="s">
        <v>58</v>
      </c>
      <c r="E129" s="156" t="s">
        <v>54</v>
      </c>
      <c r="F129" s="156" t="s">
        <v>55</v>
      </c>
      <c r="G129" s="156" t="s">
        <v>268</v>
      </c>
      <c r="H129" s="156" t="s">
        <v>269</v>
      </c>
      <c r="I129" s="156" t="s">
        <v>270</v>
      </c>
      <c r="J129" s="157" t="s">
        <v>257</v>
      </c>
      <c r="K129" s="158" t="s">
        <v>271</v>
      </c>
      <c r="L129" s="159"/>
      <c r="M129" s="82" t="s">
        <v>1</v>
      </c>
      <c r="N129" s="83" t="s">
        <v>37</v>
      </c>
      <c r="O129" s="83" t="s">
        <v>272</v>
      </c>
      <c r="P129" s="83" t="s">
        <v>273</v>
      </c>
      <c r="Q129" s="83" t="s">
        <v>274</v>
      </c>
      <c r="R129" s="83" t="s">
        <v>275</v>
      </c>
      <c r="S129" s="83" t="s">
        <v>276</v>
      </c>
      <c r="T129" s="84" t="s">
        <v>277</v>
      </c>
      <c r="U129" s="153"/>
      <c r="V129" s="153"/>
      <c r="W129" s="153"/>
      <c r="X129" s="153"/>
      <c r="Y129" s="153"/>
      <c r="Z129" s="153"/>
      <c r="AA129" s="153"/>
      <c r="AB129" s="153"/>
      <c r="AC129" s="153"/>
      <c r="AD129" s="153"/>
      <c r="AE129" s="153"/>
    </row>
    <row r="130" s="2" customFormat="1" ht="22.8" customHeight="1">
      <c r="A130" s="34"/>
      <c r="B130" s="35"/>
      <c r="C130" s="89" t="s">
        <v>278</v>
      </c>
      <c r="D130" s="34"/>
      <c r="E130" s="34"/>
      <c r="F130" s="34"/>
      <c r="G130" s="34"/>
      <c r="H130" s="34"/>
      <c r="I130" s="34"/>
      <c r="J130" s="160">
        <f>BK130</f>
        <v>0</v>
      </c>
      <c r="K130" s="34"/>
      <c r="L130" s="35"/>
      <c r="M130" s="85"/>
      <c r="N130" s="69"/>
      <c r="O130" s="86"/>
      <c r="P130" s="161">
        <f>P131+P159+P175+P197+P201+P205</f>
        <v>0</v>
      </c>
      <c r="Q130" s="86"/>
      <c r="R130" s="161">
        <f>R131+R159+R175+R197+R201+R205</f>
        <v>0</v>
      </c>
      <c r="S130" s="86"/>
      <c r="T130" s="162">
        <f>T131+T159+T175+T197+T201+T205</f>
        <v>0</v>
      </c>
      <c r="U130" s="34"/>
      <c r="V130" s="34"/>
      <c r="W130" s="34"/>
      <c r="X130" s="34"/>
      <c r="Y130" s="34"/>
      <c r="Z130" s="34"/>
      <c r="AA130" s="34"/>
      <c r="AB130" s="34"/>
      <c r="AC130" s="34"/>
      <c r="AD130" s="34"/>
      <c r="AE130" s="34"/>
      <c r="AT130" s="15" t="s">
        <v>72</v>
      </c>
      <c r="AU130" s="15" t="s">
        <v>259</v>
      </c>
      <c r="BK130" s="163">
        <f>BK131+BK159+BK175+BK197+BK201+BK205</f>
        <v>0</v>
      </c>
    </row>
    <row r="131" s="12" customFormat="1" ht="25.92" customHeight="1">
      <c r="A131" s="12"/>
      <c r="B131" s="164"/>
      <c r="C131" s="12"/>
      <c r="D131" s="165" t="s">
        <v>72</v>
      </c>
      <c r="E131" s="166" t="s">
        <v>80</v>
      </c>
      <c r="F131" s="166" t="s">
        <v>400</v>
      </c>
      <c r="G131" s="12"/>
      <c r="H131" s="12"/>
      <c r="I131" s="167"/>
      <c r="J131" s="168">
        <f>BK131</f>
        <v>0</v>
      </c>
      <c r="K131" s="12"/>
      <c r="L131" s="164"/>
      <c r="M131" s="169"/>
      <c r="N131" s="170"/>
      <c r="O131" s="170"/>
      <c r="P131" s="171">
        <f>SUM(P132:P158)</f>
        <v>0</v>
      </c>
      <c r="Q131" s="170"/>
      <c r="R131" s="171">
        <f>SUM(R132:R158)</f>
        <v>0</v>
      </c>
      <c r="S131" s="170"/>
      <c r="T131" s="172">
        <f>SUM(T132:T158)</f>
        <v>0</v>
      </c>
      <c r="U131" s="12"/>
      <c r="V131" s="12"/>
      <c r="W131" s="12"/>
      <c r="X131" s="12"/>
      <c r="Y131" s="12"/>
      <c r="Z131" s="12"/>
      <c r="AA131" s="12"/>
      <c r="AB131" s="12"/>
      <c r="AC131" s="12"/>
      <c r="AD131" s="12"/>
      <c r="AE131" s="12"/>
      <c r="AR131" s="165" t="s">
        <v>80</v>
      </c>
      <c r="AT131" s="173" t="s">
        <v>72</v>
      </c>
      <c r="AU131" s="173" t="s">
        <v>73</v>
      </c>
      <c r="AY131" s="165" t="s">
        <v>281</v>
      </c>
      <c r="BK131" s="174">
        <f>SUM(BK132:BK158)</f>
        <v>0</v>
      </c>
    </row>
    <row r="132" s="2" customFormat="1" ht="24.15" customHeight="1">
      <c r="A132" s="34"/>
      <c r="B132" s="177"/>
      <c r="C132" s="178" t="s">
        <v>80</v>
      </c>
      <c r="D132" s="178" t="s">
        <v>284</v>
      </c>
      <c r="E132" s="179" t="s">
        <v>553</v>
      </c>
      <c r="F132" s="180" t="s">
        <v>1127</v>
      </c>
      <c r="G132" s="181" t="s">
        <v>510</v>
      </c>
      <c r="H132" s="203">
        <v>4.9800000000000004</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97</v>
      </c>
      <c r="AT132" s="190" t="s">
        <v>284</v>
      </c>
      <c r="AU132" s="190" t="s">
        <v>80</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1323</v>
      </c>
    </row>
    <row r="133" s="2" customFormat="1">
      <c r="A133" s="34"/>
      <c r="B133" s="35"/>
      <c r="C133" s="34"/>
      <c r="D133" s="192" t="s">
        <v>290</v>
      </c>
      <c r="E133" s="34"/>
      <c r="F133" s="193" t="s">
        <v>1127</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80</v>
      </c>
    </row>
    <row r="134" s="2" customFormat="1">
      <c r="A134" s="34"/>
      <c r="B134" s="35"/>
      <c r="C134" s="34"/>
      <c r="D134" s="192" t="s">
        <v>291</v>
      </c>
      <c r="E134" s="34"/>
      <c r="F134" s="197" t="s">
        <v>1324</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291</v>
      </c>
      <c r="AU134" s="15" t="s">
        <v>80</v>
      </c>
    </row>
    <row r="135" s="2" customFormat="1" ht="24.15" customHeight="1">
      <c r="A135" s="34"/>
      <c r="B135" s="177"/>
      <c r="C135" s="178" t="s">
        <v>82</v>
      </c>
      <c r="D135" s="178" t="s">
        <v>284</v>
      </c>
      <c r="E135" s="179" t="s">
        <v>557</v>
      </c>
      <c r="F135" s="180" t="s">
        <v>1130</v>
      </c>
      <c r="G135" s="181" t="s">
        <v>510</v>
      </c>
      <c r="H135" s="203">
        <v>2.4900000000000002</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1325</v>
      </c>
    </row>
    <row r="136" s="2" customFormat="1">
      <c r="A136" s="34"/>
      <c r="B136" s="35"/>
      <c r="C136" s="34"/>
      <c r="D136" s="192" t="s">
        <v>290</v>
      </c>
      <c r="E136" s="34"/>
      <c r="F136" s="193" t="s">
        <v>1130</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c r="A137" s="34"/>
      <c r="B137" s="35"/>
      <c r="C137" s="34"/>
      <c r="D137" s="192" t="s">
        <v>291</v>
      </c>
      <c r="E137" s="34"/>
      <c r="F137" s="197" t="s">
        <v>1326</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80</v>
      </c>
    </row>
    <row r="138" s="2" customFormat="1" ht="24.15" customHeight="1">
      <c r="A138" s="34"/>
      <c r="B138" s="177"/>
      <c r="C138" s="178" t="s">
        <v>90</v>
      </c>
      <c r="D138" s="178" t="s">
        <v>284</v>
      </c>
      <c r="E138" s="179" t="s">
        <v>938</v>
      </c>
      <c r="F138" s="180" t="s">
        <v>939</v>
      </c>
      <c r="G138" s="181" t="s">
        <v>510</v>
      </c>
      <c r="H138" s="203">
        <v>1.6799999999999999</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1327</v>
      </c>
    </row>
    <row r="139" s="2" customFormat="1">
      <c r="A139" s="34"/>
      <c r="B139" s="35"/>
      <c r="C139" s="34"/>
      <c r="D139" s="192" t="s">
        <v>290</v>
      </c>
      <c r="E139" s="34"/>
      <c r="F139" s="193" t="s">
        <v>939</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1328</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4.15" customHeight="1">
      <c r="A141" s="34"/>
      <c r="B141" s="177"/>
      <c r="C141" s="178" t="s">
        <v>97</v>
      </c>
      <c r="D141" s="178" t="s">
        <v>284</v>
      </c>
      <c r="E141" s="179" t="s">
        <v>942</v>
      </c>
      <c r="F141" s="180" t="s">
        <v>943</v>
      </c>
      <c r="G141" s="181" t="s">
        <v>510</v>
      </c>
      <c r="H141" s="203">
        <v>0.83999999999999997</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1329</v>
      </c>
    </row>
    <row r="142" s="2" customFormat="1">
      <c r="A142" s="34"/>
      <c r="B142" s="35"/>
      <c r="C142" s="34"/>
      <c r="D142" s="192" t="s">
        <v>290</v>
      </c>
      <c r="E142" s="34"/>
      <c r="F142" s="193" t="s">
        <v>943</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c r="A143" s="34"/>
      <c r="B143" s="35"/>
      <c r="C143" s="34"/>
      <c r="D143" s="192" t="s">
        <v>291</v>
      </c>
      <c r="E143" s="34"/>
      <c r="F143" s="197" t="s">
        <v>1330</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291</v>
      </c>
      <c r="AU143" s="15" t="s">
        <v>80</v>
      </c>
    </row>
    <row r="144" s="2" customFormat="1" ht="24.15" customHeight="1">
      <c r="A144" s="34"/>
      <c r="B144" s="177"/>
      <c r="C144" s="178" t="s">
        <v>280</v>
      </c>
      <c r="D144" s="178" t="s">
        <v>284</v>
      </c>
      <c r="E144" s="179" t="s">
        <v>609</v>
      </c>
      <c r="F144" s="180" t="s">
        <v>689</v>
      </c>
      <c r="G144" s="181" t="s">
        <v>510</v>
      </c>
      <c r="H144" s="203">
        <v>6.6600000000000001</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1331</v>
      </c>
    </row>
    <row r="145" s="2" customFormat="1">
      <c r="A145" s="34"/>
      <c r="B145" s="35"/>
      <c r="C145" s="34"/>
      <c r="D145" s="192" t="s">
        <v>290</v>
      </c>
      <c r="E145" s="34"/>
      <c r="F145" s="193" t="s">
        <v>689</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c r="A146" s="34"/>
      <c r="B146" s="35"/>
      <c r="C146" s="34"/>
      <c r="D146" s="192" t="s">
        <v>291</v>
      </c>
      <c r="E146" s="34"/>
      <c r="F146" s="197" t="s">
        <v>1332</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291</v>
      </c>
      <c r="AU146" s="15" t="s">
        <v>80</v>
      </c>
    </row>
    <row r="147" s="2" customFormat="1" ht="24.15" customHeight="1">
      <c r="A147" s="34"/>
      <c r="B147" s="177"/>
      <c r="C147" s="178" t="s">
        <v>322</v>
      </c>
      <c r="D147" s="178" t="s">
        <v>284</v>
      </c>
      <c r="E147" s="179" t="s">
        <v>612</v>
      </c>
      <c r="F147" s="180" t="s">
        <v>613</v>
      </c>
      <c r="G147" s="181" t="s">
        <v>510</v>
      </c>
      <c r="H147" s="203">
        <v>19.98</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1333</v>
      </c>
    </row>
    <row r="148" s="2" customFormat="1">
      <c r="A148" s="34"/>
      <c r="B148" s="35"/>
      <c r="C148" s="34"/>
      <c r="D148" s="192" t="s">
        <v>290</v>
      </c>
      <c r="E148" s="34"/>
      <c r="F148" s="193" t="s">
        <v>613</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c r="A149" s="34"/>
      <c r="B149" s="35"/>
      <c r="C149" s="34"/>
      <c r="D149" s="192" t="s">
        <v>291</v>
      </c>
      <c r="E149" s="34"/>
      <c r="F149" s="197" t="s">
        <v>1334</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291</v>
      </c>
      <c r="AU149" s="15" t="s">
        <v>80</v>
      </c>
    </row>
    <row r="150" s="2" customFormat="1" ht="21.75" customHeight="1">
      <c r="A150" s="34"/>
      <c r="B150" s="177"/>
      <c r="C150" s="178" t="s">
        <v>307</v>
      </c>
      <c r="D150" s="178" t="s">
        <v>284</v>
      </c>
      <c r="E150" s="179" t="s">
        <v>616</v>
      </c>
      <c r="F150" s="180" t="s">
        <v>714</v>
      </c>
      <c r="G150" s="181" t="s">
        <v>403</v>
      </c>
      <c r="H150" s="203">
        <v>12.449999999999999</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1335</v>
      </c>
    </row>
    <row r="151" s="2" customFormat="1">
      <c r="A151" s="34"/>
      <c r="B151" s="35"/>
      <c r="C151" s="34"/>
      <c r="D151" s="192" t="s">
        <v>290</v>
      </c>
      <c r="E151" s="34"/>
      <c r="F151" s="193" t="s">
        <v>714</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1336</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4.15" customHeight="1">
      <c r="A153" s="34"/>
      <c r="B153" s="177"/>
      <c r="C153" s="178" t="s">
        <v>312</v>
      </c>
      <c r="D153" s="178" t="s">
        <v>284</v>
      </c>
      <c r="E153" s="179" t="s">
        <v>622</v>
      </c>
      <c r="F153" s="180" t="s">
        <v>717</v>
      </c>
      <c r="G153" s="181" t="s">
        <v>510</v>
      </c>
      <c r="H153" s="203">
        <v>6.6600000000000001</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1337</v>
      </c>
    </row>
    <row r="154" s="2" customFormat="1">
      <c r="A154" s="34"/>
      <c r="B154" s="35"/>
      <c r="C154" s="34"/>
      <c r="D154" s="192" t="s">
        <v>290</v>
      </c>
      <c r="E154" s="34"/>
      <c r="F154" s="193" t="s">
        <v>717</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c r="A155" s="34"/>
      <c r="B155" s="35"/>
      <c r="C155" s="34"/>
      <c r="D155" s="192" t="s">
        <v>291</v>
      </c>
      <c r="E155" s="34"/>
      <c r="F155" s="197" t="s">
        <v>1338</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291</v>
      </c>
      <c r="AU155" s="15" t="s">
        <v>80</v>
      </c>
    </row>
    <row r="156" s="2" customFormat="1" ht="16.5" customHeight="1">
      <c r="A156" s="34"/>
      <c r="B156" s="177"/>
      <c r="C156" s="178" t="s">
        <v>317</v>
      </c>
      <c r="D156" s="178" t="s">
        <v>284</v>
      </c>
      <c r="E156" s="179" t="s">
        <v>625</v>
      </c>
      <c r="F156" s="180" t="s">
        <v>626</v>
      </c>
      <c r="G156" s="181" t="s">
        <v>627</v>
      </c>
      <c r="H156" s="203">
        <v>8</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1339</v>
      </c>
    </row>
    <row r="157" s="2" customFormat="1">
      <c r="A157" s="34"/>
      <c r="B157" s="35"/>
      <c r="C157" s="34"/>
      <c r="D157" s="192" t="s">
        <v>290</v>
      </c>
      <c r="E157" s="34"/>
      <c r="F157" s="193" t="s">
        <v>626</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c r="A158" s="34"/>
      <c r="B158" s="35"/>
      <c r="C158" s="34"/>
      <c r="D158" s="192" t="s">
        <v>291</v>
      </c>
      <c r="E158" s="34"/>
      <c r="F158" s="197" t="s">
        <v>1340</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291</v>
      </c>
      <c r="AU158" s="15" t="s">
        <v>80</v>
      </c>
    </row>
    <row r="159" s="12" customFormat="1" ht="25.92" customHeight="1">
      <c r="A159" s="12"/>
      <c r="B159" s="164"/>
      <c r="C159" s="12"/>
      <c r="D159" s="165" t="s">
        <v>72</v>
      </c>
      <c r="E159" s="166" t="s">
        <v>82</v>
      </c>
      <c r="F159" s="166" t="s">
        <v>726</v>
      </c>
      <c r="G159" s="12"/>
      <c r="H159" s="12"/>
      <c r="I159" s="167"/>
      <c r="J159" s="168">
        <f>BK159</f>
        <v>0</v>
      </c>
      <c r="K159" s="12"/>
      <c r="L159" s="164"/>
      <c r="M159" s="169"/>
      <c r="N159" s="170"/>
      <c r="O159" s="170"/>
      <c r="P159" s="171">
        <f>SUM(P160:P174)</f>
        <v>0</v>
      </c>
      <c r="Q159" s="170"/>
      <c r="R159" s="171">
        <f>SUM(R160:R174)</f>
        <v>0</v>
      </c>
      <c r="S159" s="170"/>
      <c r="T159" s="172">
        <f>SUM(T160:T174)</f>
        <v>0</v>
      </c>
      <c r="U159" s="12"/>
      <c r="V159" s="12"/>
      <c r="W159" s="12"/>
      <c r="X159" s="12"/>
      <c r="Y159" s="12"/>
      <c r="Z159" s="12"/>
      <c r="AA159" s="12"/>
      <c r="AB159" s="12"/>
      <c r="AC159" s="12"/>
      <c r="AD159" s="12"/>
      <c r="AE159" s="12"/>
      <c r="AR159" s="165" t="s">
        <v>80</v>
      </c>
      <c r="AT159" s="173" t="s">
        <v>72</v>
      </c>
      <c r="AU159" s="173" t="s">
        <v>73</v>
      </c>
      <c r="AY159" s="165" t="s">
        <v>281</v>
      </c>
      <c r="BK159" s="174">
        <f>SUM(BK160:BK174)</f>
        <v>0</v>
      </c>
    </row>
    <row r="160" s="2" customFormat="1" ht="24.15" customHeight="1">
      <c r="A160" s="34"/>
      <c r="B160" s="177"/>
      <c r="C160" s="178" t="s">
        <v>322</v>
      </c>
      <c r="D160" s="178" t="s">
        <v>284</v>
      </c>
      <c r="E160" s="179" t="s">
        <v>973</v>
      </c>
      <c r="F160" s="180" t="s">
        <v>974</v>
      </c>
      <c r="G160" s="181" t="s">
        <v>510</v>
      </c>
      <c r="H160" s="203">
        <v>0.20999999999999999</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80</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1341</v>
      </c>
    </row>
    <row r="161" s="2" customFormat="1">
      <c r="A161" s="34"/>
      <c r="B161" s="35"/>
      <c r="C161" s="34"/>
      <c r="D161" s="192" t="s">
        <v>290</v>
      </c>
      <c r="E161" s="34"/>
      <c r="F161" s="193" t="s">
        <v>974</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80</v>
      </c>
    </row>
    <row r="162" s="2" customFormat="1">
      <c r="A162" s="34"/>
      <c r="B162" s="35"/>
      <c r="C162" s="34"/>
      <c r="D162" s="192" t="s">
        <v>291</v>
      </c>
      <c r="E162" s="34"/>
      <c r="F162" s="197" t="s">
        <v>1342</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291</v>
      </c>
      <c r="AU162" s="15" t="s">
        <v>80</v>
      </c>
    </row>
    <row r="163" s="2" customFormat="1" ht="37.8" customHeight="1">
      <c r="A163" s="34"/>
      <c r="B163" s="177"/>
      <c r="C163" s="178" t="s">
        <v>327</v>
      </c>
      <c r="D163" s="178" t="s">
        <v>284</v>
      </c>
      <c r="E163" s="179" t="s">
        <v>743</v>
      </c>
      <c r="F163" s="180" t="s">
        <v>744</v>
      </c>
      <c r="G163" s="181" t="s">
        <v>510</v>
      </c>
      <c r="H163" s="203">
        <v>1.8899999999999999</v>
      </c>
      <c r="I163" s="183"/>
      <c r="J163" s="184">
        <f>ROUND(I163*H163,2)</f>
        <v>0</v>
      </c>
      <c r="K163" s="185"/>
      <c r="L163" s="35"/>
      <c r="M163" s="186" t="s">
        <v>1</v>
      </c>
      <c r="N163" s="187" t="s">
        <v>38</v>
      </c>
      <c r="O163" s="73"/>
      <c r="P163" s="188">
        <f>O163*H163</f>
        <v>0</v>
      </c>
      <c r="Q163" s="188">
        <v>0</v>
      </c>
      <c r="R163" s="188">
        <f>Q163*H163</f>
        <v>0</v>
      </c>
      <c r="S163" s="188">
        <v>0</v>
      </c>
      <c r="T163" s="189">
        <f>S163*H163</f>
        <v>0</v>
      </c>
      <c r="U163" s="34"/>
      <c r="V163" s="34"/>
      <c r="W163" s="34"/>
      <c r="X163" s="34"/>
      <c r="Y163" s="34"/>
      <c r="Z163" s="34"/>
      <c r="AA163" s="34"/>
      <c r="AB163" s="34"/>
      <c r="AC163" s="34"/>
      <c r="AD163" s="34"/>
      <c r="AE163" s="34"/>
      <c r="AR163" s="190" t="s">
        <v>97</v>
      </c>
      <c r="AT163" s="190" t="s">
        <v>284</v>
      </c>
      <c r="AU163" s="190" t="s">
        <v>80</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1343</v>
      </c>
    </row>
    <row r="164" s="2" customFormat="1">
      <c r="A164" s="34"/>
      <c r="B164" s="35"/>
      <c r="C164" s="34"/>
      <c r="D164" s="192" t="s">
        <v>290</v>
      </c>
      <c r="E164" s="34"/>
      <c r="F164" s="193" t="s">
        <v>744</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80</v>
      </c>
    </row>
    <row r="165" s="2" customFormat="1">
      <c r="A165" s="34"/>
      <c r="B165" s="35"/>
      <c r="C165" s="34"/>
      <c r="D165" s="192" t="s">
        <v>291</v>
      </c>
      <c r="E165" s="34"/>
      <c r="F165" s="197" t="s">
        <v>1344</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291</v>
      </c>
      <c r="AU165" s="15" t="s">
        <v>80</v>
      </c>
    </row>
    <row r="166" s="2" customFormat="1" ht="16.5" customHeight="1">
      <c r="A166" s="34"/>
      <c r="B166" s="177"/>
      <c r="C166" s="178" t="s">
        <v>332</v>
      </c>
      <c r="D166" s="178" t="s">
        <v>284</v>
      </c>
      <c r="E166" s="179" t="s">
        <v>747</v>
      </c>
      <c r="F166" s="180" t="s">
        <v>748</v>
      </c>
      <c r="G166" s="181" t="s">
        <v>403</v>
      </c>
      <c r="H166" s="203">
        <v>2.6400000000000001</v>
      </c>
      <c r="I166" s="183"/>
      <c r="J166" s="184">
        <f>ROUND(I166*H166,2)</f>
        <v>0</v>
      </c>
      <c r="K166" s="185"/>
      <c r="L166" s="35"/>
      <c r="M166" s="186" t="s">
        <v>1</v>
      </c>
      <c r="N166" s="187" t="s">
        <v>38</v>
      </c>
      <c r="O166" s="73"/>
      <c r="P166" s="188">
        <f>O166*H166</f>
        <v>0</v>
      </c>
      <c r="Q166" s="188">
        <v>0</v>
      </c>
      <c r="R166" s="188">
        <f>Q166*H166</f>
        <v>0</v>
      </c>
      <c r="S166" s="188">
        <v>0</v>
      </c>
      <c r="T166" s="189">
        <f>S166*H166</f>
        <v>0</v>
      </c>
      <c r="U166" s="34"/>
      <c r="V166" s="34"/>
      <c r="W166" s="34"/>
      <c r="X166" s="34"/>
      <c r="Y166" s="34"/>
      <c r="Z166" s="34"/>
      <c r="AA166" s="34"/>
      <c r="AB166" s="34"/>
      <c r="AC166" s="34"/>
      <c r="AD166" s="34"/>
      <c r="AE166" s="34"/>
      <c r="AR166" s="190" t="s">
        <v>97</v>
      </c>
      <c r="AT166" s="190" t="s">
        <v>284</v>
      </c>
      <c r="AU166" s="190" t="s">
        <v>80</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1345</v>
      </c>
    </row>
    <row r="167" s="2" customFormat="1">
      <c r="A167" s="34"/>
      <c r="B167" s="35"/>
      <c r="C167" s="34"/>
      <c r="D167" s="192" t="s">
        <v>290</v>
      </c>
      <c r="E167" s="34"/>
      <c r="F167" s="193" t="s">
        <v>748</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80</v>
      </c>
    </row>
    <row r="168" s="2" customFormat="1">
      <c r="A168" s="34"/>
      <c r="B168" s="35"/>
      <c r="C168" s="34"/>
      <c r="D168" s="192" t="s">
        <v>291</v>
      </c>
      <c r="E168" s="34"/>
      <c r="F168" s="197" t="s">
        <v>1346</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291</v>
      </c>
      <c r="AU168" s="15" t="s">
        <v>80</v>
      </c>
    </row>
    <row r="169" s="2" customFormat="1" ht="16.5" customHeight="1">
      <c r="A169" s="34"/>
      <c r="B169" s="177"/>
      <c r="C169" s="178" t="s">
        <v>8</v>
      </c>
      <c r="D169" s="178" t="s">
        <v>284</v>
      </c>
      <c r="E169" s="179" t="s">
        <v>751</v>
      </c>
      <c r="F169" s="180" t="s">
        <v>752</v>
      </c>
      <c r="G169" s="181" t="s">
        <v>403</v>
      </c>
      <c r="H169" s="203">
        <v>2.6400000000000001</v>
      </c>
      <c r="I169" s="183"/>
      <c r="J169" s="184">
        <f>ROUND(I169*H169,2)</f>
        <v>0</v>
      </c>
      <c r="K169" s="185"/>
      <c r="L169" s="35"/>
      <c r="M169" s="186" t="s">
        <v>1</v>
      </c>
      <c r="N169" s="187" t="s">
        <v>38</v>
      </c>
      <c r="O169" s="73"/>
      <c r="P169" s="188">
        <f>O169*H169</f>
        <v>0</v>
      </c>
      <c r="Q169" s="188">
        <v>0</v>
      </c>
      <c r="R169" s="188">
        <f>Q169*H169</f>
        <v>0</v>
      </c>
      <c r="S169" s="188">
        <v>0</v>
      </c>
      <c r="T169" s="189">
        <f>S169*H169</f>
        <v>0</v>
      </c>
      <c r="U169" s="34"/>
      <c r="V169" s="34"/>
      <c r="W169" s="34"/>
      <c r="X169" s="34"/>
      <c r="Y169" s="34"/>
      <c r="Z169" s="34"/>
      <c r="AA169" s="34"/>
      <c r="AB169" s="34"/>
      <c r="AC169" s="34"/>
      <c r="AD169" s="34"/>
      <c r="AE169" s="34"/>
      <c r="AR169" s="190" t="s">
        <v>97</v>
      </c>
      <c r="AT169" s="190" t="s">
        <v>284</v>
      </c>
      <c r="AU169" s="190" t="s">
        <v>80</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97</v>
      </c>
      <c r="BM169" s="190" t="s">
        <v>1347</v>
      </c>
    </row>
    <row r="170" s="2" customFormat="1">
      <c r="A170" s="34"/>
      <c r="B170" s="35"/>
      <c r="C170" s="34"/>
      <c r="D170" s="192" t="s">
        <v>290</v>
      </c>
      <c r="E170" s="34"/>
      <c r="F170" s="193" t="s">
        <v>752</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80</v>
      </c>
    </row>
    <row r="171" s="2" customFormat="1">
      <c r="A171" s="34"/>
      <c r="B171" s="35"/>
      <c r="C171" s="34"/>
      <c r="D171" s="192" t="s">
        <v>291</v>
      </c>
      <c r="E171" s="34"/>
      <c r="F171" s="197" t="s">
        <v>1348</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291</v>
      </c>
      <c r="AU171" s="15" t="s">
        <v>80</v>
      </c>
    </row>
    <row r="172" s="2" customFormat="1" ht="21.75" customHeight="1">
      <c r="A172" s="34"/>
      <c r="B172" s="177"/>
      <c r="C172" s="178" t="s">
        <v>439</v>
      </c>
      <c r="D172" s="178" t="s">
        <v>284</v>
      </c>
      <c r="E172" s="179" t="s">
        <v>755</v>
      </c>
      <c r="F172" s="180" t="s">
        <v>756</v>
      </c>
      <c r="G172" s="181" t="s">
        <v>515</v>
      </c>
      <c r="H172" s="203">
        <v>0.095000000000000001</v>
      </c>
      <c r="I172" s="183"/>
      <c r="J172" s="184">
        <f>ROUND(I172*H172,2)</f>
        <v>0</v>
      </c>
      <c r="K172" s="185"/>
      <c r="L172" s="35"/>
      <c r="M172" s="186" t="s">
        <v>1</v>
      </c>
      <c r="N172" s="187" t="s">
        <v>38</v>
      </c>
      <c r="O172" s="73"/>
      <c r="P172" s="188">
        <f>O172*H172</f>
        <v>0</v>
      </c>
      <c r="Q172" s="188">
        <v>0</v>
      </c>
      <c r="R172" s="188">
        <f>Q172*H172</f>
        <v>0</v>
      </c>
      <c r="S172" s="188">
        <v>0</v>
      </c>
      <c r="T172" s="189">
        <f>S172*H172</f>
        <v>0</v>
      </c>
      <c r="U172" s="34"/>
      <c r="V172" s="34"/>
      <c r="W172" s="34"/>
      <c r="X172" s="34"/>
      <c r="Y172" s="34"/>
      <c r="Z172" s="34"/>
      <c r="AA172" s="34"/>
      <c r="AB172" s="34"/>
      <c r="AC172" s="34"/>
      <c r="AD172" s="34"/>
      <c r="AE172" s="34"/>
      <c r="AR172" s="190" t="s">
        <v>97</v>
      </c>
      <c r="AT172" s="190" t="s">
        <v>284</v>
      </c>
      <c r="AU172" s="190" t="s">
        <v>80</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1349</v>
      </c>
    </row>
    <row r="173" s="2" customFormat="1">
      <c r="A173" s="34"/>
      <c r="B173" s="35"/>
      <c r="C173" s="34"/>
      <c r="D173" s="192" t="s">
        <v>290</v>
      </c>
      <c r="E173" s="34"/>
      <c r="F173" s="193" t="s">
        <v>756</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80</v>
      </c>
    </row>
    <row r="174" s="2" customFormat="1">
      <c r="A174" s="34"/>
      <c r="B174" s="35"/>
      <c r="C174" s="34"/>
      <c r="D174" s="192" t="s">
        <v>291</v>
      </c>
      <c r="E174" s="34"/>
      <c r="F174" s="197" t="s">
        <v>1350</v>
      </c>
      <c r="G174" s="34"/>
      <c r="H174" s="34"/>
      <c r="I174" s="194"/>
      <c r="J174" s="34"/>
      <c r="K174" s="34"/>
      <c r="L174" s="35"/>
      <c r="M174" s="195"/>
      <c r="N174" s="196"/>
      <c r="O174" s="73"/>
      <c r="P174" s="73"/>
      <c r="Q174" s="73"/>
      <c r="R174" s="73"/>
      <c r="S174" s="73"/>
      <c r="T174" s="74"/>
      <c r="U174" s="34"/>
      <c r="V174" s="34"/>
      <c r="W174" s="34"/>
      <c r="X174" s="34"/>
      <c r="Y174" s="34"/>
      <c r="Z174" s="34"/>
      <c r="AA174" s="34"/>
      <c r="AB174" s="34"/>
      <c r="AC174" s="34"/>
      <c r="AD174" s="34"/>
      <c r="AE174" s="34"/>
      <c r="AT174" s="15" t="s">
        <v>291</v>
      </c>
      <c r="AU174" s="15" t="s">
        <v>80</v>
      </c>
    </row>
    <row r="175" s="12" customFormat="1" ht="25.92" customHeight="1">
      <c r="A175" s="12"/>
      <c r="B175" s="164"/>
      <c r="C175" s="12"/>
      <c r="D175" s="165" t="s">
        <v>72</v>
      </c>
      <c r="E175" s="166" t="s">
        <v>843</v>
      </c>
      <c r="F175" s="166" t="s">
        <v>1006</v>
      </c>
      <c r="G175" s="12"/>
      <c r="H175" s="12"/>
      <c r="I175" s="167"/>
      <c r="J175" s="168">
        <f>BK175</f>
        <v>0</v>
      </c>
      <c r="K175" s="12"/>
      <c r="L175" s="164"/>
      <c r="M175" s="169"/>
      <c r="N175" s="170"/>
      <c r="O175" s="170"/>
      <c r="P175" s="171">
        <f>SUM(P176:P196)</f>
        <v>0</v>
      </c>
      <c r="Q175" s="170"/>
      <c r="R175" s="171">
        <f>SUM(R176:R196)</f>
        <v>0</v>
      </c>
      <c r="S175" s="170"/>
      <c r="T175" s="172">
        <f>SUM(T176:T196)</f>
        <v>0</v>
      </c>
      <c r="U175" s="12"/>
      <c r="V175" s="12"/>
      <c r="W175" s="12"/>
      <c r="X175" s="12"/>
      <c r="Y175" s="12"/>
      <c r="Z175" s="12"/>
      <c r="AA175" s="12"/>
      <c r="AB175" s="12"/>
      <c r="AC175" s="12"/>
      <c r="AD175" s="12"/>
      <c r="AE175" s="12"/>
      <c r="AR175" s="165" t="s">
        <v>80</v>
      </c>
      <c r="AT175" s="173" t="s">
        <v>72</v>
      </c>
      <c r="AU175" s="173" t="s">
        <v>73</v>
      </c>
      <c r="AY175" s="165" t="s">
        <v>281</v>
      </c>
      <c r="BK175" s="174">
        <f>SUM(BK176:BK196)</f>
        <v>0</v>
      </c>
    </row>
    <row r="176" s="2" customFormat="1" ht="21.75" customHeight="1">
      <c r="A176" s="34"/>
      <c r="B176" s="177"/>
      <c r="C176" s="178" t="s">
        <v>343</v>
      </c>
      <c r="D176" s="178" t="s">
        <v>284</v>
      </c>
      <c r="E176" s="179" t="s">
        <v>1007</v>
      </c>
      <c r="F176" s="180" t="s">
        <v>1008</v>
      </c>
      <c r="G176" s="181" t="s">
        <v>510</v>
      </c>
      <c r="H176" s="203">
        <v>1.4179999999999999</v>
      </c>
      <c r="I176" s="183"/>
      <c r="J176" s="184">
        <f>ROUND(I176*H176,2)</f>
        <v>0</v>
      </c>
      <c r="K176" s="185"/>
      <c r="L176" s="35"/>
      <c r="M176" s="186" t="s">
        <v>1</v>
      </c>
      <c r="N176" s="187" t="s">
        <v>38</v>
      </c>
      <c r="O176" s="73"/>
      <c r="P176" s="188">
        <f>O176*H176</f>
        <v>0</v>
      </c>
      <c r="Q176" s="188">
        <v>0</v>
      </c>
      <c r="R176" s="188">
        <f>Q176*H176</f>
        <v>0</v>
      </c>
      <c r="S176" s="188">
        <v>0</v>
      </c>
      <c r="T176" s="189">
        <f>S176*H176</f>
        <v>0</v>
      </c>
      <c r="U176" s="34"/>
      <c r="V176" s="34"/>
      <c r="W176" s="34"/>
      <c r="X176" s="34"/>
      <c r="Y176" s="34"/>
      <c r="Z176" s="34"/>
      <c r="AA176" s="34"/>
      <c r="AB176" s="34"/>
      <c r="AC176" s="34"/>
      <c r="AD176" s="34"/>
      <c r="AE176" s="34"/>
      <c r="AR176" s="190" t="s">
        <v>97</v>
      </c>
      <c r="AT176" s="190" t="s">
        <v>284</v>
      </c>
      <c r="AU176" s="190" t="s">
        <v>80</v>
      </c>
      <c r="AY176" s="15" t="s">
        <v>281</v>
      </c>
      <c r="BE176" s="191">
        <f>IF(N176="základní",J176,0)</f>
        <v>0</v>
      </c>
      <c r="BF176" s="191">
        <f>IF(N176="snížená",J176,0)</f>
        <v>0</v>
      </c>
      <c r="BG176" s="191">
        <f>IF(N176="zákl. přenesená",J176,0)</f>
        <v>0</v>
      </c>
      <c r="BH176" s="191">
        <f>IF(N176="sníž. přenesená",J176,0)</f>
        <v>0</v>
      </c>
      <c r="BI176" s="191">
        <f>IF(N176="nulová",J176,0)</f>
        <v>0</v>
      </c>
      <c r="BJ176" s="15" t="s">
        <v>80</v>
      </c>
      <c r="BK176" s="191">
        <f>ROUND(I176*H176,2)</f>
        <v>0</v>
      </c>
      <c r="BL176" s="15" t="s">
        <v>97</v>
      </c>
      <c r="BM176" s="190" t="s">
        <v>1351</v>
      </c>
    </row>
    <row r="177" s="2" customFormat="1">
      <c r="A177" s="34"/>
      <c r="B177" s="35"/>
      <c r="C177" s="34"/>
      <c r="D177" s="192" t="s">
        <v>290</v>
      </c>
      <c r="E177" s="34"/>
      <c r="F177" s="193" t="s">
        <v>1008</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290</v>
      </c>
      <c r="AU177" s="15" t="s">
        <v>80</v>
      </c>
    </row>
    <row r="178" s="2" customFormat="1">
      <c r="A178" s="34"/>
      <c r="B178" s="35"/>
      <c r="C178" s="34"/>
      <c r="D178" s="192" t="s">
        <v>291</v>
      </c>
      <c r="E178" s="34"/>
      <c r="F178" s="197" t="s">
        <v>1352</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291</v>
      </c>
      <c r="AU178" s="15" t="s">
        <v>80</v>
      </c>
    </row>
    <row r="179" s="2" customFormat="1" ht="24.15" customHeight="1">
      <c r="A179" s="34"/>
      <c r="B179" s="177"/>
      <c r="C179" s="178" t="s">
        <v>348</v>
      </c>
      <c r="D179" s="178" t="s">
        <v>284</v>
      </c>
      <c r="E179" s="179" t="s">
        <v>1011</v>
      </c>
      <c r="F179" s="180" t="s">
        <v>1012</v>
      </c>
      <c r="G179" s="181" t="s">
        <v>510</v>
      </c>
      <c r="H179" s="203">
        <v>1.4630000000000001</v>
      </c>
      <c r="I179" s="183"/>
      <c r="J179" s="184">
        <f>ROUND(I179*H179,2)</f>
        <v>0</v>
      </c>
      <c r="K179" s="185"/>
      <c r="L179" s="35"/>
      <c r="M179" s="186" t="s">
        <v>1</v>
      </c>
      <c r="N179" s="187" t="s">
        <v>38</v>
      </c>
      <c r="O179" s="73"/>
      <c r="P179" s="188">
        <f>O179*H179</f>
        <v>0</v>
      </c>
      <c r="Q179" s="188">
        <v>0</v>
      </c>
      <c r="R179" s="188">
        <f>Q179*H179</f>
        <v>0</v>
      </c>
      <c r="S179" s="188">
        <v>0</v>
      </c>
      <c r="T179" s="189">
        <f>S179*H179</f>
        <v>0</v>
      </c>
      <c r="U179" s="34"/>
      <c r="V179" s="34"/>
      <c r="W179" s="34"/>
      <c r="X179" s="34"/>
      <c r="Y179" s="34"/>
      <c r="Z179" s="34"/>
      <c r="AA179" s="34"/>
      <c r="AB179" s="34"/>
      <c r="AC179" s="34"/>
      <c r="AD179" s="34"/>
      <c r="AE179" s="34"/>
      <c r="AR179" s="190" t="s">
        <v>97</v>
      </c>
      <c r="AT179" s="190" t="s">
        <v>284</v>
      </c>
      <c r="AU179" s="190" t="s">
        <v>80</v>
      </c>
      <c r="AY179" s="15" t="s">
        <v>281</v>
      </c>
      <c r="BE179" s="191">
        <f>IF(N179="základní",J179,0)</f>
        <v>0</v>
      </c>
      <c r="BF179" s="191">
        <f>IF(N179="snížená",J179,0)</f>
        <v>0</v>
      </c>
      <c r="BG179" s="191">
        <f>IF(N179="zákl. přenesená",J179,0)</f>
        <v>0</v>
      </c>
      <c r="BH179" s="191">
        <f>IF(N179="sníž. přenesená",J179,0)</f>
        <v>0</v>
      </c>
      <c r="BI179" s="191">
        <f>IF(N179="nulová",J179,0)</f>
        <v>0</v>
      </c>
      <c r="BJ179" s="15" t="s">
        <v>80</v>
      </c>
      <c r="BK179" s="191">
        <f>ROUND(I179*H179,2)</f>
        <v>0</v>
      </c>
      <c r="BL179" s="15" t="s">
        <v>97</v>
      </c>
      <c r="BM179" s="190" t="s">
        <v>1353</v>
      </c>
    </row>
    <row r="180" s="2" customFormat="1">
      <c r="A180" s="34"/>
      <c r="B180" s="35"/>
      <c r="C180" s="34"/>
      <c r="D180" s="192" t="s">
        <v>290</v>
      </c>
      <c r="E180" s="34"/>
      <c r="F180" s="193" t="s">
        <v>1012</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290</v>
      </c>
      <c r="AU180" s="15" t="s">
        <v>80</v>
      </c>
    </row>
    <row r="181" s="2" customFormat="1">
      <c r="A181" s="34"/>
      <c r="B181" s="35"/>
      <c r="C181" s="34"/>
      <c r="D181" s="192" t="s">
        <v>291</v>
      </c>
      <c r="E181" s="34"/>
      <c r="F181" s="197" t="s">
        <v>1354</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291</v>
      </c>
      <c r="AU181" s="15" t="s">
        <v>80</v>
      </c>
    </row>
    <row r="182" s="2" customFormat="1" ht="44.25" customHeight="1">
      <c r="A182" s="34"/>
      <c r="B182" s="177"/>
      <c r="C182" s="178" t="s">
        <v>353</v>
      </c>
      <c r="D182" s="178" t="s">
        <v>284</v>
      </c>
      <c r="E182" s="179" t="s">
        <v>1015</v>
      </c>
      <c r="F182" s="180" t="s">
        <v>1016</v>
      </c>
      <c r="G182" s="181" t="s">
        <v>515</v>
      </c>
      <c r="H182" s="203">
        <v>0.17899999999999999</v>
      </c>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97</v>
      </c>
      <c r="AT182" s="190" t="s">
        <v>284</v>
      </c>
      <c r="AU182" s="190" t="s">
        <v>80</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97</v>
      </c>
      <c r="BM182" s="190" t="s">
        <v>1355</v>
      </c>
    </row>
    <row r="183" s="2" customFormat="1">
      <c r="A183" s="34"/>
      <c r="B183" s="35"/>
      <c r="C183" s="34"/>
      <c r="D183" s="192" t="s">
        <v>290</v>
      </c>
      <c r="E183" s="34"/>
      <c r="F183" s="193" t="s">
        <v>1016</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80</v>
      </c>
    </row>
    <row r="184" s="2" customFormat="1">
      <c r="A184" s="34"/>
      <c r="B184" s="35"/>
      <c r="C184" s="34"/>
      <c r="D184" s="192" t="s">
        <v>291</v>
      </c>
      <c r="E184" s="34"/>
      <c r="F184" s="197" t="s">
        <v>1356</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291</v>
      </c>
      <c r="AU184" s="15" t="s">
        <v>80</v>
      </c>
    </row>
    <row r="185" s="2" customFormat="1" ht="16.5" customHeight="1">
      <c r="A185" s="34"/>
      <c r="B185" s="177"/>
      <c r="C185" s="178" t="s">
        <v>360</v>
      </c>
      <c r="D185" s="178" t="s">
        <v>284</v>
      </c>
      <c r="E185" s="179" t="s">
        <v>1019</v>
      </c>
      <c r="F185" s="180" t="s">
        <v>1020</v>
      </c>
      <c r="G185" s="181" t="s">
        <v>505</v>
      </c>
      <c r="H185" s="203">
        <v>27</v>
      </c>
      <c r="I185" s="183"/>
      <c r="J185" s="184">
        <f>ROUND(I185*H185,2)</f>
        <v>0</v>
      </c>
      <c r="K185" s="185"/>
      <c r="L185" s="35"/>
      <c r="M185" s="186" t="s">
        <v>1</v>
      </c>
      <c r="N185" s="187" t="s">
        <v>38</v>
      </c>
      <c r="O185" s="73"/>
      <c r="P185" s="188">
        <f>O185*H185</f>
        <v>0</v>
      </c>
      <c r="Q185" s="188">
        <v>0</v>
      </c>
      <c r="R185" s="188">
        <f>Q185*H185</f>
        <v>0</v>
      </c>
      <c r="S185" s="188">
        <v>0</v>
      </c>
      <c r="T185" s="189">
        <f>S185*H185</f>
        <v>0</v>
      </c>
      <c r="U185" s="34"/>
      <c r="V185" s="34"/>
      <c r="W185" s="34"/>
      <c r="X185" s="34"/>
      <c r="Y185" s="34"/>
      <c r="Z185" s="34"/>
      <c r="AA185" s="34"/>
      <c r="AB185" s="34"/>
      <c r="AC185" s="34"/>
      <c r="AD185" s="34"/>
      <c r="AE185" s="34"/>
      <c r="AR185" s="190" t="s">
        <v>97</v>
      </c>
      <c r="AT185" s="190" t="s">
        <v>284</v>
      </c>
      <c r="AU185" s="190" t="s">
        <v>80</v>
      </c>
      <c r="AY185" s="15" t="s">
        <v>281</v>
      </c>
      <c r="BE185" s="191">
        <f>IF(N185="základní",J185,0)</f>
        <v>0</v>
      </c>
      <c r="BF185" s="191">
        <f>IF(N185="snížená",J185,0)</f>
        <v>0</v>
      </c>
      <c r="BG185" s="191">
        <f>IF(N185="zákl. přenesená",J185,0)</f>
        <v>0</v>
      </c>
      <c r="BH185" s="191">
        <f>IF(N185="sníž. přenesená",J185,0)</f>
        <v>0</v>
      </c>
      <c r="BI185" s="191">
        <f>IF(N185="nulová",J185,0)</f>
        <v>0</v>
      </c>
      <c r="BJ185" s="15" t="s">
        <v>80</v>
      </c>
      <c r="BK185" s="191">
        <f>ROUND(I185*H185,2)</f>
        <v>0</v>
      </c>
      <c r="BL185" s="15" t="s">
        <v>97</v>
      </c>
      <c r="BM185" s="190" t="s">
        <v>1357</v>
      </c>
    </row>
    <row r="186" s="2" customFormat="1">
      <c r="A186" s="34"/>
      <c r="B186" s="35"/>
      <c r="C186" s="34"/>
      <c r="D186" s="192" t="s">
        <v>290</v>
      </c>
      <c r="E186" s="34"/>
      <c r="F186" s="193" t="s">
        <v>1020</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290</v>
      </c>
      <c r="AU186" s="15" t="s">
        <v>80</v>
      </c>
    </row>
    <row r="187" s="2" customFormat="1">
      <c r="A187" s="34"/>
      <c r="B187" s="35"/>
      <c r="C187" s="34"/>
      <c r="D187" s="192" t="s">
        <v>291</v>
      </c>
      <c r="E187" s="34"/>
      <c r="F187" s="197" t="s">
        <v>1358</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291</v>
      </c>
      <c r="AU187" s="15" t="s">
        <v>80</v>
      </c>
    </row>
    <row r="188" s="2" customFormat="1" ht="24.15" customHeight="1">
      <c r="A188" s="34"/>
      <c r="B188" s="177"/>
      <c r="C188" s="178" t="s">
        <v>455</v>
      </c>
      <c r="D188" s="178" t="s">
        <v>284</v>
      </c>
      <c r="E188" s="179" t="s">
        <v>1023</v>
      </c>
      <c r="F188" s="180" t="s">
        <v>1024</v>
      </c>
      <c r="G188" s="181" t="s">
        <v>403</v>
      </c>
      <c r="H188" s="203">
        <v>16.75</v>
      </c>
      <c r="I188" s="183"/>
      <c r="J188" s="184">
        <f>ROUND(I188*H188,2)</f>
        <v>0</v>
      </c>
      <c r="K188" s="185"/>
      <c r="L188" s="35"/>
      <c r="M188" s="186" t="s">
        <v>1</v>
      </c>
      <c r="N188" s="187"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97</v>
      </c>
      <c r="AT188" s="190" t="s">
        <v>284</v>
      </c>
      <c r="AU188" s="190" t="s">
        <v>80</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97</v>
      </c>
      <c r="BM188" s="190" t="s">
        <v>1359</v>
      </c>
    </row>
    <row r="189" s="2" customFormat="1">
      <c r="A189" s="34"/>
      <c r="B189" s="35"/>
      <c r="C189" s="34"/>
      <c r="D189" s="192" t="s">
        <v>290</v>
      </c>
      <c r="E189" s="34"/>
      <c r="F189" s="193" t="s">
        <v>1024</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80</v>
      </c>
    </row>
    <row r="190" s="2" customFormat="1">
      <c r="A190" s="34"/>
      <c r="B190" s="35"/>
      <c r="C190" s="34"/>
      <c r="D190" s="192" t="s">
        <v>291</v>
      </c>
      <c r="E190" s="34"/>
      <c r="F190" s="197" t="s">
        <v>1360</v>
      </c>
      <c r="G190" s="34"/>
      <c r="H190" s="34"/>
      <c r="I190" s="194"/>
      <c r="J190" s="34"/>
      <c r="K190" s="34"/>
      <c r="L190" s="35"/>
      <c r="M190" s="195"/>
      <c r="N190" s="196"/>
      <c r="O190" s="73"/>
      <c r="P190" s="73"/>
      <c r="Q190" s="73"/>
      <c r="R190" s="73"/>
      <c r="S190" s="73"/>
      <c r="T190" s="74"/>
      <c r="U190" s="34"/>
      <c r="V190" s="34"/>
      <c r="W190" s="34"/>
      <c r="X190" s="34"/>
      <c r="Y190" s="34"/>
      <c r="Z190" s="34"/>
      <c r="AA190" s="34"/>
      <c r="AB190" s="34"/>
      <c r="AC190" s="34"/>
      <c r="AD190" s="34"/>
      <c r="AE190" s="34"/>
      <c r="AT190" s="15" t="s">
        <v>291</v>
      </c>
      <c r="AU190" s="15" t="s">
        <v>80</v>
      </c>
    </row>
    <row r="191" s="2" customFormat="1" ht="24.15" customHeight="1">
      <c r="A191" s="34"/>
      <c r="B191" s="177"/>
      <c r="C191" s="178" t="s">
        <v>367</v>
      </c>
      <c r="D191" s="178" t="s">
        <v>284</v>
      </c>
      <c r="E191" s="179" t="s">
        <v>1027</v>
      </c>
      <c r="F191" s="180" t="s">
        <v>1028</v>
      </c>
      <c r="G191" s="181" t="s">
        <v>403</v>
      </c>
      <c r="H191" s="203">
        <v>16.75</v>
      </c>
      <c r="I191" s="183"/>
      <c r="J191" s="184">
        <f>ROUND(I191*H191,2)</f>
        <v>0</v>
      </c>
      <c r="K191" s="185"/>
      <c r="L191" s="35"/>
      <c r="M191" s="186" t="s">
        <v>1</v>
      </c>
      <c r="N191" s="187" t="s">
        <v>38</v>
      </c>
      <c r="O191" s="73"/>
      <c r="P191" s="188">
        <f>O191*H191</f>
        <v>0</v>
      </c>
      <c r="Q191" s="188">
        <v>0</v>
      </c>
      <c r="R191" s="188">
        <f>Q191*H191</f>
        <v>0</v>
      </c>
      <c r="S191" s="188">
        <v>0</v>
      </c>
      <c r="T191" s="189">
        <f>S191*H191</f>
        <v>0</v>
      </c>
      <c r="U191" s="34"/>
      <c r="V191" s="34"/>
      <c r="W191" s="34"/>
      <c r="X191" s="34"/>
      <c r="Y191" s="34"/>
      <c r="Z191" s="34"/>
      <c r="AA191" s="34"/>
      <c r="AB191" s="34"/>
      <c r="AC191" s="34"/>
      <c r="AD191" s="34"/>
      <c r="AE191" s="34"/>
      <c r="AR191" s="190" t="s">
        <v>97</v>
      </c>
      <c r="AT191" s="190" t="s">
        <v>284</v>
      </c>
      <c r="AU191" s="190" t="s">
        <v>80</v>
      </c>
      <c r="AY191" s="15" t="s">
        <v>281</v>
      </c>
      <c r="BE191" s="191">
        <f>IF(N191="základní",J191,0)</f>
        <v>0</v>
      </c>
      <c r="BF191" s="191">
        <f>IF(N191="snížená",J191,0)</f>
        <v>0</v>
      </c>
      <c r="BG191" s="191">
        <f>IF(N191="zákl. přenesená",J191,0)</f>
        <v>0</v>
      </c>
      <c r="BH191" s="191">
        <f>IF(N191="sníž. přenesená",J191,0)</f>
        <v>0</v>
      </c>
      <c r="BI191" s="191">
        <f>IF(N191="nulová",J191,0)</f>
        <v>0</v>
      </c>
      <c r="BJ191" s="15" t="s">
        <v>80</v>
      </c>
      <c r="BK191" s="191">
        <f>ROUND(I191*H191,2)</f>
        <v>0</v>
      </c>
      <c r="BL191" s="15" t="s">
        <v>97</v>
      </c>
      <c r="BM191" s="190" t="s">
        <v>1361</v>
      </c>
    </row>
    <row r="192" s="2" customFormat="1">
      <c r="A192" s="34"/>
      <c r="B192" s="35"/>
      <c r="C192" s="34"/>
      <c r="D192" s="192" t="s">
        <v>290</v>
      </c>
      <c r="E192" s="34"/>
      <c r="F192" s="193" t="s">
        <v>1028</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290</v>
      </c>
      <c r="AU192" s="15" t="s">
        <v>80</v>
      </c>
    </row>
    <row r="193" s="2" customFormat="1">
      <c r="A193" s="34"/>
      <c r="B193" s="35"/>
      <c r="C193" s="34"/>
      <c r="D193" s="192" t="s">
        <v>291</v>
      </c>
      <c r="E193" s="34"/>
      <c r="F193" s="197" t="s">
        <v>1360</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291</v>
      </c>
      <c r="AU193" s="15" t="s">
        <v>80</v>
      </c>
    </row>
    <row r="194" s="2" customFormat="1" ht="49.05" customHeight="1">
      <c r="A194" s="34"/>
      <c r="B194" s="177"/>
      <c r="C194" s="178" t="s">
        <v>372</v>
      </c>
      <c r="D194" s="178" t="s">
        <v>284</v>
      </c>
      <c r="E194" s="179" t="s">
        <v>1214</v>
      </c>
      <c r="F194" s="180" t="s">
        <v>1215</v>
      </c>
      <c r="G194" s="181" t="s">
        <v>410</v>
      </c>
      <c r="H194" s="203">
        <v>18</v>
      </c>
      <c r="I194" s="183"/>
      <c r="J194" s="184">
        <f>ROUND(I194*H194,2)</f>
        <v>0</v>
      </c>
      <c r="K194" s="185"/>
      <c r="L194" s="35"/>
      <c r="M194" s="186" t="s">
        <v>1</v>
      </c>
      <c r="N194" s="187" t="s">
        <v>38</v>
      </c>
      <c r="O194" s="73"/>
      <c r="P194" s="188">
        <f>O194*H194</f>
        <v>0</v>
      </c>
      <c r="Q194" s="188">
        <v>0</v>
      </c>
      <c r="R194" s="188">
        <f>Q194*H194</f>
        <v>0</v>
      </c>
      <c r="S194" s="188">
        <v>0</v>
      </c>
      <c r="T194" s="189">
        <f>S194*H194</f>
        <v>0</v>
      </c>
      <c r="U194" s="34"/>
      <c r="V194" s="34"/>
      <c r="W194" s="34"/>
      <c r="X194" s="34"/>
      <c r="Y194" s="34"/>
      <c r="Z194" s="34"/>
      <c r="AA194" s="34"/>
      <c r="AB194" s="34"/>
      <c r="AC194" s="34"/>
      <c r="AD194" s="34"/>
      <c r="AE194" s="34"/>
      <c r="AR194" s="190" t="s">
        <v>97</v>
      </c>
      <c r="AT194" s="190" t="s">
        <v>284</v>
      </c>
      <c r="AU194" s="190" t="s">
        <v>80</v>
      </c>
      <c r="AY194" s="15" t="s">
        <v>281</v>
      </c>
      <c r="BE194" s="191">
        <f>IF(N194="základní",J194,0)</f>
        <v>0</v>
      </c>
      <c r="BF194" s="191">
        <f>IF(N194="snížená",J194,0)</f>
        <v>0</v>
      </c>
      <c r="BG194" s="191">
        <f>IF(N194="zákl. přenesená",J194,0)</f>
        <v>0</v>
      </c>
      <c r="BH194" s="191">
        <f>IF(N194="sníž. přenesená",J194,0)</f>
        <v>0</v>
      </c>
      <c r="BI194" s="191">
        <f>IF(N194="nulová",J194,0)</f>
        <v>0</v>
      </c>
      <c r="BJ194" s="15" t="s">
        <v>80</v>
      </c>
      <c r="BK194" s="191">
        <f>ROUND(I194*H194,2)</f>
        <v>0</v>
      </c>
      <c r="BL194" s="15" t="s">
        <v>97</v>
      </c>
      <c r="BM194" s="190" t="s">
        <v>1362</v>
      </c>
    </row>
    <row r="195" s="2" customFormat="1">
      <c r="A195" s="34"/>
      <c r="B195" s="35"/>
      <c r="C195" s="34"/>
      <c r="D195" s="192" t="s">
        <v>290</v>
      </c>
      <c r="E195" s="34"/>
      <c r="F195" s="193" t="s">
        <v>1215</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290</v>
      </c>
      <c r="AU195" s="15" t="s">
        <v>80</v>
      </c>
    </row>
    <row r="196" s="2" customFormat="1">
      <c r="A196" s="34"/>
      <c r="B196" s="35"/>
      <c r="C196" s="34"/>
      <c r="D196" s="192" t="s">
        <v>291</v>
      </c>
      <c r="E196" s="34"/>
      <c r="F196" s="197" t="s">
        <v>1363</v>
      </c>
      <c r="G196" s="34"/>
      <c r="H196" s="34"/>
      <c r="I196" s="194"/>
      <c r="J196" s="34"/>
      <c r="K196" s="34"/>
      <c r="L196" s="35"/>
      <c r="M196" s="195"/>
      <c r="N196" s="196"/>
      <c r="O196" s="73"/>
      <c r="P196" s="73"/>
      <c r="Q196" s="73"/>
      <c r="R196" s="73"/>
      <c r="S196" s="73"/>
      <c r="T196" s="74"/>
      <c r="U196" s="34"/>
      <c r="V196" s="34"/>
      <c r="W196" s="34"/>
      <c r="X196" s="34"/>
      <c r="Y196" s="34"/>
      <c r="Z196" s="34"/>
      <c r="AA196" s="34"/>
      <c r="AB196" s="34"/>
      <c r="AC196" s="34"/>
      <c r="AD196" s="34"/>
      <c r="AE196" s="34"/>
      <c r="AT196" s="15" t="s">
        <v>291</v>
      </c>
      <c r="AU196" s="15" t="s">
        <v>80</v>
      </c>
    </row>
    <row r="197" s="12" customFormat="1" ht="25.92" customHeight="1">
      <c r="A197" s="12"/>
      <c r="B197" s="164"/>
      <c r="C197" s="12"/>
      <c r="D197" s="165" t="s">
        <v>72</v>
      </c>
      <c r="E197" s="166" t="s">
        <v>540</v>
      </c>
      <c r="F197" s="166" t="s">
        <v>803</v>
      </c>
      <c r="G197" s="12"/>
      <c r="H197" s="12"/>
      <c r="I197" s="167"/>
      <c r="J197" s="168">
        <f>BK197</f>
        <v>0</v>
      </c>
      <c r="K197" s="12"/>
      <c r="L197" s="164"/>
      <c r="M197" s="169"/>
      <c r="N197" s="170"/>
      <c r="O197" s="170"/>
      <c r="P197" s="171">
        <f>SUM(P198:P200)</f>
        <v>0</v>
      </c>
      <c r="Q197" s="170"/>
      <c r="R197" s="171">
        <f>SUM(R198:R200)</f>
        <v>0</v>
      </c>
      <c r="S197" s="170"/>
      <c r="T197" s="172">
        <f>SUM(T198:T200)</f>
        <v>0</v>
      </c>
      <c r="U197" s="12"/>
      <c r="V197" s="12"/>
      <c r="W197" s="12"/>
      <c r="X197" s="12"/>
      <c r="Y197" s="12"/>
      <c r="Z197" s="12"/>
      <c r="AA197" s="12"/>
      <c r="AB197" s="12"/>
      <c r="AC197" s="12"/>
      <c r="AD197" s="12"/>
      <c r="AE197" s="12"/>
      <c r="AR197" s="165" t="s">
        <v>80</v>
      </c>
      <c r="AT197" s="173" t="s">
        <v>72</v>
      </c>
      <c r="AU197" s="173" t="s">
        <v>73</v>
      </c>
      <c r="AY197" s="165" t="s">
        <v>281</v>
      </c>
      <c r="BK197" s="174">
        <f>SUM(BK198:BK200)</f>
        <v>0</v>
      </c>
    </row>
    <row r="198" s="2" customFormat="1" ht="37.8" customHeight="1">
      <c r="A198" s="34"/>
      <c r="B198" s="177"/>
      <c r="C198" s="178" t="s">
        <v>7</v>
      </c>
      <c r="D198" s="178" t="s">
        <v>284</v>
      </c>
      <c r="E198" s="179" t="s">
        <v>632</v>
      </c>
      <c r="F198" s="180" t="s">
        <v>805</v>
      </c>
      <c r="G198" s="181" t="s">
        <v>403</v>
      </c>
      <c r="H198" s="203">
        <v>10.800000000000001</v>
      </c>
      <c r="I198" s="183"/>
      <c r="J198" s="184">
        <f>ROUND(I198*H198,2)</f>
        <v>0</v>
      </c>
      <c r="K198" s="185"/>
      <c r="L198" s="35"/>
      <c r="M198" s="186" t="s">
        <v>1</v>
      </c>
      <c r="N198" s="187" t="s">
        <v>38</v>
      </c>
      <c r="O198" s="73"/>
      <c r="P198" s="188">
        <f>O198*H198</f>
        <v>0</v>
      </c>
      <c r="Q198" s="188">
        <v>0</v>
      </c>
      <c r="R198" s="188">
        <f>Q198*H198</f>
        <v>0</v>
      </c>
      <c r="S198" s="188">
        <v>0</v>
      </c>
      <c r="T198" s="189">
        <f>S198*H198</f>
        <v>0</v>
      </c>
      <c r="U198" s="34"/>
      <c r="V198" s="34"/>
      <c r="W198" s="34"/>
      <c r="X198" s="34"/>
      <c r="Y198" s="34"/>
      <c r="Z198" s="34"/>
      <c r="AA198" s="34"/>
      <c r="AB198" s="34"/>
      <c r="AC198" s="34"/>
      <c r="AD198" s="34"/>
      <c r="AE198" s="34"/>
      <c r="AR198" s="190" t="s">
        <v>97</v>
      </c>
      <c r="AT198" s="190" t="s">
        <v>284</v>
      </c>
      <c r="AU198" s="190" t="s">
        <v>80</v>
      </c>
      <c r="AY198" s="15" t="s">
        <v>281</v>
      </c>
      <c r="BE198" s="191">
        <f>IF(N198="základní",J198,0)</f>
        <v>0</v>
      </c>
      <c r="BF198" s="191">
        <f>IF(N198="snížená",J198,0)</f>
        <v>0</v>
      </c>
      <c r="BG198" s="191">
        <f>IF(N198="zákl. přenesená",J198,0)</f>
        <v>0</v>
      </c>
      <c r="BH198" s="191">
        <f>IF(N198="sníž. přenesená",J198,0)</f>
        <v>0</v>
      </c>
      <c r="BI198" s="191">
        <f>IF(N198="nulová",J198,0)</f>
        <v>0</v>
      </c>
      <c r="BJ198" s="15" t="s">
        <v>80</v>
      </c>
      <c r="BK198" s="191">
        <f>ROUND(I198*H198,2)</f>
        <v>0</v>
      </c>
      <c r="BL198" s="15" t="s">
        <v>97</v>
      </c>
      <c r="BM198" s="190" t="s">
        <v>1364</v>
      </c>
    </row>
    <row r="199" s="2" customFormat="1">
      <c r="A199" s="34"/>
      <c r="B199" s="35"/>
      <c r="C199" s="34"/>
      <c r="D199" s="192" t="s">
        <v>290</v>
      </c>
      <c r="E199" s="34"/>
      <c r="F199" s="193" t="s">
        <v>805</v>
      </c>
      <c r="G199" s="34"/>
      <c r="H199" s="34"/>
      <c r="I199" s="194"/>
      <c r="J199" s="34"/>
      <c r="K199" s="34"/>
      <c r="L199" s="35"/>
      <c r="M199" s="195"/>
      <c r="N199" s="196"/>
      <c r="O199" s="73"/>
      <c r="P199" s="73"/>
      <c r="Q199" s="73"/>
      <c r="R199" s="73"/>
      <c r="S199" s="73"/>
      <c r="T199" s="74"/>
      <c r="U199" s="34"/>
      <c r="V199" s="34"/>
      <c r="W199" s="34"/>
      <c r="X199" s="34"/>
      <c r="Y199" s="34"/>
      <c r="Z199" s="34"/>
      <c r="AA199" s="34"/>
      <c r="AB199" s="34"/>
      <c r="AC199" s="34"/>
      <c r="AD199" s="34"/>
      <c r="AE199" s="34"/>
      <c r="AT199" s="15" t="s">
        <v>290</v>
      </c>
      <c r="AU199" s="15" t="s">
        <v>80</v>
      </c>
    </row>
    <row r="200" s="2" customFormat="1">
      <c r="A200" s="34"/>
      <c r="B200" s="35"/>
      <c r="C200" s="34"/>
      <c r="D200" s="192" t="s">
        <v>291</v>
      </c>
      <c r="E200" s="34"/>
      <c r="F200" s="197" t="s">
        <v>1365</v>
      </c>
      <c r="G200" s="34"/>
      <c r="H200" s="34"/>
      <c r="I200" s="194"/>
      <c r="J200" s="34"/>
      <c r="K200" s="34"/>
      <c r="L200" s="35"/>
      <c r="M200" s="195"/>
      <c r="N200" s="196"/>
      <c r="O200" s="73"/>
      <c r="P200" s="73"/>
      <c r="Q200" s="73"/>
      <c r="R200" s="73"/>
      <c r="S200" s="73"/>
      <c r="T200" s="74"/>
      <c r="U200" s="34"/>
      <c r="V200" s="34"/>
      <c r="W200" s="34"/>
      <c r="X200" s="34"/>
      <c r="Y200" s="34"/>
      <c r="Z200" s="34"/>
      <c r="AA200" s="34"/>
      <c r="AB200" s="34"/>
      <c r="AC200" s="34"/>
      <c r="AD200" s="34"/>
      <c r="AE200" s="34"/>
      <c r="AT200" s="15" t="s">
        <v>291</v>
      </c>
      <c r="AU200" s="15" t="s">
        <v>80</v>
      </c>
    </row>
    <row r="201" s="12" customFormat="1" ht="25.92" customHeight="1">
      <c r="A201" s="12"/>
      <c r="B201" s="164"/>
      <c r="C201" s="12"/>
      <c r="D201" s="165" t="s">
        <v>72</v>
      </c>
      <c r="E201" s="166" t="s">
        <v>653</v>
      </c>
      <c r="F201" s="166" t="s">
        <v>654</v>
      </c>
      <c r="G201" s="12"/>
      <c r="H201" s="12"/>
      <c r="I201" s="167"/>
      <c r="J201" s="168">
        <f>BK201</f>
        <v>0</v>
      </c>
      <c r="K201" s="12"/>
      <c r="L201" s="164"/>
      <c r="M201" s="169"/>
      <c r="N201" s="170"/>
      <c r="O201" s="170"/>
      <c r="P201" s="171">
        <f>SUM(P202:P204)</f>
        <v>0</v>
      </c>
      <c r="Q201" s="170"/>
      <c r="R201" s="171">
        <f>SUM(R202:R204)</f>
        <v>0</v>
      </c>
      <c r="S201" s="170"/>
      <c r="T201" s="172">
        <f>SUM(T202:T204)</f>
        <v>0</v>
      </c>
      <c r="U201" s="12"/>
      <c r="V201" s="12"/>
      <c r="W201" s="12"/>
      <c r="X201" s="12"/>
      <c r="Y201" s="12"/>
      <c r="Z201" s="12"/>
      <c r="AA201" s="12"/>
      <c r="AB201" s="12"/>
      <c r="AC201" s="12"/>
      <c r="AD201" s="12"/>
      <c r="AE201" s="12"/>
      <c r="AR201" s="165" t="s">
        <v>80</v>
      </c>
      <c r="AT201" s="173" t="s">
        <v>72</v>
      </c>
      <c r="AU201" s="173" t="s">
        <v>73</v>
      </c>
      <c r="AY201" s="165" t="s">
        <v>281</v>
      </c>
      <c r="BK201" s="174">
        <f>SUM(BK202:BK204)</f>
        <v>0</v>
      </c>
    </row>
    <row r="202" s="2" customFormat="1" ht="24.15" customHeight="1">
      <c r="A202" s="34"/>
      <c r="B202" s="177"/>
      <c r="C202" s="178" t="s">
        <v>380</v>
      </c>
      <c r="D202" s="178" t="s">
        <v>284</v>
      </c>
      <c r="E202" s="179" t="s">
        <v>848</v>
      </c>
      <c r="F202" s="180" t="s">
        <v>849</v>
      </c>
      <c r="G202" s="181" t="s">
        <v>515</v>
      </c>
      <c r="H202" s="203">
        <v>22.039999999999999</v>
      </c>
      <c r="I202" s="183"/>
      <c r="J202" s="184">
        <f>ROUND(I202*H202,2)</f>
        <v>0</v>
      </c>
      <c r="K202" s="185"/>
      <c r="L202" s="35"/>
      <c r="M202" s="186" t="s">
        <v>1</v>
      </c>
      <c r="N202" s="187" t="s">
        <v>38</v>
      </c>
      <c r="O202" s="73"/>
      <c r="P202" s="188">
        <f>O202*H202</f>
        <v>0</v>
      </c>
      <c r="Q202" s="188">
        <v>0</v>
      </c>
      <c r="R202" s="188">
        <f>Q202*H202</f>
        <v>0</v>
      </c>
      <c r="S202" s="188">
        <v>0</v>
      </c>
      <c r="T202" s="189">
        <f>S202*H202</f>
        <v>0</v>
      </c>
      <c r="U202" s="34"/>
      <c r="V202" s="34"/>
      <c r="W202" s="34"/>
      <c r="X202" s="34"/>
      <c r="Y202" s="34"/>
      <c r="Z202" s="34"/>
      <c r="AA202" s="34"/>
      <c r="AB202" s="34"/>
      <c r="AC202" s="34"/>
      <c r="AD202" s="34"/>
      <c r="AE202" s="34"/>
      <c r="AR202" s="190" t="s">
        <v>97</v>
      </c>
      <c r="AT202" s="190" t="s">
        <v>284</v>
      </c>
      <c r="AU202" s="190" t="s">
        <v>80</v>
      </c>
      <c r="AY202" s="15" t="s">
        <v>281</v>
      </c>
      <c r="BE202" s="191">
        <f>IF(N202="základní",J202,0)</f>
        <v>0</v>
      </c>
      <c r="BF202" s="191">
        <f>IF(N202="snížená",J202,0)</f>
        <v>0</v>
      </c>
      <c r="BG202" s="191">
        <f>IF(N202="zákl. přenesená",J202,0)</f>
        <v>0</v>
      </c>
      <c r="BH202" s="191">
        <f>IF(N202="sníž. přenesená",J202,0)</f>
        <v>0</v>
      </c>
      <c r="BI202" s="191">
        <f>IF(N202="nulová",J202,0)</f>
        <v>0</v>
      </c>
      <c r="BJ202" s="15" t="s">
        <v>80</v>
      </c>
      <c r="BK202" s="191">
        <f>ROUND(I202*H202,2)</f>
        <v>0</v>
      </c>
      <c r="BL202" s="15" t="s">
        <v>97</v>
      </c>
      <c r="BM202" s="190" t="s">
        <v>1366</v>
      </c>
    </row>
    <row r="203" s="2" customFormat="1">
      <c r="A203" s="34"/>
      <c r="B203" s="35"/>
      <c r="C203" s="34"/>
      <c r="D203" s="192" t="s">
        <v>290</v>
      </c>
      <c r="E203" s="34"/>
      <c r="F203" s="193" t="s">
        <v>849</v>
      </c>
      <c r="G203" s="34"/>
      <c r="H203" s="34"/>
      <c r="I203" s="194"/>
      <c r="J203" s="34"/>
      <c r="K203" s="34"/>
      <c r="L203" s="35"/>
      <c r="M203" s="195"/>
      <c r="N203" s="196"/>
      <c r="O203" s="73"/>
      <c r="P203" s="73"/>
      <c r="Q203" s="73"/>
      <c r="R203" s="73"/>
      <c r="S203" s="73"/>
      <c r="T203" s="74"/>
      <c r="U203" s="34"/>
      <c r="V203" s="34"/>
      <c r="W203" s="34"/>
      <c r="X203" s="34"/>
      <c r="Y203" s="34"/>
      <c r="Z203" s="34"/>
      <c r="AA203" s="34"/>
      <c r="AB203" s="34"/>
      <c r="AC203" s="34"/>
      <c r="AD203" s="34"/>
      <c r="AE203" s="34"/>
      <c r="AT203" s="15" t="s">
        <v>290</v>
      </c>
      <c r="AU203" s="15" t="s">
        <v>80</v>
      </c>
    </row>
    <row r="204" s="2" customFormat="1">
      <c r="A204" s="34"/>
      <c r="B204" s="35"/>
      <c r="C204" s="34"/>
      <c r="D204" s="192" t="s">
        <v>291</v>
      </c>
      <c r="E204" s="34"/>
      <c r="F204" s="197" t="s">
        <v>851</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291</v>
      </c>
      <c r="AU204" s="15" t="s">
        <v>80</v>
      </c>
    </row>
    <row r="205" s="12" customFormat="1" ht="25.92" customHeight="1">
      <c r="A205" s="12"/>
      <c r="B205" s="164"/>
      <c r="C205" s="12"/>
      <c r="D205" s="165" t="s">
        <v>72</v>
      </c>
      <c r="E205" s="166" t="s">
        <v>900</v>
      </c>
      <c r="F205" s="166" t="s">
        <v>901</v>
      </c>
      <c r="G205" s="12"/>
      <c r="H205" s="12"/>
      <c r="I205" s="167"/>
      <c r="J205" s="168">
        <f>BK205</f>
        <v>0</v>
      </c>
      <c r="K205" s="12"/>
      <c r="L205" s="164"/>
      <c r="M205" s="169"/>
      <c r="N205" s="170"/>
      <c r="O205" s="170"/>
      <c r="P205" s="171">
        <f>SUM(P206:P211)</f>
        <v>0</v>
      </c>
      <c r="Q205" s="170"/>
      <c r="R205" s="171">
        <f>SUM(R206:R211)</f>
        <v>0</v>
      </c>
      <c r="S205" s="170"/>
      <c r="T205" s="172">
        <f>SUM(T206:T211)</f>
        <v>0</v>
      </c>
      <c r="U205" s="12"/>
      <c r="V205" s="12"/>
      <c r="W205" s="12"/>
      <c r="X205" s="12"/>
      <c r="Y205" s="12"/>
      <c r="Z205" s="12"/>
      <c r="AA205" s="12"/>
      <c r="AB205" s="12"/>
      <c r="AC205" s="12"/>
      <c r="AD205" s="12"/>
      <c r="AE205" s="12"/>
      <c r="AR205" s="165" t="s">
        <v>82</v>
      </c>
      <c r="AT205" s="173" t="s">
        <v>72</v>
      </c>
      <c r="AU205" s="173" t="s">
        <v>73</v>
      </c>
      <c r="AY205" s="165" t="s">
        <v>281</v>
      </c>
      <c r="BK205" s="174">
        <f>SUM(BK206:BK211)</f>
        <v>0</v>
      </c>
    </row>
    <row r="206" s="2" customFormat="1" ht="24.15" customHeight="1">
      <c r="A206" s="34"/>
      <c r="B206" s="177"/>
      <c r="C206" s="178" t="s">
        <v>385</v>
      </c>
      <c r="D206" s="178" t="s">
        <v>284</v>
      </c>
      <c r="E206" s="179" t="s">
        <v>1240</v>
      </c>
      <c r="F206" s="180" t="s">
        <v>1241</v>
      </c>
      <c r="G206" s="181" t="s">
        <v>505</v>
      </c>
      <c r="H206" s="203">
        <v>3.2999999999999998</v>
      </c>
      <c r="I206" s="183"/>
      <c r="J206" s="184">
        <f>ROUND(I206*H206,2)</f>
        <v>0</v>
      </c>
      <c r="K206" s="185"/>
      <c r="L206" s="35"/>
      <c r="M206" s="186" t="s">
        <v>1</v>
      </c>
      <c r="N206" s="187" t="s">
        <v>38</v>
      </c>
      <c r="O206" s="73"/>
      <c r="P206" s="188">
        <f>O206*H206</f>
        <v>0</v>
      </c>
      <c r="Q206" s="188">
        <v>0</v>
      </c>
      <c r="R206" s="188">
        <f>Q206*H206</f>
        <v>0</v>
      </c>
      <c r="S206" s="188">
        <v>0</v>
      </c>
      <c r="T206" s="189">
        <f>S206*H206</f>
        <v>0</v>
      </c>
      <c r="U206" s="34"/>
      <c r="V206" s="34"/>
      <c r="W206" s="34"/>
      <c r="X206" s="34"/>
      <c r="Y206" s="34"/>
      <c r="Z206" s="34"/>
      <c r="AA206" s="34"/>
      <c r="AB206" s="34"/>
      <c r="AC206" s="34"/>
      <c r="AD206" s="34"/>
      <c r="AE206" s="34"/>
      <c r="AR206" s="190" t="s">
        <v>353</v>
      </c>
      <c r="AT206" s="190" t="s">
        <v>284</v>
      </c>
      <c r="AU206" s="190" t="s">
        <v>80</v>
      </c>
      <c r="AY206" s="15" t="s">
        <v>281</v>
      </c>
      <c r="BE206" s="191">
        <f>IF(N206="základní",J206,0)</f>
        <v>0</v>
      </c>
      <c r="BF206" s="191">
        <f>IF(N206="snížená",J206,0)</f>
        <v>0</v>
      </c>
      <c r="BG206" s="191">
        <f>IF(N206="zákl. přenesená",J206,0)</f>
        <v>0</v>
      </c>
      <c r="BH206" s="191">
        <f>IF(N206="sníž. přenesená",J206,0)</f>
        <v>0</v>
      </c>
      <c r="BI206" s="191">
        <f>IF(N206="nulová",J206,0)</f>
        <v>0</v>
      </c>
      <c r="BJ206" s="15" t="s">
        <v>80</v>
      </c>
      <c r="BK206" s="191">
        <f>ROUND(I206*H206,2)</f>
        <v>0</v>
      </c>
      <c r="BL206" s="15" t="s">
        <v>353</v>
      </c>
      <c r="BM206" s="190" t="s">
        <v>1367</v>
      </c>
    </row>
    <row r="207" s="2" customFormat="1">
      <c r="A207" s="34"/>
      <c r="B207" s="35"/>
      <c r="C207" s="34"/>
      <c r="D207" s="192" t="s">
        <v>290</v>
      </c>
      <c r="E207" s="34"/>
      <c r="F207" s="193" t="s">
        <v>1241</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290</v>
      </c>
      <c r="AU207" s="15" t="s">
        <v>80</v>
      </c>
    </row>
    <row r="208" s="2" customFormat="1">
      <c r="A208" s="34"/>
      <c r="B208" s="35"/>
      <c r="C208" s="34"/>
      <c r="D208" s="192" t="s">
        <v>291</v>
      </c>
      <c r="E208" s="34"/>
      <c r="F208" s="197" t="s">
        <v>1368</v>
      </c>
      <c r="G208" s="34"/>
      <c r="H208" s="34"/>
      <c r="I208" s="194"/>
      <c r="J208" s="34"/>
      <c r="K208" s="34"/>
      <c r="L208" s="35"/>
      <c r="M208" s="195"/>
      <c r="N208" s="196"/>
      <c r="O208" s="73"/>
      <c r="P208" s="73"/>
      <c r="Q208" s="73"/>
      <c r="R208" s="73"/>
      <c r="S208" s="73"/>
      <c r="T208" s="74"/>
      <c r="U208" s="34"/>
      <c r="V208" s="34"/>
      <c r="W208" s="34"/>
      <c r="X208" s="34"/>
      <c r="Y208" s="34"/>
      <c r="Z208" s="34"/>
      <c r="AA208" s="34"/>
      <c r="AB208" s="34"/>
      <c r="AC208" s="34"/>
      <c r="AD208" s="34"/>
      <c r="AE208" s="34"/>
      <c r="AT208" s="15" t="s">
        <v>291</v>
      </c>
      <c r="AU208" s="15" t="s">
        <v>80</v>
      </c>
    </row>
    <row r="209" s="2" customFormat="1" ht="24.15" customHeight="1">
      <c r="A209" s="34"/>
      <c r="B209" s="177"/>
      <c r="C209" s="178" t="s">
        <v>390</v>
      </c>
      <c r="D209" s="178" t="s">
        <v>284</v>
      </c>
      <c r="E209" s="179" t="s">
        <v>924</v>
      </c>
      <c r="F209" s="180" t="s">
        <v>925</v>
      </c>
      <c r="G209" s="181" t="s">
        <v>287</v>
      </c>
      <c r="H209" s="182"/>
      <c r="I209" s="183"/>
      <c r="J209" s="184">
        <f>ROUND(I209*H209,2)</f>
        <v>0</v>
      </c>
      <c r="K209" s="185"/>
      <c r="L209" s="35"/>
      <c r="M209" s="186" t="s">
        <v>1</v>
      </c>
      <c r="N209" s="187" t="s">
        <v>38</v>
      </c>
      <c r="O209" s="73"/>
      <c r="P209" s="188">
        <f>O209*H209</f>
        <v>0</v>
      </c>
      <c r="Q209" s="188">
        <v>0</v>
      </c>
      <c r="R209" s="188">
        <f>Q209*H209</f>
        <v>0</v>
      </c>
      <c r="S209" s="188">
        <v>0</v>
      </c>
      <c r="T209" s="189">
        <f>S209*H209</f>
        <v>0</v>
      </c>
      <c r="U209" s="34"/>
      <c r="V209" s="34"/>
      <c r="W209" s="34"/>
      <c r="X209" s="34"/>
      <c r="Y209" s="34"/>
      <c r="Z209" s="34"/>
      <c r="AA209" s="34"/>
      <c r="AB209" s="34"/>
      <c r="AC209" s="34"/>
      <c r="AD209" s="34"/>
      <c r="AE209" s="34"/>
      <c r="AR209" s="190" t="s">
        <v>353</v>
      </c>
      <c r="AT209" s="190" t="s">
        <v>284</v>
      </c>
      <c r="AU209" s="190" t="s">
        <v>80</v>
      </c>
      <c r="AY209" s="15" t="s">
        <v>281</v>
      </c>
      <c r="BE209" s="191">
        <f>IF(N209="základní",J209,0)</f>
        <v>0</v>
      </c>
      <c r="BF209" s="191">
        <f>IF(N209="snížená",J209,0)</f>
        <v>0</v>
      </c>
      <c r="BG209" s="191">
        <f>IF(N209="zákl. přenesená",J209,0)</f>
        <v>0</v>
      </c>
      <c r="BH209" s="191">
        <f>IF(N209="sníž. přenesená",J209,0)</f>
        <v>0</v>
      </c>
      <c r="BI209" s="191">
        <f>IF(N209="nulová",J209,0)</f>
        <v>0</v>
      </c>
      <c r="BJ209" s="15" t="s">
        <v>80</v>
      </c>
      <c r="BK209" s="191">
        <f>ROUND(I209*H209,2)</f>
        <v>0</v>
      </c>
      <c r="BL209" s="15" t="s">
        <v>353</v>
      </c>
      <c r="BM209" s="190" t="s">
        <v>1369</v>
      </c>
    </row>
    <row r="210" s="2" customFormat="1">
      <c r="A210" s="34"/>
      <c r="B210" s="35"/>
      <c r="C210" s="34"/>
      <c r="D210" s="192" t="s">
        <v>290</v>
      </c>
      <c r="E210" s="34"/>
      <c r="F210" s="193" t="s">
        <v>925</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290</v>
      </c>
      <c r="AU210" s="15" t="s">
        <v>80</v>
      </c>
    </row>
    <row r="211" s="2" customFormat="1">
      <c r="A211" s="34"/>
      <c r="B211" s="35"/>
      <c r="C211" s="34"/>
      <c r="D211" s="192" t="s">
        <v>291</v>
      </c>
      <c r="E211" s="34"/>
      <c r="F211" s="197" t="s">
        <v>899</v>
      </c>
      <c r="G211" s="34"/>
      <c r="H211" s="34"/>
      <c r="I211" s="194"/>
      <c r="J211" s="34"/>
      <c r="K211" s="34"/>
      <c r="L211" s="35"/>
      <c r="M211" s="199"/>
      <c r="N211" s="200"/>
      <c r="O211" s="201"/>
      <c r="P211" s="201"/>
      <c r="Q211" s="201"/>
      <c r="R211" s="201"/>
      <c r="S211" s="201"/>
      <c r="T211" s="202"/>
      <c r="U211" s="34"/>
      <c r="V211" s="34"/>
      <c r="W211" s="34"/>
      <c r="X211" s="34"/>
      <c r="Y211" s="34"/>
      <c r="Z211" s="34"/>
      <c r="AA211" s="34"/>
      <c r="AB211" s="34"/>
      <c r="AC211" s="34"/>
      <c r="AD211" s="34"/>
      <c r="AE211" s="34"/>
      <c r="AT211" s="15" t="s">
        <v>291</v>
      </c>
      <c r="AU211" s="15" t="s">
        <v>80</v>
      </c>
    </row>
    <row r="212" s="2" customFormat="1" ht="6.96" customHeight="1">
      <c r="A212" s="34"/>
      <c r="B212" s="56"/>
      <c r="C212" s="57"/>
      <c r="D212" s="57"/>
      <c r="E212" s="57"/>
      <c r="F212" s="57"/>
      <c r="G212" s="57"/>
      <c r="H212" s="57"/>
      <c r="I212" s="57"/>
      <c r="J212" s="57"/>
      <c r="K212" s="57"/>
      <c r="L212" s="35"/>
      <c r="M212" s="34"/>
      <c r="O212" s="34"/>
      <c r="P212" s="34"/>
      <c r="Q212" s="34"/>
      <c r="R212" s="34"/>
      <c r="S212" s="34"/>
      <c r="T212" s="34"/>
      <c r="U212" s="34"/>
      <c r="V212" s="34"/>
      <c r="W212" s="34"/>
      <c r="X212" s="34"/>
      <c r="Y212" s="34"/>
      <c r="Z212" s="34"/>
      <c r="AA212" s="34"/>
      <c r="AB212" s="34"/>
      <c r="AC212" s="34"/>
      <c r="AD212" s="34"/>
      <c r="AE212" s="34"/>
    </row>
  </sheetData>
  <autoFilter ref="C129:K211"/>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133</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1370</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ROUND(J130,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ROUND((SUM(BE130:BE213)),  2)</f>
        <v>0</v>
      </c>
      <c r="G37" s="34"/>
      <c r="H37" s="34"/>
      <c r="I37" s="133">
        <v>0.20999999999999999</v>
      </c>
      <c r="J37" s="132">
        <f>ROUND(((SUM(BE130:BE213))*I37),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ROUND((SUM(BF130:BF213)),  2)</f>
        <v>0</v>
      </c>
      <c r="G38" s="34"/>
      <c r="H38" s="34"/>
      <c r="I38" s="133">
        <v>0.12</v>
      </c>
      <c r="J38" s="132">
        <f>ROUND(((SUM(BF130:BF213))*I38),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ROUND((SUM(BG130:BG213)),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ROUND((SUM(BH130:BH213)),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ROUND((SUM(BI130:BI213)),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Objekt7 - Schodiště 05 a 06</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J130</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J131</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J158</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929</v>
      </c>
      <c r="E103" s="147"/>
      <c r="F103" s="147"/>
      <c r="G103" s="147"/>
      <c r="H103" s="147"/>
      <c r="I103" s="147"/>
      <c r="J103" s="148">
        <f>J174</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661</v>
      </c>
      <c r="E104" s="147"/>
      <c r="F104" s="147"/>
      <c r="G104" s="147"/>
      <c r="H104" s="147"/>
      <c r="I104" s="147"/>
      <c r="J104" s="148">
        <f>J199</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600</v>
      </c>
      <c r="E105" s="147"/>
      <c r="F105" s="147"/>
      <c r="G105" s="147"/>
      <c r="H105" s="147"/>
      <c r="I105" s="147"/>
      <c r="J105" s="148">
        <f>J203</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667</v>
      </c>
      <c r="E106" s="147"/>
      <c r="F106" s="147"/>
      <c r="G106" s="147"/>
      <c r="H106" s="147"/>
      <c r="I106" s="147"/>
      <c r="J106" s="148">
        <f>J207</f>
        <v>0</v>
      </c>
      <c r="K106" s="9"/>
      <c r="L106" s="145"/>
      <c r="S106" s="9"/>
      <c r="T106" s="9"/>
      <c r="U106" s="9"/>
      <c r="V106" s="9"/>
      <c r="W106" s="9"/>
      <c r="X106" s="9"/>
      <c r="Y106" s="9"/>
      <c r="Z106" s="9"/>
      <c r="AA106" s="9"/>
      <c r="AB106" s="9"/>
      <c r="AC106" s="9"/>
      <c r="AD106" s="9"/>
      <c r="AE106" s="9"/>
    </row>
    <row r="107" s="2" customFormat="1" ht="21.84" customHeight="1">
      <c r="A107" s="34"/>
      <c r="B107" s="35"/>
      <c r="C107" s="34"/>
      <c r="D107" s="34"/>
      <c r="E107" s="34"/>
      <c r="F107" s="34"/>
      <c r="G107" s="34"/>
      <c r="H107" s="34"/>
      <c r="I107" s="34"/>
      <c r="J107" s="34"/>
      <c r="K107" s="34"/>
      <c r="L107" s="51"/>
      <c r="S107" s="34"/>
      <c r="T107" s="34"/>
      <c r="U107" s="34"/>
      <c r="V107" s="34"/>
      <c r="W107" s="34"/>
      <c r="X107" s="34"/>
      <c r="Y107" s="34"/>
      <c r="Z107" s="34"/>
      <c r="AA107" s="34"/>
      <c r="AB107" s="34"/>
      <c r="AC107" s="34"/>
      <c r="AD107" s="34"/>
      <c r="AE107" s="34"/>
    </row>
    <row r="108" s="2" customFormat="1" ht="6.96" customHeight="1">
      <c r="A108" s="34"/>
      <c r="B108" s="56"/>
      <c r="C108" s="57"/>
      <c r="D108" s="57"/>
      <c r="E108" s="57"/>
      <c r="F108" s="57"/>
      <c r="G108" s="57"/>
      <c r="H108" s="57"/>
      <c r="I108" s="57"/>
      <c r="J108" s="57"/>
      <c r="K108" s="57"/>
      <c r="L108" s="51"/>
      <c r="S108" s="34"/>
      <c r="T108" s="34"/>
      <c r="U108" s="34"/>
      <c r="V108" s="34"/>
      <c r="W108" s="34"/>
      <c r="X108" s="34"/>
      <c r="Y108" s="34"/>
      <c r="Z108" s="34"/>
      <c r="AA108" s="34"/>
      <c r="AB108" s="34"/>
      <c r="AC108" s="34"/>
      <c r="AD108" s="34"/>
      <c r="AE108" s="34"/>
    </row>
    <row r="112" s="2" customFormat="1" ht="6.96" customHeight="1">
      <c r="A112" s="34"/>
      <c r="B112" s="58"/>
      <c r="C112" s="59"/>
      <c r="D112" s="59"/>
      <c r="E112" s="59"/>
      <c r="F112" s="59"/>
      <c r="G112" s="59"/>
      <c r="H112" s="59"/>
      <c r="I112" s="59"/>
      <c r="J112" s="59"/>
      <c r="K112" s="59"/>
      <c r="L112" s="51"/>
      <c r="S112" s="34"/>
      <c r="T112" s="34"/>
      <c r="U112" s="34"/>
      <c r="V112" s="34"/>
      <c r="W112" s="34"/>
      <c r="X112" s="34"/>
      <c r="Y112" s="34"/>
      <c r="Z112" s="34"/>
      <c r="AA112" s="34"/>
      <c r="AB112" s="34"/>
      <c r="AC112" s="34"/>
      <c r="AD112" s="34"/>
      <c r="AE112" s="34"/>
    </row>
    <row r="113" s="2" customFormat="1" ht="24.96" customHeight="1">
      <c r="A113" s="34"/>
      <c r="B113" s="35"/>
      <c r="C113" s="19" t="s">
        <v>266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6.96" customHeight="1">
      <c r="A114" s="34"/>
      <c r="B114" s="35"/>
      <c r="C114" s="34"/>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12" customHeight="1">
      <c r="A115" s="34"/>
      <c r="B115" s="35"/>
      <c r="C115" s="28" t="s">
        <v>16</v>
      </c>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6.5" customHeight="1">
      <c r="A116" s="34"/>
      <c r="B116" s="35"/>
      <c r="C116" s="34"/>
      <c r="D116" s="34"/>
      <c r="E116" s="126" t="str">
        <f>E7</f>
        <v>Městský park -Děkanská zahrada Pelhřimov - kompletní provedení</v>
      </c>
      <c r="F116" s="28"/>
      <c r="G116" s="28"/>
      <c r="H116" s="28"/>
      <c r="I116" s="34"/>
      <c r="J116" s="34"/>
      <c r="K116" s="34"/>
      <c r="L116" s="51"/>
      <c r="S116" s="34"/>
      <c r="T116" s="34"/>
      <c r="U116" s="34"/>
      <c r="V116" s="34"/>
      <c r="W116" s="34"/>
      <c r="X116" s="34"/>
      <c r="Y116" s="34"/>
      <c r="Z116" s="34"/>
      <c r="AA116" s="34"/>
      <c r="AB116" s="34"/>
      <c r="AC116" s="34"/>
      <c r="AD116" s="34"/>
      <c r="AE116" s="34"/>
    </row>
    <row r="117" s="1" customFormat="1" ht="12" customHeight="1">
      <c r="B117" s="18"/>
      <c r="C117" s="28" t="s">
        <v>249</v>
      </c>
      <c r="L117" s="18"/>
    </row>
    <row r="118" s="1" customFormat="1" ht="16.5" customHeight="1">
      <c r="B118" s="18"/>
      <c r="E118" s="126" t="s">
        <v>250</v>
      </c>
      <c r="F118" s="1"/>
      <c r="G118" s="1"/>
      <c r="H118" s="1"/>
      <c r="L118" s="18"/>
    </row>
    <row r="119" s="1" customFormat="1" ht="12" customHeight="1">
      <c r="B119" s="18"/>
      <c r="C119" s="28" t="s">
        <v>251</v>
      </c>
      <c r="L119" s="18"/>
    </row>
    <row r="120" s="2" customFormat="1" ht="16.5" customHeight="1">
      <c r="A120" s="34"/>
      <c r="B120" s="35"/>
      <c r="C120" s="34"/>
      <c r="D120" s="34"/>
      <c r="E120" s="127" t="s">
        <v>252</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395</v>
      </c>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6.5" customHeight="1">
      <c r="A122" s="34"/>
      <c r="B122" s="35"/>
      <c r="C122" s="34"/>
      <c r="D122" s="34"/>
      <c r="E122" s="63" t="str">
        <f>E13</f>
        <v>Objekt7 - Schodiště 05 a 06</v>
      </c>
      <c r="F122" s="34"/>
      <c r="G122" s="34"/>
      <c r="H122" s="34"/>
      <c r="I122" s="34"/>
      <c r="J122" s="34"/>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20</v>
      </c>
      <c r="D124" s="34"/>
      <c r="E124" s="34"/>
      <c r="F124" s="23" t="str">
        <f>F16</f>
        <v xml:space="preserve"> </v>
      </c>
      <c r="G124" s="34"/>
      <c r="H124" s="34"/>
      <c r="I124" s="28" t="s">
        <v>22</v>
      </c>
      <c r="J124" s="65" t="str">
        <f>IF(J16="","",J16)</f>
        <v>5. 12. 2024</v>
      </c>
      <c r="K124" s="34"/>
      <c r="L124" s="51"/>
      <c r="S124" s="34"/>
      <c r="T124" s="34"/>
      <c r="U124" s="34"/>
      <c r="V124" s="34"/>
      <c r="W124" s="34"/>
      <c r="X124" s="34"/>
      <c r="Y124" s="34"/>
      <c r="Z124" s="34"/>
      <c r="AA124" s="34"/>
      <c r="AB124" s="34"/>
      <c r="AC124" s="34"/>
      <c r="AD124" s="34"/>
      <c r="AE124" s="34"/>
    </row>
    <row r="125" s="2" customFormat="1" ht="6.96"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2" customFormat="1" ht="15.15" customHeight="1">
      <c r="A126" s="34"/>
      <c r="B126" s="35"/>
      <c r="C126" s="28" t="s">
        <v>24</v>
      </c>
      <c r="D126" s="34"/>
      <c r="E126" s="34"/>
      <c r="F126" s="23" t="str">
        <f>E19</f>
        <v xml:space="preserve"> </v>
      </c>
      <c r="G126" s="34"/>
      <c r="H126" s="34"/>
      <c r="I126" s="28" t="s">
        <v>29</v>
      </c>
      <c r="J126" s="32" t="str">
        <f>E25</f>
        <v xml:space="preserve"> </v>
      </c>
      <c r="K126" s="34"/>
      <c r="L126" s="51"/>
      <c r="S126" s="34"/>
      <c r="T126" s="34"/>
      <c r="U126" s="34"/>
      <c r="V126" s="34"/>
      <c r="W126" s="34"/>
      <c r="X126" s="34"/>
      <c r="Y126" s="34"/>
      <c r="Z126" s="34"/>
      <c r="AA126" s="34"/>
      <c r="AB126" s="34"/>
      <c r="AC126" s="34"/>
      <c r="AD126" s="34"/>
      <c r="AE126" s="34"/>
    </row>
    <row r="127" s="2" customFormat="1" ht="15.15" customHeight="1">
      <c r="A127" s="34"/>
      <c r="B127" s="35"/>
      <c r="C127" s="28" t="s">
        <v>27</v>
      </c>
      <c r="D127" s="34"/>
      <c r="E127" s="34"/>
      <c r="F127" s="23" t="str">
        <f>IF(E22="","",E22)</f>
        <v>Vyplň údaj</v>
      </c>
      <c r="G127" s="34"/>
      <c r="H127" s="34"/>
      <c r="I127" s="28" t="s">
        <v>31</v>
      </c>
      <c r="J127" s="32" t="str">
        <f>E28</f>
        <v xml:space="preserve"> </v>
      </c>
      <c r="K127" s="34"/>
      <c r="L127" s="51"/>
      <c r="S127" s="34"/>
      <c r="T127" s="34"/>
      <c r="U127" s="34"/>
      <c r="V127" s="34"/>
      <c r="W127" s="34"/>
      <c r="X127" s="34"/>
      <c r="Y127" s="34"/>
      <c r="Z127" s="34"/>
      <c r="AA127" s="34"/>
      <c r="AB127" s="34"/>
      <c r="AC127" s="34"/>
      <c r="AD127" s="34"/>
      <c r="AE127" s="34"/>
    </row>
    <row r="128" s="2" customFormat="1" ht="10.32"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11" customFormat="1" ht="29.28" customHeight="1">
      <c r="A129" s="153"/>
      <c r="B129" s="154"/>
      <c r="C129" s="155" t="s">
        <v>267</v>
      </c>
      <c r="D129" s="156" t="s">
        <v>58</v>
      </c>
      <c r="E129" s="156" t="s">
        <v>54</v>
      </c>
      <c r="F129" s="156" t="s">
        <v>55</v>
      </c>
      <c r="G129" s="156" t="s">
        <v>268</v>
      </c>
      <c r="H129" s="156" t="s">
        <v>269</v>
      </c>
      <c r="I129" s="156" t="s">
        <v>270</v>
      </c>
      <c r="J129" s="157" t="s">
        <v>257</v>
      </c>
      <c r="K129" s="158" t="s">
        <v>271</v>
      </c>
      <c r="L129" s="159"/>
      <c r="M129" s="82" t="s">
        <v>1</v>
      </c>
      <c r="N129" s="83" t="s">
        <v>37</v>
      </c>
      <c r="O129" s="83" t="s">
        <v>272</v>
      </c>
      <c r="P129" s="83" t="s">
        <v>273</v>
      </c>
      <c r="Q129" s="83" t="s">
        <v>274</v>
      </c>
      <c r="R129" s="83" t="s">
        <v>275</v>
      </c>
      <c r="S129" s="83" t="s">
        <v>276</v>
      </c>
      <c r="T129" s="84" t="s">
        <v>277</v>
      </c>
      <c r="U129" s="153"/>
      <c r="V129" s="153"/>
      <c r="W129" s="153"/>
      <c r="X129" s="153"/>
      <c r="Y129" s="153"/>
      <c r="Z129" s="153"/>
      <c r="AA129" s="153"/>
      <c r="AB129" s="153"/>
      <c r="AC129" s="153"/>
      <c r="AD129" s="153"/>
      <c r="AE129" s="153"/>
    </row>
    <row r="130" s="2" customFormat="1" ht="22.8" customHeight="1">
      <c r="A130" s="34"/>
      <c r="B130" s="35"/>
      <c r="C130" s="89" t="s">
        <v>278</v>
      </c>
      <c r="D130" s="34"/>
      <c r="E130" s="34"/>
      <c r="F130" s="34"/>
      <c r="G130" s="34"/>
      <c r="H130" s="34"/>
      <c r="I130" s="34"/>
      <c r="J130" s="160">
        <f>BK130</f>
        <v>0</v>
      </c>
      <c r="K130" s="34"/>
      <c r="L130" s="35"/>
      <c r="M130" s="85"/>
      <c r="N130" s="69"/>
      <c r="O130" s="86"/>
      <c r="P130" s="161">
        <f>P131+P158+P174+P199+P203+P207</f>
        <v>0</v>
      </c>
      <c r="Q130" s="86"/>
      <c r="R130" s="161">
        <f>R131+R158+R174+R199+R203+R207</f>
        <v>0</v>
      </c>
      <c r="S130" s="86"/>
      <c r="T130" s="162">
        <f>T131+T158+T174+T199+T203+T207</f>
        <v>0</v>
      </c>
      <c r="U130" s="34"/>
      <c r="V130" s="34"/>
      <c r="W130" s="34"/>
      <c r="X130" s="34"/>
      <c r="Y130" s="34"/>
      <c r="Z130" s="34"/>
      <c r="AA130" s="34"/>
      <c r="AB130" s="34"/>
      <c r="AC130" s="34"/>
      <c r="AD130" s="34"/>
      <c r="AE130" s="34"/>
      <c r="AT130" s="15" t="s">
        <v>72</v>
      </c>
      <c r="AU130" s="15" t="s">
        <v>259</v>
      </c>
      <c r="BK130" s="163">
        <f>BK131+BK158+BK174+BK199+BK203+BK207</f>
        <v>0</v>
      </c>
    </row>
    <row r="131" s="12" customFormat="1" ht="25.92" customHeight="1">
      <c r="A131" s="12"/>
      <c r="B131" s="164"/>
      <c r="C131" s="12"/>
      <c r="D131" s="165" t="s">
        <v>72</v>
      </c>
      <c r="E131" s="166" t="s">
        <v>80</v>
      </c>
      <c r="F131" s="166" t="s">
        <v>400</v>
      </c>
      <c r="G131" s="12"/>
      <c r="H131" s="12"/>
      <c r="I131" s="167"/>
      <c r="J131" s="168">
        <f>BK131</f>
        <v>0</v>
      </c>
      <c r="K131" s="12"/>
      <c r="L131" s="164"/>
      <c r="M131" s="169"/>
      <c r="N131" s="170"/>
      <c r="O131" s="170"/>
      <c r="P131" s="171">
        <f>SUM(P132:P157)</f>
        <v>0</v>
      </c>
      <c r="Q131" s="170"/>
      <c r="R131" s="171">
        <f>SUM(R132:R157)</f>
        <v>0</v>
      </c>
      <c r="S131" s="170"/>
      <c r="T131" s="172">
        <f>SUM(T132:T157)</f>
        <v>0</v>
      </c>
      <c r="U131" s="12"/>
      <c r="V131" s="12"/>
      <c r="W131" s="12"/>
      <c r="X131" s="12"/>
      <c r="Y131" s="12"/>
      <c r="Z131" s="12"/>
      <c r="AA131" s="12"/>
      <c r="AB131" s="12"/>
      <c r="AC131" s="12"/>
      <c r="AD131" s="12"/>
      <c r="AE131" s="12"/>
      <c r="AR131" s="165" t="s">
        <v>80</v>
      </c>
      <c r="AT131" s="173" t="s">
        <v>72</v>
      </c>
      <c r="AU131" s="173" t="s">
        <v>73</v>
      </c>
      <c r="AY131" s="165" t="s">
        <v>281</v>
      </c>
      <c r="BK131" s="174">
        <f>SUM(BK132:BK157)</f>
        <v>0</v>
      </c>
    </row>
    <row r="132" s="2" customFormat="1" ht="24.15" customHeight="1">
      <c r="A132" s="34"/>
      <c r="B132" s="177"/>
      <c r="C132" s="178" t="s">
        <v>80</v>
      </c>
      <c r="D132" s="178" t="s">
        <v>284</v>
      </c>
      <c r="E132" s="179" t="s">
        <v>553</v>
      </c>
      <c r="F132" s="180" t="s">
        <v>1127</v>
      </c>
      <c r="G132" s="181" t="s">
        <v>510</v>
      </c>
      <c r="H132" s="203">
        <v>6.5999999999999996</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97</v>
      </c>
      <c r="AT132" s="190" t="s">
        <v>284</v>
      </c>
      <c r="AU132" s="190" t="s">
        <v>80</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1371</v>
      </c>
    </row>
    <row r="133" s="2" customFormat="1">
      <c r="A133" s="34"/>
      <c r="B133" s="35"/>
      <c r="C133" s="34"/>
      <c r="D133" s="192" t="s">
        <v>290</v>
      </c>
      <c r="E133" s="34"/>
      <c r="F133" s="193" t="s">
        <v>1127</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80</v>
      </c>
    </row>
    <row r="134" s="2" customFormat="1">
      <c r="A134" s="34"/>
      <c r="B134" s="35"/>
      <c r="C134" s="34"/>
      <c r="D134" s="192" t="s">
        <v>291</v>
      </c>
      <c r="E134" s="34"/>
      <c r="F134" s="197" t="s">
        <v>1372</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291</v>
      </c>
      <c r="AU134" s="15" t="s">
        <v>80</v>
      </c>
    </row>
    <row r="135" s="2" customFormat="1" ht="24.15" customHeight="1">
      <c r="A135" s="34"/>
      <c r="B135" s="177"/>
      <c r="C135" s="178" t="s">
        <v>82</v>
      </c>
      <c r="D135" s="178" t="s">
        <v>284</v>
      </c>
      <c r="E135" s="179" t="s">
        <v>557</v>
      </c>
      <c r="F135" s="180" t="s">
        <v>1130</v>
      </c>
      <c r="G135" s="181" t="s">
        <v>510</v>
      </c>
      <c r="H135" s="203">
        <v>3.2999999999999998</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1373</v>
      </c>
    </row>
    <row r="136" s="2" customFormat="1">
      <c r="A136" s="34"/>
      <c r="B136" s="35"/>
      <c r="C136" s="34"/>
      <c r="D136" s="192" t="s">
        <v>290</v>
      </c>
      <c r="E136" s="34"/>
      <c r="F136" s="193" t="s">
        <v>1130</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c r="A137" s="34"/>
      <c r="B137" s="35"/>
      <c r="C137" s="34"/>
      <c r="D137" s="192" t="s">
        <v>291</v>
      </c>
      <c r="E137" s="34"/>
      <c r="F137" s="197" t="s">
        <v>1374</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80</v>
      </c>
    </row>
    <row r="138" s="2" customFormat="1" ht="24.15" customHeight="1">
      <c r="A138" s="34"/>
      <c r="B138" s="177"/>
      <c r="C138" s="178" t="s">
        <v>90</v>
      </c>
      <c r="D138" s="178" t="s">
        <v>284</v>
      </c>
      <c r="E138" s="179" t="s">
        <v>677</v>
      </c>
      <c r="F138" s="180" t="s">
        <v>678</v>
      </c>
      <c r="G138" s="181" t="s">
        <v>510</v>
      </c>
      <c r="H138" s="203">
        <v>2.1600000000000001</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1375</v>
      </c>
    </row>
    <row r="139" s="2" customFormat="1">
      <c r="A139" s="34"/>
      <c r="B139" s="35"/>
      <c r="C139" s="34"/>
      <c r="D139" s="192" t="s">
        <v>290</v>
      </c>
      <c r="E139" s="34"/>
      <c r="F139" s="193" t="s">
        <v>678</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1376</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4.15" customHeight="1">
      <c r="A141" s="34"/>
      <c r="B141" s="177"/>
      <c r="C141" s="178" t="s">
        <v>97</v>
      </c>
      <c r="D141" s="178" t="s">
        <v>284</v>
      </c>
      <c r="E141" s="179" t="s">
        <v>681</v>
      </c>
      <c r="F141" s="180" t="s">
        <v>682</v>
      </c>
      <c r="G141" s="181" t="s">
        <v>510</v>
      </c>
      <c r="H141" s="203">
        <v>1.0800000000000001</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1377</v>
      </c>
    </row>
    <row r="142" s="2" customFormat="1">
      <c r="A142" s="34"/>
      <c r="B142" s="35"/>
      <c r="C142" s="34"/>
      <c r="D142" s="192" t="s">
        <v>290</v>
      </c>
      <c r="E142" s="34"/>
      <c r="F142" s="193" t="s">
        <v>682</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c r="A143" s="34"/>
      <c r="B143" s="35"/>
      <c r="C143" s="34"/>
      <c r="D143" s="192" t="s">
        <v>291</v>
      </c>
      <c r="E143" s="34"/>
      <c r="F143" s="197" t="s">
        <v>1378</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291</v>
      </c>
      <c r="AU143" s="15" t="s">
        <v>80</v>
      </c>
    </row>
    <row r="144" s="2" customFormat="1" ht="24.15" customHeight="1">
      <c r="A144" s="34"/>
      <c r="B144" s="177"/>
      <c r="C144" s="178" t="s">
        <v>280</v>
      </c>
      <c r="D144" s="178" t="s">
        <v>284</v>
      </c>
      <c r="E144" s="179" t="s">
        <v>609</v>
      </c>
      <c r="F144" s="180" t="s">
        <v>689</v>
      </c>
      <c r="G144" s="181" t="s">
        <v>510</v>
      </c>
      <c r="H144" s="203">
        <v>8.7599999999999998</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1379</v>
      </c>
    </row>
    <row r="145" s="2" customFormat="1">
      <c r="A145" s="34"/>
      <c r="B145" s="35"/>
      <c r="C145" s="34"/>
      <c r="D145" s="192" t="s">
        <v>290</v>
      </c>
      <c r="E145" s="34"/>
      <c r="F145" s="193" t="s">
        <v>689</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c r="A146" s="34"/>
      <c r="B146" s="35"/>
      <c r="C146" s="34"/>
      <c r="D146" s="192" t="s">
        <v>291</v>
      </c>
      <c r="E146" s="34"/>
      <c r="F146" s="197" t="s">
        <v>1380</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291</v>
      </c>
      <c r="AU146" s="15" t="s">
        <v>80</v>
      </c>
    </row>
    <row r="147" s="2" customFormat="1" ht="24.15" customHeight="1">
      <c r="A147" s="34"/>
      <c r="B147" s="177"/>
      <c r="C147" s="178" t="s">
        <v>322</v>
      </c>
      <c r="D147" s="178" t="s">
        <v>284</v>
      </c>
      <c r="E147" s="179" t="s">
        <v>612</v>
      </c>
      <c r="F147" s="180" t="s">
        <v>613</v>
      </c>
      <c r="G147" s="181" t="s">
        <v>510</v>
      </c>
      <c r="H147" s="203">
        <v>26.100000000000001</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1381</v>
      </c>
    </row>
    <row r="148" s="2" customFormat="1">
      <c r="A148" s="34"/>
      <c r="B148" s="35"/>
      <c r="C148" s="34"/>
      <c r="D148" s="192" t="s">
        <v>290</v>
      </c>
      <c r="E148" s="34"/>
      <c r="F148" s="193" t="s">
        <v>613</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c r="A149" s="34"/>
      <c r="B149" s="35"/>
      <c r="C149" s="34"/>
      <c r="D149" s="192" t="s">
        <v>291</v>
      </c>
      <c r="E149" s="34"/>
      <c r="F149" s="197" t="s">
        <v>1382</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291</v>
      </c>
      <c r="AU149" s="15" t="s">
        <v>80</v>
      </c>
    </row>
    <row r="150" s="2" customFormat="1" ht="21.75" customHeight="1">
      <c r="A150" s="34"/>
      <c r="B150" s="177"/>
      <c r="C150" s="178" t="s">
        <v>307</v>
      </c>
      <c r="D150" s="178" t="s">
        <v>284</v>
      </c>
      <c r="E150" s="179" t="s">
        <v>616</v>
      </c>
      <c r="F150" s="180" t="s">
        <v>714</v>
      </c>
      <c r="G150" s="181" t="s">
        <v>403</v>
      </c>
      <c r="H150" s="203">
        <v>16.5</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1383</v>
      </c>
    </row>
    <row r="151" s="2" customFormat="1">
      <c r="A151" s="34"/>
      <c r="B151" s="35"/>
      <c r="C151" s="34"/>
      <c r="D151" s="192" t="s">
        <v>290</v>
      </c>
      <c r="E151" s="34"/>
      <c r="F151" s="193" t="s">
        <v>714</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1384</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4.15" customHeight="1">
      <c r="A153" s="34"/>
      <c r="B153" s="177"/>
      <c r="C153" s="178" t="s">
        <v>312</v>
      </c>
      <c r="D153" s="178" t="s">
        <v>284</v>
      </c>
      <c r="E153" s="179" t="s">
        <v>622</v>
      </c>
      <c r="F153" s="180" t="s">
        <v>717</v>
      </c>
      <c r="G153" s="181" t="s">
        <v>510</v>
      </c>
      <c r="H153" s="203">
        <v>8.7599999999999998</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1385</v>
      </c>
    </row>
    <row r="154" s="2" customFormat="1">
      <c r="A154" s="34"/>
      <c r="B154" s="35"/>
      <c r="C154" s="34"/>
      <c r="D154" s="192" t="s">
        <v>290</v>
      </c>
      <c r="E154" s="34"/>
      <c r="F154" s="193" t="s">
        <v>717</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ht="16.5" customHeight="1">
      <c r="A155" s="34"/>
      <c r="B155" s="177"/>
      <c r="C155" s="178" t="s">
        <v>317</v>
      </c>
      <c r="D155" s="178" t="s">
        <v>284</v>
      </c>
      <c r="E155" s="179" t="s">
        <v>625</v>
      </c>
      <c r="F155" s="180" t="s">
        <v>626</v>
      </c>
      <c r="G155" s="181" t="s">
        <v>627</v>
      </c>
      <c r="H155" s="203">
        <v>15</v>
      </c>
      <c r="I155" s="183"/>
      <c r="J155" s="184">
        <f>ROUND(I155*H155,2)</f>
        <v>0</v>
      </c>
      <c r="K155" s="185"/>
      <c r="L155" s="35"/>
      <c r="M155" s="186" t="s">
        <v>1</v>
      </c>
      <c r="N155" s="187" t="s">
        <v>38</v>
      </c>
      <c r="O155" s="73"/>
      <c r="P155" s="188">
        <f>O155*H155</f>
        <v>0</v>
      </c>
      <c r="Q155" s="188">
        <v>0</v>
      </c>
      <c r="R155" s="188">
        <f>Q155*H155</f>
        <v>0</v>
      </c>
      <c r="S155" s="188">
        <v>0</v>
      </c>
      <c r="T155" s="189">
        <f>S155*H155</f>
        <v>0</v>
      </c>
      <c r="U155" s="34"/>
      <c r="V155" s="34"/>
      <c r="W155" s="34"/>
      <c r="X155" s="34"/>
      <c r="Y155" s="34"/>
      <c r="Z155" s="34"/>
      <c r="AA155" s="34"/>
      <c r="AB155" s="34"/>
      <c r="AC155" s="34"/>
      <c r="AD155" s="34"/>
      <c r="AE155" s="34"/>
      <c r="AR155" s="190" t="s">
        <v>97</v>
      </c>
      <c r="AT155" s="190" t="s">
        <v>284</v>
      </c>
      <c r="AU155" s="190" t="s">
        <v>80</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97</v>
      </c>
      <c r="BM155" s="190" t="s">
        <v>1386</v>
      </c>
    </row>
    <row r="156" s="2" customFormat="1">
      <c r="A156" s="34"/>
      <c r="B156" s="35"/>
      <c r="C156" s="34"/>
      <c r="D156" s="192" t="s">
        <v>290</v>
      </c>
      <c r="E156" s="34"/>
      <c r="F156" s="193" t="s">
        <v>626</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80</v>
      </c>
    </row>
    <row r="157" s="2" customFormat="1">
      <c r="A157" s="34"/>
      <c r="B157" s="35"/>
      <c r="C157" s="34"/>
      <c r="D157" s="192" t="s">
        <v>291</v>
      </c>
      <c r="E157" s="34"/>
      <c r="F157" s="197" t="s">
        <v>1387</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291</v>
      </c>
      <c r="AU157" s="15" t="s">
        <v>80</v>
      </c>
    </row>
    <row r="158" s="12" customFormat="1" ht="25.92" customHeight="1">
      <c r="A158" s="12"/>
      <c r="B158" s="164"/>
      <c r="C158" s="12"/>
      <c r="D158" s="165" t="s">
        <v>72</v>
      </c>
      <c r="E158" s="166" t="s">
        <v>82</v>
      </c>
      <c r="F158" s="166" t="s">
        <v>726</v>
      </c>
      <c r="G158" s="12"/>
      <c r="H158" s="12"/>
      <c r="I158" s="167"/>
      <c r="J158" s="168">
        <f>BK158</f>
        <v>0</v>
      </c>
      <c r="K158" s="12"/>
      <c r="L158" s="164"/>
      <c r="M158" s="169"/>
      <c r="N158" s="170"/>
      <c r="O158" s="170"/>
      <c r="P158" s="171">
        <f>SUM(P159:P173)</f>
        <v>0</v>
      </c>
      <c r="Q158" s="170"/>
      <c r="R158" s="171">
        <f>SUM(R159:R173)</f>
        <v>0</v>
      </c>
      <c r="S158" s="170"/>
      <c r="T158" s="172">
        <f>SUM(T159:T173)</f>
        <v>0</v>
      </c>
      <c r="U158" s="12"/>
      <c r="V158" s="12"/>
      <c r="W158" s="12"/>
      <c r="X158" s="12"/>
      <c r="Y158" s="12"/>
      <c r="Z158" s="12"/>
      <c r="AA158" s="12"/>
      <c r="AB158" s="12"/>
      <c r="AC158" s="12"/>
      <c r="AD158" s="12"/>
      <c r="AE158" s="12"/>
      <c r="AR158" s="165" t="s">
        <v>80</v>
      </c>
      <c r="AT158" s="173" t="s">
        <v>72</v>
      </c>
      <c r="AU158" s="173" t="s">
        <v>73</v>
      </c>
      <c r="AY158" s="165" t="s">
        <v>281</v>
      </c>
      <c r="BK158" s="174">
        <f>SUM(BK159:BK173)</f>
        <v>0</v>
      </c>
    </row>
    <row r="159" s="2" customFormat="1" ht="24.15" customHeight="1">
      <c r="A159" s="34"/>
      <c r="B159" s="177"/>
      <c r="C159" s="178" t="s">
        <v>322</v>
      </c>
      <c r="D159" s="178" t="s">
        <v>284</v>
      </c>
      <c r="E159" s="179" t="s">
        <v>973</v>
      </c>
      <c r="F159" s="180" t="s">
        <v>974</v>
      </c>
      <c r="G159" s="181" t="s">
        <v>510</v>
      </c>
      <c r="H159" s="203">
        <v>0.27000000000000002</v>
      </c>
      <c r="I159" s="183"/>
      <c r="J159" s="184">
        <f>ROUND(I159*H159,2)</f>
        <v>0</v>
      </c>
      <c r="K159" s="185"/>
      <c r="L159" s="35"/>
      <c r="M159" s="186" t="s">
        <v>1</v>
      </c>
      <c r="N159" s="187"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97</v>
      </c>
      <c r="AT159" s="190" t="s">
        <v>284</v>
      </c>
      <c r="AU159" s="190" t="s">
        <v>80</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1388</v>
      </c>
    </row>
    <row r="160" s="2" customFormat="1">
      <c r="A160" s="34"/>
      <c r="B160" s="35"/>
      <c r="C160" s="34"/>
      <c r="D160" s="192" t="s">
        <v>290</v>
      </c>
      <c r="E160" s="34"/>
      <c r="F160" s="193" t="s">
        <v>974</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80</v>
      </c>
    </row>
    <row r="161" s="2" customFormat="1">
      <c r="A161" s="34"/>
      <c r="B161" s="35"/>
      <c r="C161" s="34"/>
      <c r="D161" s="192" t="s">
        <v>291</v>
      </c>
      <c r="E161" s="34"/>
      <c r="F161" s="197" t="s">
        <v>1389</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291</v>
      </c>
      <c r="AU161" s="15" t="s">
        <v>80</v>
      </c>
    </row>
    <row r="162" s="2" customFormat="1" ht="37.8" customHeight="1">
      <c r="A162" s="34"/>
      <c r="B162" s="177"/>
      <c r="C162" s="178" t="s">
        <v>327</v>
      </c>
      <c r="D162" s="178" t="s">
        <v>284</v>
      </c>
      <c r="E162" s="179" t="s">
        <v>743</v>
      </c>
      <c r="F162" s="180" t="s">
        <v>744</v>
      </c>
      <c r="G162" s="181" t="s">
        <v>510</v>
      </c>
      <c r="H162" s="203">
        <v>2.4300000000000002</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1390</v>
      </c>
    </row>
    <row r="163" s="2" customFormat="1">
      <c r="A163" s="34"/>
      <c r="B163" s="35"/>
      <c r="C163" s="34"/>
      <c r="D163" s="192" t="s">
        <v>290</v>
      </c>
      <c r="E163" s="34"/>
      <c r="F163" s="193" t="s">
        <v>744</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c r="A164" s="34"/>
      <c r="B164" s="35"/>
      <c r="C164" s="34"/>
      <c r="D164" s="192" t="s">
        <v>291</v>
      </c>
      <c r="E164" s="34"/>
      <c r="F164" s="197" t="s">
        <v>1391</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291</v>
      </c>
      <c r="AU164" s="15" t="s">
        <v>80</v>
      </c>
    </row>
    <row r="165" s="2" customFormat="1" ht="16.5" customHeight="1">
      <c r="A165" s="34"/>
      <c r="B165" s="177"/>
      <c r="C165" s="178" t="s">
        <v>332</v>
      </c>
      <c r="D165" s="178" t="s">
        <v>284</v>
      </c>
      <c r="E165" s="179" t="s">
        <v>747</v>
      </c>
      <c r="F165" s="180" t="s">
        <v>748</v>
      </c>
      <c r="G165" s="181" t="s">
        <v>403</v>
      </c>
      <c r="H165" s="203">
        <v>3.7799999999999998</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1392</v>
      </c>
    </row>
    <row r="166" s="2" customFormat="1">
      <c r="A166" s="34"/>
      <c r="B166" s="35"/>
      <c r="C166" s="34"/>
      <c r="D166" s="192" t="s">
        <v>290</v>
      </c>
      <c r="E166" s="34"/>
      <c r="F166" s="193" t="s">
        <v>748</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1393</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2" customFormat="1" ht="16.5" customHeight="1">
      <c r="A168" s="34"/>
      <c r="B168" s="177"/>
      <c r="C168" s="178" t="s">
        <v>8</v>
      </c>
      <c r="D168" s="178" t="s">
        <v>284</v>
      </c>
      <c r="E168" s="179" t="s">
        <v>751</v>
      </c>
      <c r="F168" s="180" t="s">
        <v>752</v>
      </c>
      <c r="G168" s="181" t="s">
        <v>403</v>
      </c>
      <c r="H168" s="203">
        <v>3.7799999999999998</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80</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1394</v>
      </c>
    </row>
    <row r="169" s="2" customFormat="1">
      <c r="A169" s="34"/>
      <c r="B169" s="35"/>
      <c r="C169" s="34"/>
      <c r="D169" s="192" t="s">
        <v>290</v>
      </c>
      <c r="E169" s="34"/>
      <c r="F169" s="193" t="s">
        <v>752</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80</v>
      </c>
    </row>
    <row r="170" s="2" customFormat="1">
      <c r="A170" s="34"/>
      <c r="B170" s="35"/>
      <c r="C170" s="34"/>
      <c r="D170" s="192" t="s">
        <v>291</v>
      </c>
      <c r="E170" s="34"/>
      <c r="F170" s="197" t="s">
        <v>983</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80</v>
      </c>
    </row>
    <row r="171" s="2" customFormat="1" ht="21.75" customHeight="1">
      <c r="A171" s="34"/>
      <c r="B171" s="177"/>
      <c r="C171" s="178" t="s">
        <v>439</v>
      </c>
      <c r="D171" s="178" t="s">
        <v>284</v>
      </c>
      <c r="E171" s="179" t="s">
        <v>755</v>
      </c>
      <c r="F171" s="180" t="s">
        <v>756</v>
      </c>
      <c r="G171" s="181" t="s">
        <v>515</v>
      </c>
      <c r="H171" s="203">
        <v>0.122</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1395</v>
      </c>
    </row>
    <row r="172" s="2" customFormat="1">
      <c r="A172" s="34"/>
      <c r="B172" s="35"/>
      <c r="C172" s="34"/>
      <c r="D172" s="192" t="s">
        <v>290</v>
      </c>
      <c r="E172" s="34"/>
      <c r="F172" s="193" t="s">
        <v>756</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1396</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12" customFormat="1" ht="25.92" customHeight="1">
      <c r="A174" s="12"/>
      <c r="B174" s="164"/>
      <c r="C174" s="12"/>
      <c r="D174" s="165" t="s">
        <v>72</v>
      </c>
      <c r="E174" s="166" t="s">
        <v>843</v>
      </c>
      <c r="F174" s="166" t="s">
        <v>1006</v>
      </c>
      <c r="G174" s="12"/>
      <c r="H174" s="12"/>
      <c r="I174" s="167"/>
      <c r="J174" s="168">
        <f>BK174</f>
        <v>0</v>
      </c>
      <c r="K174" s="12"/>
      <c r="L174" s="164"/>
      <c r="M174" s="169"/>
      <c r="N174" s="170"/>
      <c r="O174" s="170"/>
      <c r="P174" s="171">
        <f>SUM(P175:P198)</f>
        <v>0</v>
      </c>
      <c r="Q174" s="170"/>
      <c r="R174" s="171">
        <f>SUM(R175:R198)</f>
        <v>0</v>
      </c>
      <c r="S174" s="170"/>
      <c r="T174" s="172">
        <f>SUM(T175:T198)</f>
        <v>0</v>
      </c>
      <c r="U174" s="12"/>
      <c r="V174" s="12"/>
      <c r="W174" s="12"/>
      <c r="X174" s="12"/>
      <c r="Y174" s="12"/>
      <c r="Z174" s="12"/>
      <c r="AA174" s="12"/>
      <c r="AB174" s="12"/>
      <c r="AC174" s="12"/>
      <c r="AD174" s="12"/>
      <c r="AE174" s="12"/>
      <c r="AR174" s="165" t="s">
        <v>80</v>
      </c>
      <c r="AT174" s="173" t="s">
        <v>72</v>
      </c>
      <c r="AU174" s="173" t="s">
        <v>73</v>
      </c>
      <c r="AY174" s="165" t="s">
        <v>281</v>
      </c>
      <c r="BK174" s="174">
        <f>SUM(BK175:BK198)</f>
        <v>0</v>
      </c>
    </row>
    <row r="175" s="2" customFormat="1" ht="21.75" customHeight="1">
      <c r="A175" s="34"/>
      <c r="B175" s="177"/>
      <c r="C175" s="178" t="s">
        <v>343</v>
      </c>
      <c r="D175" s="178" t="s">
        <v>284</v>
      </c>
      <c r="E175" s="179" t="s">
        <v>1007</v>
      </c>
      <c r="F175" s="180" t="s">
        <v>1008</v>
      </c>
      <c r="G175" s="181" t="s">
        <v>510</v>
      </c>
      <c r="H175" s="203">
        <v>2.093</v>
      </c>
      <c r="I175" s="183"/>
      <c r="J175" s="184">
        <f>ROUND(I175*H175,2)</f>
        <v>0</v>
      </c>
      <c r="K175" s="185"/>
      <c r="L175" s="35"/>
      <c r="M175" s="186" t="s">
        <v>1</v>
      </c>
      <c r="N175" s="187" t="s">
        <v>38</v>
      </c>
      <c r="O175" s="73"/>
      <c r="P175" s="188">
        <f>O175*H175</f>
        <v>0</v>
      </c>
      <c r="Q175" s="188">
        <v>0</v>
      </c>
      <c r="R175" s="188">
        <f>Q175*H175</f>
        <v>0</v>
      </c>
      <c r="S175" s="188">
        <v>0</v>
      </c>
      <c r="T175" s="189">
        <f>S175*H175</f>
        <v>0</v>
      </c>
      <c r="U175" s="34"/>
      <c r="V175" s="34"/>
      <c r="W175" s="34"/>
      <c r="X175" s="34"/>
      <c r="Y175" s="34"/>
      <c r="Z175" s="34"/>
      <c r="AA175" s="34"/>
      <c r="AB175" s="34"/>
      <c r="AC175" s="34"/>
      <c r="AD175" s="34"/>
      <c r="AE175" s="34"/>
      <c r="AR175" s="190" t="s">
        <v>97</v>
      </c>
      <c r="AT175" s="190" t="s">
        <v>284</v>
      </c>
      <c r="AU175" s="190" t="s">
        <v>80</v>
      </c>
      <c r="AY175" s="15" t="s">
        <v>281</v>
      </c>
      <c r="BE175" s="191">
        <f>IF(N175="základní",J175,0)</f>
        <v>0</v>
      </c>
      <c r="BF175" s="191">
        <f>IF(N175="snížená",J175,0)</f>
        <v>0</v>
      </c>
      <c r="BG175" s="191">
        <f>IF(N175="zákl. přenesená",J175,0)</f>
        <v>0</v>
      </c>
      <c r="BH175" s="191">
        <f>IF(N175="sníž. přenesená",J175,0)</f>
        <v>0</v>
      </c>
      <c r="BI175" s="191">
        <f>IF(N175="nulová",J175,0)</f>
        <v>0</v>
      </c>
      <c r="BJ175" s="15" t="s">
        <v>80</v>
      </c>
      <c r="BK175" s="191">
        <f>ROUND(I175*H175,2)</f>
        <v>0</v>
      </c>
      <c r="BL175" s="15" t="s">
        <v>97</v>
      </c>
      <c r="BM175" s="190" t="s">
        <v>1397</v>
      </c>
    </row>
    <row r="176" s="2" customFormat="1">
      <c r="A176" s="34"/>
      <c r="B176" s="35"/>
      <c r="C176" s="34"/>
      <c r="D176" s="192" t="s">
        <v>290</v>
      </c>
      <c r="E176" s="34"/>
      <c r="F176" s="193" t="s">
        <v>1008</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290</v>
      </c>
      <c r="AU176" s="15" t="s">
        <v>80</v>
      </c>
    </row>
    <row r="177" s="2" customFormat="1">
      <c r="A177" s="34"/>
      <c r="B177" s="35"/>
      <c r="C177" s="34"/>
      <c r="D177" s="192" t="s">
        <v>291</v>
      </c>
      <c r="E177" s="34"/>
      <c r="F177" s="197" t="s">
        <v>1398</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291</v>
      </c>
      <c r="AU177" s="15" t="s">
        <v>80</v>
      </c>
    </row>
    <row r="178" s="2" customFormat="1" ht="24.15" customHeight="1">
      <c r="A178" s="34"/>
      <c r="B178" s="177"/>
      <c r="C178" s="178" t="s">
        <v>348</v>
      </c>
      <c r="D178" s="178" t="s">
        <v>284</v>
      </c>
      <c r="E178" s="179" t="s">
        <v>1011</v>
      </c>
      <c r="F178" s="180" t="s">
        <v>1012</v>
      </c>
      <c r="G178" s="181" t="s">
        <v>510</v>
      </c>
      <c r="H178" s="203">
        <v>2.1379999999999999</v>
      </c>
      <c r="I178" s="183"/>
      <c r="J178" s="184">
        <f>ROUND(I178*H178,2)</f>
        <v>0</v>
      </c>
      <c r="K178" s="185"/>
      <c r="L178" s="35"/>
      <c r="M178" s="186" t="s">
        <v>1</v>
      </c>
      <c r="N178" s="187" t="s">
        <v>38</v>
      </c>
      <c r="O178" s="73"/>
      <c r="P178" s="188">
        <f>O178*H178</f>
        <v>0</v>
      </c>
      <c r="Q178" s="188">
        <v>0</v>
      </c>
      <c r="R178" s="188">
        <f>Q178*H178</f>
        <v>0</v>
      </c>
      <c r="S178" s="188">
        <v>0</v>
      </c>
      <c r="T178" s="189">
        <f>S178*H178</f>
        <v>0</v>
      </c>
      <c r="U178" s="34"/>
      <c r="V178" s="34"/>
      <c r="W178" s="34"/>
      <c r="X178" s="34"/>
      <c r="Y178" s="34"/>
      <c r="Z178" s="34"/>
      <c r="AA178" s="34"/>
      <c r="AB178" s="34"/>
      <c r="AC178" s="34"/>
      <c r="AD178" s="34"/>
      <c r="AE178" s="34"/>
      <c r="AR178" s="190" t="s">
        <v>97</v>
      </c>
      <c r="AT178" s="190" t="s">
        <v>284</v>
      </c>
      <c r="AU178" s="190" t="s">
        <v>80</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97</v>
      </c>
      <c r="BM178" s="190" t="s">
        <v>1399</v>
      </c>
    </row>
    <row r="179" s="2" customFormat="1">
      <c r="A179" s="34"/>
      <c r="B179" s="35"/>
      <c r="C179" s="34"/>
      <c r="D179" s="192" t="s">
        <v>290</v>
      </c>
      <c r="E179" s="34"/>
      <c r="F179" s="193" t="s">
        <v>1012</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80</v>
      </c>
    </row>
    <row r="180" s="2" customFormat="1">
      <c r="A180" s="34"/>
      <c r="B180" s="35"/>
      <c r="C180" s="34"/>
      <c r="D180" s="192" t="s">
        <v>291</v>
      </c>
      <c r="E180" s="34"/>
      <c r="F180" s="197" t="s">
        <v>1400</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291</v>
      </c>
      <c r="AU180" s="15" t="s">
        <v>80</v>
      </c>
    </row>
    <row r="181" s="2" customFormat="1" ht="44.25" customHeight="1">
      <c r="A181" s="34"/>
      <c r="B181" s="177"/>
      <c r="C181" s="178" t="s">
        <v>353</v>
      </c>
      <c r="D181" s="178" t="s">
        <v>284</v>
      </c>
      <c r="E181" s="179" t="s">
        <v>1015</v>
      </c>
      <c r="F181" s="180" t="s">
        <v>1016</v>
      </c>
      <c r="G181" s="181" t="s">
        <v>515</v>
      </c>
      <c r="H181" s="203">
        <v>0.26200000000000001</v>
      </c>
      <c r="I181" s="183"/>
      <c r="J181" s="184">
        <f>ROUND(I181*H181,2)</f>
        <v>0</v>
      </c>
      <c r="K181" s="185"/>
      <c r="L181" s="35"/>
      <c r="M181" s="186" t="s">
        <v>1</v>
      </c>
      <c r="N181" s="187"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97</v>
      </c>
      <c r="AT181" s="190" t="s">
        <v>284</v>
      </c>
      <c r="AU181" s="190" t="s">
        <v>80</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97</v>
      </c>
      <c r="BM181" s="190" t="s">
        <v>1401</v>
      </c>
    </row>
    <row r="182" s="2" customFormat="1">
      <c r="A182" s="34"/>
      <c r="B182" s="35"/>
      <c r="C182" s="34"/>
      <c r="D182" s="192" t="s">
        <v>290</v>
      </c>
      <c r="E182" s="34"/>
      <c r="F182" s="193" t="s">
        <v>1016</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80</v>
      </c>
    </row>
    <row r="183" s="2" customFormat="1">
      <c r="A183" s="34"/>
      <c r="B183" s="35"/>
      <c r="C183" s="34"/>
      <c r="D183" s="192" t="s">
        <v>291</v>
      </c>
      <c r="E183" s="34"/>
      <c r="F183" s="197" t="s">
        <v>1402</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291</v>
      </c>
      <c r="AU183" s="15" t="s">
        <v>80</v>
      </c>
    </row>
    <row r="184" s="2" customFormat="1" ht="16.5" customHeight="1">
      <c r="A184" s="34"/>
      <c r="B184" s="177"/>
      <c r="C184" s="178" t="s">
        <v>360</v>
      </c>
      <c r="D184" s="178" t="s">
        <v>284</v>
      </c>
      <c r="E184" s="179" t="s">
        <v>1019</v>
      </c>
      <c r="F184" s="180" t="s">
        <v>1020</v>
      </c>
      <c r="G184" s="181" t="s">
        <v>505</v>
      </c>
      <c r="H184" s="203">
        <v>43.5</v>
      </c>
      <c r="I184" s="183"/>
      <c r="J184" s="184">
        <f>ROUND(I184*H184,2)</f>
        <v>0</v>
      </c>
      <c r="K184" s="185"/>
      <c r="L184" s="35"/>
      <c r="M184" s="186" t="s">
        <v>1</v>
      </c>
      <c r="N184" s="187" t="s">
        <v>38</v>
      </c>
      <c r="O184" s="73"/>
      <c r="P184" s="188">
        <f>O184*H184</f>
        <v>0</v>
      </c>
      <c r="Q184" s="188">
        <v>0</v>
      </c>
      <c r="R184" s="188">
        <f>Q184*H184</f>
        <v>0</v>
      </c>
      <c r="S184" s="188">
        <v>0</v>
      </c>
      <c r="T184" s="189">
        <f>S184*H184</f>
        <v>0</v>
      </c>
      <c r="U184" s="34"/>
      <c r="V184" s="34"/>
      <c r="W184" s="34"/>
      <c r="X184" s="34"/>
      <c r="Y184" s="34"/>
      <c r="Z184" s="34"/>
      <c r="AA184" s="34"/>
      <c r="AB184" s="34"/>
      <c r="AC184" s="34"/>
      <c r="AD184" s="34"/>
      <c r="AE184" s="34"/>
      <c r="AR184" s="190" t="s">
        <v>97</v>
      </c>
      <c r="AT184" s="190" t="s">
        <v>284</v>
      </c>
      <c r="AU184" s="190" t="s">
        <v>80</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1403</v>
      </c>
    </row>
    <row r="185" s="2" customFormat="1">
      <c r="A185" s="34"/>
      <c r="B185" s="35"/>
      <c r="C185" s="34"/>
      <c r="D185" s="192" t="s">
        <v>290</v>
      </c>
      <c r="E185" s="34"/>
      <c r="F185" s="193" t="s">
        <v>1020</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80</v>
      </c>
    </row>
    <row r="186" s="2" customFormat="1">
      <c r="A186" s="34"/>
      <c r="B186" s="35"/>
      <c r="C186" s="34"/>
      <c r="D186" s="192" t="s">
        <v>291</v>
      </c>
      <c r="E186" s="34"/>
      <c r="F186" s="197" t="s">
        <v>1404</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291</v>
      </c>
      <c r="AU186" s="15" t="s">
        <v>80</v>
      </c>
    </row>
    <row r="187" s="2" customFormat="1" ht="24.15" customHeight="1">
      <c r="A187" s="34"/>
      <c r="B187" s="177"/>
      <c r="C187" s="178" t="s">
        <v>455</v>
      </c>
      <c r="D187" s="178" t="s">
        <v>284</v>
      </c>
      <c r="E187" s="179" t="s">
        <v>1023</v>
      </c>
      <c r="F187" s="180" t="s">
        <v>1024</v>
      </c>
      <c r="G187" s="181" t="s">
        <v>403</v>
      </c>
      <c r="H187" s="203">
        <v>25.225000000000001</v>
      </c>
      <c r="I187" s="183"/>
      <c r="J187" s="184">
        <f>ROUND(I187*H187,2)</f>
        <v>0</v>
      </c>
      <c r="K187" s="185"/>
      <c r="L187" s="35"/>
      <c r="M187" s="186" t="s">
        <v>1</v>
      </c>
      <c r="N187" s="187" t="s">
        <v>38</v>
      </c>
      <c r="O187" s="73"/>
      <c r="P187" s="188">
        <f>O187*H187</f>
        <v>0</v>
      </c>
      <c r="Q187" s="188">
        <v>0</v>
      </c>
      <c r="R187" s="188">
        <f>Q187*H187</f>
        <v>0</v>
      </c>
      <c r="S187" s="188">
        <v>0</v>
      </c>
      <c r="T187" s="189">
        <f>S187*H187</f>
        <v>0</v>
      </c>
      <c r="U187" s="34"/>
      <c r="V187" s="34"/>
      <c r="W187" s="34"/>
      <c r="X187" s="34"/>
      <c r="Y187" s="34"/>
      <c r="Z187" s="34"/>
      <c r="AA187" s="34"/>
      <c r="AB187" s="34"/>
      <c r="AC187" s="34"/>
      <c r="AD187" s="34"/>
      <c r="AE187" s="34"/>
      <c r="AR187" s="190" t="s">
        <v>97</v>
      </c>
      <c r="AT187" s="190" t="s">
        <v>284</v>
      </c>
      <c r="AU187" s="190" t="s">
        <v>80</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1405</v>
      </c>
    </row>
    <row r="188" s="2" customFormat="1">
      <c r="A188" s="34"/>
      <c r="B188" s="35"/>
      <c r="C188" s="34"/>
      <c r="D188" s="192" t="s">
        <v>290</v>
      </c>
      <c r="E188" s="34"/>
      <c r="F188" s="193" t="s">
        <v>1024</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290</v>
      </c>
      <c r="AU188" s="15" t="s">
        <v>80</v>
      </c>
    </row>
    <row r="189" s="2" customFormat="1">
      <c r="A189" s="34"/>
      <c r="B189" s="35"/>
      <c r="C189" s="34"/>
      <c r="D189" s="192" t="s">
        <v>291</v>
      </c>
      <c r="E189" s="34"/>
      <c r="F189" s="197" t="s">
        <v>1406</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291</v>
      </c>
      <c r="AU189" s="15" t="s">
        <v>80</v>
      </c>
    </row>
    <row r="190" s="2" customFormat="1" ht="24.15" customHeight="1">
      <c r="A190" s="34"/>
      <c r="B190" s="177"/>
      <c r="C190" s="178" t="s">
        <v>367</v>
      </c>
      <c r="D190" s="178" t="s">
        <v>284</v>
      </c>
      <c r="E190" s="179" t="s">
        <v>1027</v>
      </c>
      <c r="F190" s="180" t="s">
        <v>1028</v>
      </c>
      <c r="G190" s="181" t="s">
        <v>403</v>
      </c>
      <c r="H190" s="203">
        <v>25.225000000000001</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80</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1407</v>
      </c>
    </row>
    <row r="191" s="2" customFormat="1">
      <c r="A191" s="34"/>
      <c r="B191" s="35"/>
      <c r="C191" s="34"/>
      <c r="D191" s="192" t="s">
        <v>290</v>
      </c>
      <c r="E191" s="34"/>
      <c r="F191" s="193" t="s">
        <v>1028</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80</v>
      </c>
    </row>
    <row r="192" s="2" customFormat="1">
      <c r="A192" s="34"/>
      <c r="B192" s="35"/>
      <c r="C192" s="34"/>
      <c r="D192" s="192" t="s">
        <v>291</v>
      </c>
      <c r="E192" s="34"/>
      <c r="F192" s="197" t="s">
        <v>1406</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291</v>
      </c>
      <c r="AU192" s="15" t="s">
        <v>80</v>
      </c>
    </row>
    <row r="193" s="2" customFormat="1" ht="49.05" customHeight="1">
      <c r="A193" s="34"/>
      <c r="B193" s="177"/>
      <c r="C193" s="178" t="s">
        <v>372</v>
      </c>
      <c r="D193" s="178" t="s">
        <v>284</v>
      </c>
      <c r="E193" s="179" t="s">
        <v>1408</v>
      </c>
      <c r="F193" s="180" t="s">
        <v>1409</v>
      </c>
      <c r="G193" s="181" t="s">
        <v>410</v>
      </c>
      <c r="H193" s="203">
        <v>17</v>
      </c>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97</v>
      </c>
      <c r="AT193" s="190" t="s">
        <v>284</v>
      </c>
      <c r="AU193" s="190" t="s">
        <v>80</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97</v>
      </c>
      <c r="BM193" s="190" t="s">
        <v>1410</v>
      </c>
    </row>
    <row r="194" s="2" customFormat="1">
      <c r="A194" s="34"/>
      <c r="B194" s="35"/>
      <c r="C194" s="34"/>
      <c r="D194" s="192" t="s">
        <v>290</v>
      </c>
      <c r="E194" s="34"/>
      <c r="F194" s="193" t="s">
        <v>1409</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80</v>
      </c>
    </row>
    <row r="195" s="2" customFormat="1">
      <c r="A195" s="34"/>
      <c r="B195" s="35"/>
      <c r="C195" s="34"/>
      <c r="D195" s="192" t="s">
        <v>291</v>
      </c>
      <c r="E195" s="34"/>
      <c r="F195" s="197" t="s">
        <v>1411</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80</v>
      </c>
    </row>
    <row r="196" s="2" customFormat="1" ht="49.05" customHeight="1">
      <c r="A196" s="34"/>
      <c r="B196" s="177"/>
      <c r="C196" s="178" t="s">
        <v>7</v>
      </c>
      <c r="D196" s="178" t="s">
        <v>284</v>
      </c>
      <c r="E196" s="179" t="s">
        <v>1214</v>
      </c>
      <c r="F196" s="180" t="s">
        <v>1215</v>
      </c>
      <c r="G196" s="181" t="s">
        <v>410</v>
      </c>
      <c r="H196" s="203">
        <v>12</v>
      </c>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97</v>
      </c>
      <c r="AT196" s="190" t="s">
        <v>284</v>
      </c>
      <c r="AU196" s="190" t="s">
        <v>80</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97</v>
      </c>
      <c r="BM196" s="190" t="s">
        <v>1412</v>
      </c>
    </row>
    <row r="197" s="2" customFormat="1">
      <c r="A197" s="34"/>
      <c r="B197" s="35"/>
      <c r="C197" s="34"/>
      <c r="D197" s="192" t="s">
        <v>290</v>
      </c>
      <c r="E197" s="34"/>
      <c r="F197" s="193" t="s">
        <v>1215</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80</v>
      </c>
    </row>
    <row r="198" s="2" customFormat="1">
      <c r="A198" s="34"/>
      <c r="B198" s="35"/>
      <c r="C198" s="34"/>
      <c r="D198" s="192" t="s">
        <v>291</v>
      </c>
      <c r="E198" s="34"/>
      <c r="F198" s="197" t="s">
        <v>1413</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291</v>
      </c>
      <c r="AU198" s="15" t="s">
        <v>80</v>
      </c>
    </row>
    <row r="199" s="12" customFormat="1" ht="25.92" customHeight="1">
      <c r="A199" s="12"/>
      <c r="B199" s="164"/>
      <c r="C199" s="12"/>
      <c r="D199" s="165" t="s">
        <v>72</v>
      </c>
      <c r="E199" s="166" t="s">
        <v>540</v>
      </c>
      <c r="F199" s="166" t="s">
        <v>803</v>
      </c>
      <c r="G199" s="12"/>
      <c r="H199" s="12"/>
      <c r="I199" s="167"/>
      <c r="J199" s="168">
        <f>BK199</f>
        <v>0</v>
      </c>
      <c r="K199" s="12"/>
      <c r="L199" s="164"/>
      <c r="M199" s="169"/>
      <c r="N199" s="170"/>
      <c r="O199" s="170"/>
      <c r="P199" s="171">
        <f>SUM(P200:P202)</f>
        <v>0</v>
      </c>
      <c r="Q199" s="170"/>
      <c r="R199" s="171">
        <f>SUM(R200:R202)</f>
        <v>0</v>
      </c>
      <c r="S199" s="170"/>
      <c r="T199" s="172">
        <f>SUM(T200:T202)</f>
        <v>0</v>
      </c>
      <c r="U199" s="12"/>
      <c r="V199" s="12"/>
      <c r="W199" s="12"/>
      <c r="X199" s="12"/>
      <c r="Y199" s="12"/>
      <c r="Z199" s="12"/>
      <c r="AA199" s="12"/>
      <c r="AB199" s="12"/>
      <c r="AC199" s="12"/>
      <c r="AD199" s="12"/>
      <c r="AE199" s="12"/>
      <c r="AR199" s="165" t="s">
        <v>80</v>
      </c>
      <c r="AT199" s="173" t="s">
        <v>72</v>
      </c>
      <c r="AU199" s="173" t="s">
        <v>73</v>
      </c>
      <c r="AY199" s="165" t="s">
        <v>281</v>
      </c>
      <c r="BK199" s="174">
        <f>SUM(BK200:BK202)</f>
        <v>0</v>
      </c>
    </row>
    <row r="200" s="2" customFormat="1" ht="37.8" customHeight="1">
      <c r="A200" s="34"/>
      <c r="B200" s="177"/>
      <c r="C200" s="178" t="s">
        <v>380</v>
      </c>
      <c r="D200" s="178" t="s">
        <v>284</v>
      </c>
      <c r="E200" s="179" t="s">
        <v>632</v>
      </c>
      <c r="F200" s="180" t="s">
        <v>805</v>
      </c>
      <c r="G200" s="181" t="s">
        <v>403</v>
      </c>
      <c r="H200" s="203">
        <v>14.25</v>
      </c>
      <c r="I200" s="183"/>
      <c r="J200" s="184">
        <f>ROUND(I200*H200,2)</f>
        <v>0</v>
      </c>
      <c r="K200" s="185"/>
      <c r="L200" s="35"/>
      <c r="M200" s="186" t="s">
        <v>1</v>
      </c>
      <c r="N200" s="187" t="s">
        <v>38</v>
      </c>
      <c r="O200" s="73"/>
      <c r="P200" s="188">
        <f>O200*H200</f>
        <v>0</v>
      </c>
      <c r="Q200" s="188">
        <v>0</v>
      </c>
      <c r="R200" s="188">
        <f>Q200*H200</f>
        <v>0</v>
      </c>
      <c r="S200" s="188">
        <v>0</v>
      </c>
      <c r="T200" s="189">
        <f>S200*H200</f>
        <v>0</v>
      </c>
      <c r="U200" s="34"/>
      <c r="V200" s="34"/>
      <c r="W200" s="34"/>
      <c r="X200" s="34"/>
      <c r="Y200" s="34"/>
      <c r="Z200" s="34"/>
      <c r="AA200" s="34"/>
      <c r="AB200" s="34"/>
      <c r="AC200" s="34"/>
      <c r="AD200" s="34"/>
      <c r="AE200" s="34"/>
      <c r="AR200" s="190" t="s">
        <v>97</v>
      </c>
      <c r="AT200" s="190" t="s">
        <v>284</v>
      </c>
      <c r="AU200" s="190" t="s">
        <v>80</v>
      </c>
      <c r="AY200" s="15" t="s">
        <v>281</v>
      </c>
      <c r="BE200" s="191">
        <f>IF(N200="základní",J200,0)</f>
        <v>0</v>
      </c>
      <c r="BF200" s="191">
        <f>IF(N200="snížená",J200,0)</f>
        <v>0</v>
      </c>
      <c r="BG200" s="191">
        <f>IF(N200="zákl. přenesená",J200,0)</f>
        <v>0</v>
      </c>
      <c r="BH200" s="191">
        <f>IF(N200="sníž. přenesená",J200,0)</f>
        <v>0</v>
      </c>
      <c r="BI200" s="191">
        <f>IF(N200="nulová",J200,0)</f>
        <v>0</v>
      </c>
      <c r="BJ200" s="15" t="s">
        <v>80</v>
      </c>
      <c r="BK200" s="191">
        <f>ROUND(I200*H200,2)</f>
        <v>0</v>
      </c>
      <c r="BL200" s="15" t="s">
        <v>97</v>
      </c>
      <c r="BM200" s="190" t="s">
        <v>1414</v>
      </c>
    </row>
    <row r="201" s="2" customFormat="1">
      <c r="A201" s="34"/>
      <c r="B201" s="35"/>
      <c r="C201" s="34"/>
      <c r="D201" s="192" t="s">
        <v>290</v>
      </c>
      <c r="E201" s="34"/>
      <c r="F201" s="193" t="s">
        <v>805</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290</v>
      </c>
      <c r="AU201" s="15" t="s">
        <v>80</v>
      </c>
    </row>
    <row r="202" s="2" customFormat="1">
      <c r="A202" s="34"/>
      <c r="B202" s="35"/>
      <c r="C202" s="34"/>
      <c r="D202" s="192" t="s">
        <v>291</v>
      </c>
      <c r="E202" s="34"/>
      <c r="F202" s="197" t="s">
        <v>1415</v>
      </c>
      <c r="G202" s="34"/>
      <c r="H202" s="34"/>
      <c r="I202" s="194"/>
      <c r="J202" s="34"/>
      <c r="K202" s="34"/>
      <c r="L202" s="35"/>
      <c r="M202" s="195"/>
      <c r="N202" s="196"/>
      <c r="O202" s="73"/>
      <c r="P202" s="73"/>
      <c r="Q202" s="73"/>
      <c r="R202" s="73"/>
      <c r="S202" s="73"/>
      <c r="T202" s="74"/>
      <c r="U202" s="34"/>
      <c r="V202" s="34"/>
      <c r="W202" s="34"/>
      <c r="X202" s="34"/>
      <c r="Y202" s="34"/>
      <c r="Z202" s="34"/>
      <c r="AA202" s="34"/>
      <c r="AB202" s="34"/>
      <c r="AC202" s="34"/>
      <c r="AD202" s="34"/>
      <c r="AE202" s="34"/>
      <c r="AT202" s="15" t="s">
        <v>291</v>
      </c>
      <c r="AU202" s="15" t="s">
        <v>80</v>
      </c>
    </row>
    <row r="203" s="12" customFormat="1" ht="25.92" customHeight="1">
      <c r="A203" s="12"/>
      <c r="B203" s="164"/>
      <c r="C203" s="12"/>
      <c r="D203" s="165" t="s">
        <v>72</v>
      </c>
      <c r="E203" s="166" t="s">
        <v>653</v>
      </c>
      <c r="F203" s="166" t="s">
        <v>654</v>
      </c>
      <c r="G203" s="12"/>
      <c r="H203" s="12"/>
      <c r="I203" s="167"/>
      <c r="J203" s="168">
        <f>BK203</f>
        <v>0</v>
      </c>
      <c r="K203" s="12"/>
      <c r="L203" s="164"/>
      <c r="M203" s="169"/>
      <c r="N203" s="170"/>
      <c r="O203" s="170"/>
      <c r="P203" s="171">
        <f>SUM(P204:P206)</f>
        <v>0</v>
      </c>
      <c r="Q203" s="170"/>
      <c r="R203" s="171">
        <f>SUM(R204:R206)</f>
        <v>0</v>
      </c>
      <c r="S203" s="170"/>
      <c r="T203" s="172">
        <f>SUM(T204:T206)</f>
        <v>0</v>
      </c>
      <c r="U203" s="12"/>
      <c r="V203" s="12"/>
      <c r="W203" s="12"/>
      <c r="X203" s="12"/>
      <c r="Y203" s="12"/>
      <c r="Z203" s="12"/>
      <c r="AA203" s="12"/>
      <c r="AB203" s="12"/>
      <c r="AC203" s="12"/>
      <c r="AD203" s="12"/>
      <c r="AE203" s="12"/>
      <c r="AR203" s="165" t="s">
        <v>80</v>
      </c>
      <c r="AT203" s="173" t="s">
        <v>72</v>
      </c>
      <c r="AU203" s="173" t="s">
        <v>73</v>
      </c>
      <c r="AY203" s="165" t="s">
        <v>281</v>
      </c>
      <c r="BK203" s="174">
        <f>SUM(BK204:BK206)</f>
        <v>0</v>
      </c>
    </row>
    <row r="204" s="2" customFormat="1" ht="24.15" customHeight="1">
      <c r="A204" s="34"/>
      <c r="B204" s="177"/>
      <c r="C204" s="178" t="s">
        <v>385</v>
      </c>
      <c r="D204" s="178" t="s">
        <v>284</v>
      </c>
      <c r="E204" s="179" t="s">
        <v>848</v>
      </c>
      <c r="F204" s="180" t="s">
        <v>849</v>
      </c>
      <c r="G204" s="181" t="s">
        <v>515</v>
      </c>
      <c r="H204" s="203">
        <v>31.053000000000001</v>
      </c>
      <c r="I204" s="183"/>
      <c r="J204" s="184">
        <f>ROUND(I204*H204,2)</f>
        <v>0</v>
      </c>
      <c r="K204" s="185"/>
      <c r="L204" s="35"/>
      <c r="M204" s="186" t="s">
        <v>1</v>
      </c>
      <c r="N204" s="187" t="s">
        <v>38</v>
      </c>
      <c r="O204" s="73"/>
      <c r="P204" s="188">
        <f>O204*H204</f>
        <v>0</v>
      </c>
      <c r="Q204" s="188">
        <v>0</v>
      </c>
      <c r="R204" s="188">
        <f>Q204*H204</f>
        <v>0</v>
      </c>
      <c r="S204" s="188">
        <v>0</v>
      </c>
      <c r="T204" s="189">
        <f>S204*H204</f>
        <v>0</v>
      </c>
      <c r="U204" s="34"/>
      <c r="V204" s="34"/>
      <c r="W204" s="34"/>
      <c r="X204" s="34"/>
      <c r="Y204" s="34"/>
      <c r="Z204" s="34"/>
      <c r="AA204" s="34"/>
      <c r="AB204" s="34"/>
      <c r="AC204" s="34"/>
      <c r="AD204" s="34"/>
      <c r="AE204" s="34"/>
      <c r="AR204" s="190" t="s">
        <v>97</v>
      </c>
      <c r="AT204" s="190" t="s">
        <v>284</v>
      </c>
      <c r="AU204" s="190" t="s">
        <v>80</v>
      </c>
      <c r="AY204" s="15" t="s">
        <v>281</v>
      </c>
      <c r="BE204" s="191">
        <f>IF(N204="základní",J204,0)</f>
        <v>0</v>
      </c>
      <c r="BF204" s="191">
        <f>IF(N204="snížená",J204,0)</f>
        <v>0</v>
      </c>
      <c r="BG204" s="191">
        <f>IF(N204="zákl. přenesená",J204,0)</f>
        <v>0</v>
      </c>
      <c r="BH204" s="191">
        <f>IF(N204="sníž. přenesená",J204,0)</f>
        <v>0</v>
      </c>
      <c r="BI204" s="191">
        <f>IF(N204="nulová",J204,0)</f>
        <v>0</v>
      </c>
      <c r="BJ204" s="15" t="s">
        <v>80</v>
      </c>
      <c r="BK204" s="191">
        <f>ROUND(I204*H204,2)</f>
        <v>0</v>
      </c>
      <c r="BL204" s="15" t="s">
        <v>97</v>
      </c>
      <c r="BM204" s="190" t="s">
        <v>1416</v>
      </c>
    </row>
    <row r="205" s="2" customFormat="1">
      <c r="A205" s="34"/>
      <c r="B205" s="35"/>
      <c r="C205" s="34"/>
      <c r="D205" s="192" t="s">
        <v>290</v>
      </c>
      <c r="E205" s="34"/>
      <c r="F205" s="193" t="s">
        <v>849</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290</v>
      </c>
      <c r="AU205" s="15" t="s">
        <v>80</v>
      </c>
    </row>
    <row r="206" s="2" customFormat="1">
      <c r="A206" s="34"/>
      <c r="B206" s="35"/>
      <c r="C206" s="34"/>
      <c r="D206" s="192" t="s">
        <v>291</v>
      </c>
      <c r="E206" s="34"/>
      <c r="F206" s="197" t="s">
        <v>851</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291</v>
      </c>
      <c r="AU206" s="15" t="s">
        <v>80</v>
      </c>
    </row>
    <row r="207" s="12" customFormat="1" ht="25.92" customHeight="1">
      <c r="A207" s="12"/>
      <c r="B207" s="164"/>
      <c r="C207" s="12"/>
      <c r="D207" s="165" t="s">
        <v>72</v>
      </c>
      <c r="E207" s="166" t="s">
        <v>900</v>
      </c>
      <c r="F207" s="166" t="s">
        <v>901</v>
      </c>
      <c r="G207" s="12"/>
      <c r="H207" s="12"/>
      <c r="I207" s="167"/>
      <c r="J207" s="168">
        <f>BK207</f>
        <v>0</v>
      </c>
      <c r="K207" s="12"/>
      <c r="L207" s="164"/>
      <c r="M207" s="169"/>
      <c r="N207" s="170"/>
      <c r="O207" s="170"/>
      <c r="P207" s="171">
        <f>SUM(P208:P213)</f>
        <v>0</v>
      </c>
      <c r="Q207" s="170"/>
      <c r="R207" s="171">
        <f>SUM(R208:R213)</f>
        <v>0</v>
      </c>
      <c r="S207" s="170"/>
      <c r="T207" s="172">
        <f>SUM(T208:T213)</f>
        <v>0</v>
      </c>
      <c r="U207" s="12"/>
      <c r="V207" s="12"/>
      <c r="W207" s="12"/>
      <c r="X207" s="12"/>
      <c r="Y207" s="12"/>
      <c r="Z207" s="12"/>
      <c r="AA207" s="12"/>
      <c r="AB207" s="12"/>
      <c r="AC207" s="12"/>
      <c r="AD207" s="12"/>
      <c r="AE207" s="12"/>
      <c r="AR207" s="165" t="s">
        <v>82</v>
      </c>
      <c r="AT207" s="173" t="s">
        <v>72</v>
      </c>
      <c r="AU207" s="173" t="s">
        <v>73</v>
      </c>
      <c r="AY207" s="165" t="s">
        <v>281</v>
      </c>
      <c r="BK207" s="174">
        <f>SUM(BK208:BK213)</f>
        <v>0</v>
      </c>
    </row>
    <row r="208" s="2" customFormat="1" ht="24.15" customHeight="1">
      <c r="A208" s="34"/>
      <c r="B208" s="177"/>
      <c r="C208" s="178" t="s">
        <v>390</v>
      </c>
      <c r="D208" s="178" t="s">
        <v>284</v>
      </c>
      <c r="E208" s="179" t="s">
        <v>1240</v>
      </c>
      <c r="F208" s="180" t="s">
        <v>1241</v>
      </c>
      <c r="G208" s="181" t="s">
        <v>505</v>
      </c>
      <c r="H208" s="203">
        <v>6.7000000000000002</v>
      </c>
      <c r="I208" s="183"/>
      <c r="J208" s="184">
        <f>ROUND(I208*H208,2)</f>
        <v>0</v>
      </c>
      <c r="K208" s="185"/>
      <c r="L208" s="35"/>
      <c r="M208" s="186" t="s">
        <v>1</v>
      </c>
      <c r="N208" s="187" t="s">
        <v>38</v>
      </c>
      <c r="O208" s="73"/>
      <c r="P208" s="188">
        <f>O208*H208</f>
        <v>0</v>
      </c>
      <c r="Q208" s="188">
        <v>0</v>
      </c>
      <c r="R208" s="188">
        <f>Q208*H208</f>
        <v>0</v>
      </c>
      <c r="S208" s="188">
        <v>0</v>
      </c>
      <c r="T208" s="189">
        <f>S208*H208</f>
        <v>0</v>
      </c>
      <c r="U208" s="34"/>
      <c r="V208" s="34"/>
      <c r="W208" s="34"/>
      <c r="X208" s="34"/>
      <c r="Y208" s="34"/>
      <c r="Z208" s="34"/>
      <c r="AA208" s="34"/>
      <c r="AB208" s="34"/>
      <c r="AC208" s="34"/>
      <c r="AD208" s="34"/>
      <c r="AE208" s="34"/>
      <c r="AR208" s="190" t="s">
        <v>353</v>
      </c>
      <c r="AT208" s="190" t="s">
        <v>284</v>
      </c>
      <c r="AU208" s="190" t="s">
        <v>80</v>
      </c>
      <c r="AY208" s="15" t="s">
        <v>281</v>
      </c>
      <c r="BE208" s="191">
        <f>IF(N208="základní",J208,0)</f>
        <v>0</v>
      </c>
      <c r="BF208" s="191">
        <f>IF(N208="snížená",J208,0)</f>
        <v>0</v>
      </c>
      <c r="BG208" s="191">
        <f>IF(N208="zákl. přenesená",J208,0)</f>
        <v>0</v>
      </c>
      <c r="BH208" s="191">
        <f>IF(N208="sníž. přenesená",J208,0)</f>
        <v>0</v>
      </c>
      <c r="BI208" s="191">
        <f>IF(N208="nulová",J208,0)</f>
        <v>0</v>
      </c>
      <c r="BJ208" s="15" t="s">
        <v>80</v>
      </c>
      <c r="BK208" s="191">
        <f>ROUND(I208*H208,2)</f>
        <v>0</v>
      </c>
      <c r="BL208" s="15" t="s">
        <v>353</v>
      </c>
      <c r="BM208" s="190" t="s">
        <v>1417</v>
      </c>
    </row>
    <row r="209" s="2" customFormat="1">
      <c r="A209" s="34"/>
      <c r="B209" s="35"/>
      <c r="C209" s="34"/>
      <c r="D209" s="192" t="s">
        <v>290</v>
      </c>
      <c r="E209" s="34"/>
      <c r="F209" s="193" t="s">
        <v>1241</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290</v>
      </c>
      <c r="AU209" s="15" t="s">
        <v>80</v>
      </c>
    </row>
    <row r="210" s="2" customFormat="1">
      <c r="A210" s="34"/>
      <c r="B210" s="35"/>
      <c r="C210" s="34"/>
      <c r="D210" s="192" t="s">
        <v>291</v>
      </c>
      <c r="E210" s="34"/>
      <c r="F210" s="197" t="s">
        <v>1418</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291</v>
      </c>
      <c r="AU210" s="15" t="s">
        <v>80</v>
      </c>
    </row>
    <row r="211" s="2" customFormat="1" ht="24.15" customHeight="1">
      <c r="A211" s="34"/>
      <c r="B211" s="177"/>
      <c r="C211" s="178" t="s">
        <v>477</v>
      </c>
      <c r="D211" s="178" t="s">
        <v>284</v>
      </c>
      <c r="E211" s="179" t="s">
        <v>924</v>
      </c>
      <c r="F211" s="180" t="s">
        <v>925</v>
      </c>
      <c r="G211" s="181" t="s">
        <v>287</v>
      </c>
      <c r="H211" s="182"/>
      <c r="I211" s="183"/>
      <c r="J211" s="184">
        <f>ROUND(I211*H211,2)</f>
        <v>0</v>
      </c>
      <c r="K211" s="185"/>
      <c r="L211" s="35"/>
      <c r="M211" s="186" t="s">
        <v>1</v>
      </c>
      <c r="N211" s="187" t="s">
        <v>38</v>
      </c>
      <c r="O211" s="73"/>
      <c r="P211" s="188">
        <f>O211*H211</f>
        <v>0</v>
      </c>
      <c r="Q211" s="188">
        <v>0</v>
      </c>
      <c r="R211" s="188">
        <f>Q211*H211</f>
        <v>0</v>
      </c>
      <c r="S211" s="188">
        <v>0</v>
      </c>
      <c r="T211" s="189">
        <f>S211*H211</f>
        <v>0</v>
      </c>
      <c r="U211" s="34"/>
      <c r="V211" s="34"/>
      <c r="W211" s="34"/>
      <c r="X211" s="34"/>
      <c r="Y211" s="34"/>
      <c r="Z211" s="34"/>
      <c r="AA211" s="34"/>
      <c r="AB211" s="34"/>
      <c r="AC211" s="34"/>
      <c r="AD211" s="34"/>
      <c r="AE211" s="34"/>
      <c r="AR211" s="190" t="s">
        <v>353</v>
      </c>
      <c r="AT211" s="190" t="s">
        <v>284</v>
      </c>
      <c r="AU211" s="190" t="s">
        <v>80</v>
      </c>
      <c r="AY211" s="15" t="s">
        <v>281</v>
      </c>
      <c r="BE211" s="191">
        <f>IF(N211="základní",J211,0)</f>
        <v>0</v>
      </c>
      <c r="BF211" s="191">
        <f>IF(N211="snížená",J211,0)</f>
        <v>0</v>
      </c>
      <c r="BG211" s="191">
        <f>IF(N211="zákl. přenesená",J211,0)</f>
        <v>0</v>
      </c>
      <c r="BH211" s="191">
        <f>IF(N211="sníž. přenesená",J211,0)</f>
        <v>0</v>
      </c>
      <c r="BI211" s="191">
        <f>IF(N211="nulová",J211,0)</f>
        <v>0</v>
      </c>
      <c r="BJ211" s="15" t="s">
        <v>80</v>
      </c>
      <c r="BK211" s="191">
        <f>ROUND(I211*H211,2)</f>
        <v>0</v>
      </c>
      <c r="BL211" s="15" t="s">
        <v>353</v>
      </c>
      <c r="BM211" s="190" t="s">
        <v>1419</v>
      </c>
    </row>
    <row r="212" s="2" customFormat="1">
      <c r="A212" s="34"/>
      <c r="B212" s="35"/>
      <c r="C212" s="34"/>
      <c r="D212" s="192" t="s">
        <v>290</v>
      </c>
      <c r="E212" s="34"/>
      <c r="F212" s="193" t="s">
        <v>925</v>
      </c>
      <c r="G212" s="34"/>
      <c r="H212" s="34"/>
      <c r="I212" s="194"/>
      <c r="J212" s="34"/>
      <c r="K212" s="34"/>
      <c r="L212" s="35"/>
      <c r="M212" s="195"/>
      <c r="N212" s="196"/>
      <c r="O212" s="73"/>
      <c r="P212" s="73"/>
      <c r="Q212" s="73"/>
      <c r="R212" s="73"/>
      <c r="S212" s="73"/>
      <c r="T212" s="74"/>
      <c r="U212" s="34"/>
      <c r="V212" s="34"/>
      <c r="W212" s="34"/>
      <c r="X212" s="34"/>
      <c r="Y212" s="34"/>
      <c r="Z212" s="34"/>
      <c r="AA212" s="34"/>
      <c r="AB212" s="34"/>
      <c r="AC212" s="34"/>
      <c r="AD212" s="34"/>
      <c r="AE212" s="34"/>
      <c r="AT212" s="15" t="s">
        <v>290</v>
      </c>
      <c r="AU212" s="15" t="s">
        <v>80</v>
      </c>
    </row>
    <row r="213" s="2" customFormat="1">
      <c r="A213" s="34"/>
      <c r="B213" s="35"/>
      <c r="C213" s="34"/>
      <c r="D213" s="192" t="s">
        <v>291</v>
      </c>
      <c r="E213" s="34"/>
      <c r="F213" s="197" t="s">
        <v>899</v>
      </c>
      <c r="G213" s="34"/>
      <c r="H213" s="34"/>
      <c r="I213" s="194"/>
      <c r="J213" s="34"/>
      <c r="K213" s="34"/>
      <c r="L213" s="35"/>
      <c r="M213" s="199"/>
      <c r="N213" s="200"/>
      <c r="O213" s="201"/>
      <c r="P213" s="201"/>
      <c r="Q213" s="201"/>
      <c r="R213" s="201"/>
      <c r="S213" s="201"/>
      <c r="T213" s="202"/>
      <c r="U213" s="34"/>
      <c r="V213" s="34"/>
      <c r="W213" s="34"/>
      <c r="X213" s="34"/>
      <c r="Y213" s="34"/>
      <c r="Z213" s="34"/>
      <c r="AA213" s="34"/>
      <c r="AB213" s="34"/>
      <c r="AC213" s="34"/>
      <c r="AD213" s="34"/>
      <c r="AE213" s="34"/>
      <c r="AT213" s="15" t="s">
        <v>291</v>
      </c>
      <c r="AU213" s="15" t="s">
        <v>80</v>
      </c>
    </row>
    <row r="214" s="2" customFormat="1" ht="6.96" customHeight="1">
      <c r="A214" s="34"/>
      <c r="B214" s="56"/>
      <c r="C214" s="57"/>
      <c r="D214" s="57"/>
      <c r="E214" s="57"/>
      <c r="F214" s="57"/>
      <c r="G214" s="57"/>
      <c r="H214" s="57"/>
      <c r="I214" s="57"/>
      <c r="J214" s="57"/>
      <c r="K214" s="57"/>
      <c r="L214" s="35"/>
      <c r="M214" s="34"/>
      <c r="O214" s="34"/>
      <c r="P214" s="34"/>
      <c r="Q214" s="34"/>
      <c r="R214" s="34"/>
      <c r="S214" s="34"/>
      <c r="T214" s="34"/>
      <c r="U214" s="34"/>
      <c r="V214" s="34"/>
      <c r="W214" s="34"/>
      <c r="X214" s="34"/>
      <c r="Y214" s="34"/>
      <c r="Z214" s="34"/>
      <c r="AA214" s="34"/>
      <c r="AB214" s="34"/>
      <c r="AC214" s="34"/>
      <c r="AD214" s="34"/>
      <c r="AE214" s="34"/>
    </row>
  </sheetData>
  <autoFilter ref="C129:K213"/>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136</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1420</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ROUND(J130,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ROUND((SUM(BE130:BE210)),  2)</f>
        <v>0</v>
      </c>
      <c r="G37" s="34"/>
      <c r="H37" s="34"/>
      <c r="I37" s="133">
        <v>0.20999999999999999</v>
      </c>
      <c r="J37" s="132">
        <f>ROUND(((SUM(BE130:BE210))*I37),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ROUND((SUM(BF130:BF210)),  2)</f>
        <v>0</v>
      </c>
      <c r="G38" s="34"/>
      <c r="H38" s="34"/>
      <c r="I38" s="133">
        <v>0.12</v>
      </c>
      <c r="J38" s="132">
        <f>ROUND(((SUM(BF130:BF210))*I38),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ROUND((SUM(BG130:BG210)),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ROUND((SUM(BH130:BH210)),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ROUND((SUM(BI130:BI210)),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Objekt8 - Schodiště 10</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J130</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J131</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J158</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929</v>
      </c>
      <c r="E103" s="147"/>
      <c r="F103" s="147"/>
      <c r="G103" s="147"/>
      <c r="H103" s="147"/>
      <c r="I103" s="147"/>
      <c r="J103" s="148">
        <f>J174</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661</v>
      </c>
      <c r="E104" s="147"/>
      <c r="F104" s="147"/>
      <c r="G104" s="147"/>
      <c r="H104" s="147"/>
      <c r="I104" s="147"/>
      <c r="J104" s="148">
        <f>J196</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600</v>
      </c>
      <c r="E105" s="147"/>
      <c r="F105" s="147"/>
      <c r="G105" s="147"/>
      <c r="H105" s="147"/>
      <c r="I105" s="147"/>
      <c r="J105" s="148">
        <f>J200</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667</v>
      </c>
      <c r="E106" s="147"/>
      <c r="F106" s="147"/>
      <c r="G106" s="147"/>
      <c r="H106" s="147"/>
      <c r="I106" s="147"/>
      <c r="J106" s="148">
        <f>J204</f>
        <v>0</v>
      </c>
      <c r="K106" s="9"/>
      <c r="L106" s="145"/>
      <c r="S106" s="9"/>
      <c r="T106" s="9"/>
      <c r="U106" s="9"/>
      <c r="V106" s="9"/>
      <c r="W106" s="9"/>
      <c r="X106" s="9"/>
      <c r="Y106" s="9"/>
      <c r="Z106" s="9"/>
      <c r="AA106" s="9"/>
      <c r="AB106" s="9"/>
      <c r="AC106" s="9"/>
      <c r="AD106" s="9"/>
      <c r="AE106" s="9"/>
    </row>
    <row r="107" s="2" customFormat="1" ht="21.84" customHeight="1">
      <c r="A107" s="34"/>
      <c r="B107" s="35"/>
      <c r="C107" s="34"/>
      <c r="D107" s="34"/>
      <c r="E107" s="34"/>
      <c r="F107" s="34"/>
      <c r="G107" s="34"/>
      <c r="H107" s="34"/>
      <c r="I107" s="34"/>
      <c r="J107" s="34"/>
      <c r="K107" s="34"/>
      <c r="L107" s="51"/>
      <c r="S107" s="34"/>
      <c r="T107" s="34"/>
      <c r="U107" s="34"/>
      <c r="V107" s="34"/>
      <c r="W107" s="34"/>
      <c r="X107" s="34"/>
      <c r="Y107" s="34"/>
      <c r="Z107" s="34"/>
      <c r="AA107" s="34"/>
      <c r="AB107" s="34"/>
      <c r="AC107" s="34"/>
      <c r="AD107" s="34"/>
      <c r="AE107" s="34"/>
    </row>
    <row r="108" s="2" customFormat="1" ht="6.96" customHeight="1">
      <c r="A108" s="34"/>
      <c r="B108" s="56"/>
      <c r="C108" s="57"/>
      <c r="D108" s="57"/>
      <c r="E108" s="57"/>
      <c r="F108" s="57"/>
      <c r="G108" s="57"/>
      <c r="H108" s="57"/>
      <c r="I108" s="57"/>
      <c r="J108" s="57"/>
      <c r="K108" s="57"/>
      <c r="L108" s="51"/>
      <c r="S108" s="34"/>
      <c r="T108" s="34"/>
      <c r="U108" s="34"/>
      <c r="V108" s="34"/>
      <c r="W108" s="34"/>
      <c r="X108" s="34"/>
      <c r="Y108" s="34"/>
      <c r="Z108" s="34"/>
      <c r="AA108" s="34"/>
      <c r="AB108" s="34"/>
      <c r="AC108" s="34"/>
      <c r="AD108" s="34"/>
      <c r="AE108" s="34"/>
    </row>
    <row r="112" s="2" customFormat="1" ht="6.96" customHeight="1">
      <c r="A112" s="34"/>
      <c r="B112" s="58"/>
      <c r="C112" s="59"/>
      <c r="D112" s="59"/>
      <c r="E112" s="59"/>
      <c r="F112" s="59"/>
      <c r="G112" s="59"/>
      <c r="H112" s="59"/>
      <c r="I112" s="59"/>
      <c r="J112" s="59"/>
      <c r="K112" s="59"/>
      <c r="L112" s="51"/>
      <c r="S112" s="34"/>
      <c r="T112" s="34"/>
      <c r="U112" s="34"/>
      <c r="V112" s="34"/>
      <c r="W112" s="34"/>
      <c r="X112" s="34"/>
      <c r="Y112" s="34"/>
      <c r="Z112" s="34"/>
      <c r="AA112" s="34"/>
      <c r="AB112" s="34"/>
      <c r="AC112" s="34"/>
      <c r="AD112" s="34"/>
      <c r="AE112" s="34"/>
    </row>
    <row r="113" s="2" customFormat="1" ht="24.96" customHeight="1">
      <c r="A113" s="34"/>
      <c r="B113" s="35"/>
      <c r="C113" s="19" t="s">
        <v>266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6.96" customHeight="1">
      <c r="A114" s="34"/>
      <c r="B114" s="35"/>
      <c r="C114" s="34"/>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12" customHeight="1">
      <c r="A115" s="34"/>
      <c r="B115" s="35"/>
      <c r="C115" s="28" t="s">
        <v>16</v>
      </c>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6.5" customHeight="1">
      <c r="A116" s="34"/>
      <c r="B116" s="35"/>
      <c r="C116" s="34"/>
      <c r="D116" s="34"/>
      <c r="E116" s="126" t="str">
        <f>E7</f>
        <v>Městský park -Děkanská zahrada Pelhřimov - kompletní provedení</v>
      </c>
      <c r="F116" s="28"/>
      <c r="G116" s="28"/>
      <c r="H116" s="28"/>
      <c r="I116" s="34"/>
      <c r="J116" s="34"/>
      <c r="K116" s="34"/>
      <c r="L116" s="51"/>
      <c r="S116" s="34"/>
      <c r="T116" s="34"/>
      <c r="U116" s="34"/>
      <c r="V116" s="34"/>
      <c r="W116" s="34"/>
      <c r="X116" s="34"/>
      <c r="Y116" s="34"/>
      <c r="Z116" s="34"/>
      <c r="AA116" s="34"/>
      <c r="AB116" s="34"/>
      <c r="AC116" s="34"/>
      <c r="AD116" s="34"/>
      <c r="AE116" s="34"/>
    </row>
    <row r="117" s="1" customFormat="1" ht="12" customHeight="1">
      <c r="B117" s="18"/>
      <c r="C117" s="28" t="s">
        <v>249</v>
      </c>
      <c r="L117" s="18"/>
    </row>
    <row r="118" s="1" customFormat="1" ht="16.5" customHeight="1">
      <c r="B118" s="18"/>
      <c r="E118" s="126" t="s">
        <v>250</v>
      </c>
      <c r="F118" s="1"/>
      <c r="G118" s="1"/>
      <c r="H118" s="1"/>
      <c r="L118" s="18"/>
    </row>
    <row r="119" s="1" customFormat="1" ht="12" customHeight="1">
      <c r="B119" s="18"/>
      <c r="C119" s="28" t="s">
        <v>251</v>
      </c>
      <c r="L119" s="18"/>
    </row>
    <row r="120" s="2" customFormat="1" ht="16.5" customHeight="1">
      <c r="A120" s="34"/>
      <c r="B120" s="35"/>
      <c r="C120" s="34"/>
      <c r="D120" s="34"/>
      <c r="E120" s="127" t="s">
        <v>252</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395</v>
      </c>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6.5" customHeight="1">
      <c r="A122" s="34"/>
      <c r="B122" s="35"/>
      <c r="C122" s="34"/>
      <c r="D122" s="34"/>
      <c r="E122" s="63" t="str">
        <f>E13</f>
        <v>Objekt8 - Schodiště 10</v>
      </c>
      <c r="F122" s="34"/>
      <c r="G122" s="34"/>
      <c r="H122" s="34"/>
      <c r="I122" s="34"/>
      <c r="J122" s="34"/>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20</v>
      </c>
      <c r="D124" s="34"/>
      <c r="E124" s="34"/>
      <c r="F124" s="23" t="str">
        <f>F16</f>
        <v xml:space="preserve"> </v>
      </c>
      <c r="G124" s="34"/>
      <c r="H124" s="34"/>
      <c r="I124" s="28" t="s">
        <v>22</v>
      </c>
      <c r="J124" s="65" t="str">
        <f>IF(J16="","",J16)</f>
        <v>5. 12. 2024</v>
      </c>
      <c r="K124" s="34"/>
      <c r="L124" s="51"/>
      <c r="S124" s="34"/>
      <c r="T124" s="34"/>
      <c r="U124" s="34"/>
      <c r="V124" s="34"/>
      <c r="W124" s="34"/>
      <c r="X124" s="34"/>
      <c r="Y124" s="34"/>
      <c r="Z124" s="34"/>
      <c r="AA124" s="34"/>
      <c r="AB124" s="34"/>
      <c r="AC124" s="34"/>
      <c r="AD124" s="34"/>
      <c r="AE124" s="34"/>
    </row>
    <row r="125" s="2" customFormat="1" ht="6.96"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2" customFormat="1" ht="15.15" customHeight="1">
      <c r="A126" s="34"/>
      <c r="B126" s="35"/>
      <c r="C126" s="28" t="s">
        <v>24</v>
      </c>
      <c r="D126" s="34"/>
      <c r="E126" s="34"/>
      <c r="F126" s="23" t="str">
        <f>E19</f>
        <v xml:space="preserve"> </v>
      </c>
      <c r="G126" s="34"/>
      <c r="H126" s="34"/>
      <c r="I126" s="28" t="s">
        <v>29</v>
      </c>
      <c r="J126" s="32" t="str">
        <f>E25</f>
        <v xml:space="preserve"> </v>
      </c>
      <c r="K126" s="34"/>
      <c r="L126" s="51"/>
      <c r="S126" s="34"/>
      <c r="T126" s="34"/>
      <c r="U126" s="34"/>
      <c r="V126" s="34"/>
      <c r="W126" s="34"/>
      <c r="X126" s="34"/>
      <c r="Y126" s="34"/>
      <c r="Z126" s="34"/>
      <c r="AA126" s="34"/>
      <c r="AB126" s="34"/>
      <c r="AC126" s="34"/>
      <c r="AD126" s="34"/>
      <c r="AE126" s="34"/>
    </row>
    <row r="127" s="2" customFormat="1" ht="15.15" customHeight="1">
      <c r="A127" s="34"/>
      <c r="B127" s="35"/>
      <c r="C127" s="28" t="s">
        <v>27</v>
      </c>
      <c r="D127" s="34"/>
      <c r="E127" s="34"/>
      <c r="F127" s="23" t="str">
        <f>IF(E22="","",E22)</f>
        <v>Vyplň údaj</v>
      </c>
      <c r="G127" s="34"/>
      <c r="H127" s="34"/>
      <c r="I127" s="28" t="s">
        <v>31</v>
      </c>
      <c r="J127" s="32" t="str">
        <f>E28</f>
        <v xml:space="preserve"> </v>
      </c>
      <c r="K127" s="34"/>
      <c r="L127" s="51"/>
      <c r="S127" s="34"/>
      <c r="T127" s="34"/>
      <c r="U127" s="34"/>
      <c r="V127" s="34"/>
      <c r="W127" s="34"/>
      <c r="X127" s="34"/>
      <c r="Y127" s="34"/>
      <c r="Z127" s="34"/>
      <c r="AA127" s="34"/>
      <c r="AB127" s="34"/>
      <c r="AC127" s="34"/>
      <c r="AD127" s="34"/>
      <c r="AE127" s="34"/>
    </row>
    <row r="128" s="2" customFormat="1" ht="10.32"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11" customFormat="1" ht="29.28" customHeight="1">
      <c r="A129" s="153"/>
      <c r="B129" s="154"/>
      <c r="C129" s="155" t="s">
        <v>267</v>
      </c>
      <c r="D129" s="156" t="s">
        <v>58</v>
      </c>
      <c r="E129" s="156" t="s">
        <v>54</v>
      </c>
      <c r="F129" s="156" t="s">
        <v>55</v>
      </c>
      <c r="G129" s="156" t="s">
        <v>268</v>
      </c>
      <c r="H129" s="156" t="s">
        <v>269</v>
      </c>
      <c r="I129" s="156" t="s">
        <v>270</v>
      </c>
      <c r="J129" s="157" t="s">
        <v>257</v>
      </c>
      <c r="K129" s="158" t="s">
        <v>271</v>
      </c>
      <c r="L129" s="159"/>
      <c r="M129" s="82" t="s">
        <v>1</v>
      </c>
      <c r="N129" s="83" t="s">
        <v>37</v>
      </c>
      <c r="O129" s="83" t="s">
        <v>272</v>
      </c>
      <c r="P129" s="83" t="s">
        <v>273</v>
      </c>
      <c r="Q129" s="83" t="s">
        <v>274</v>
      </c>
      <c r="R129" s="83" t="s">
        <v>275</v>
      </c>
      <c r="S129" s="83" t="s">
        <v>276</v>
      </c>
      <c r="T129" s="84" t="s">
        <v>277</v>
      </c>
      <c r="U129" s="153"/>
      <c r="V129" s="153"/>
      <c r="W129" s="153"/>
      <c r="X129" s="153"/>
      <c r="Y129" s="153"/>
      <c r="Z129" s="153"/>
      <c r="AA129" s="153"/>
      <c r="AB129" s="153"/>
      <c r="AC129" s="153"/>
      <c r="AD129" s="153"/>
      <c r="AE129" s="153"/>
    </row>
    <row r="130" s="2" customFormat="1" ht="22.8" customHeight="1">
      <c r="A130" s="34"/>
      <c r="B130" s="35"/>
      <c r="C130" s="89" t="s">
        <v>278</v>
      </c>
      <c r="D130" s="34"/>
      <c r="E130" s="34"/>
      <c r="F130" s="34"/>
      <c r="G130" s="34"/>
      <c r="H130" s="34"/>
      <c r="I130" s="34"/>
      <c r="J130" s="160">
        <f>BK130</f>
        <v>0</v>
      </c>
      <c r="K130" s="34"/>
      <c r="L130" s="35"/>
      <c r="M130" s="85"/>
      <c r="N130" s="69"/>
      <c r="O130" s="86"/>
      <c r="P130" s="161">
        <f>P131+P158+P174+P196+P200+P204</f>
        <v>0</v>
      </c>
      <c r="Q130" s="86"/>
      <c r="R130" s="161">
        <f>R131+R158+R174+R196+R200+R204</f>
        <v>0</v>
      </c>
      <c r="S130" s="86"/>
      <c r="T130" s="162">
        <f>T131+T158+T174+T196+T200+T204</f>
        <v>0</v>
      </c>
      <c r="U130" s="34"/>
      <c r="V130" s="34"/>
      <c r="W130" s="34"/>
      <c r="X130" s="34"/>
      <c r="Y130" s="34"/>
      <c r="Z130" s="34"/>
      <c r="AA130" s="34"/>
      <c r="AB130" s="34"/>
      <c r="AC130" s="34"/>
      <c r="AD130" s="34"/>
      <c r="AE130" s="34"/>
      <c r="AT130" s="15" t="s">
        <v>72</v>
      </c>
      <c r="AU130" s="15" t="s">
        <v>259</v>
      </c>
      <c r="BK130" s="163">
        <f>BK131+BK158+BK174+BK196+BK200+BK204</f>
        <v>0</v>
      </c>
    </row>
    <row r="131" s="12" customFormat="1" ht="25.92" customHeight="1">
      <c r="A131" s="12"/>
      <c r="B131" s="164"/>
      <c r="C131" s="12"/>
      <c r="D131" s="165" t="s">
        <v>72</v>
      </c>
      <c r="E131" s="166" t="s">
        <v>80</v>
      </c>
      <c r="F131" s="166" t="s">
        <v>400</v>
      </c>
      <c r="G131" s="12"/>
      <c r="H131" s="12"/>
      <c r="I131" s="167"/>
      <c r="J131" s="168">
        <f>BK131</f>
        <v>0</v>
      </c>
      <c r="K131" s="12"/>
      <c r="L131" s="164"/>
      <c r="M131" s="169"/>
      <c r="N131" s="170"/>
      <c r="O131" s="170"/>
      <c r="P131" s="171">
        <f>SUM(P132:P157)</f>
        <v>0</v>
      </c>
      <c r="Q131" s="170"/>
      <c r="R131" s="171">
        <f>SUM(R132:R157)</f>
        <v>0</v>
      </c>
      <c r="S131" s="170"/>
      <c r="T131" s="172">
        <f>SUM(T132:T157)</f>
        <v>0</v>
      </c>
      <c r="U131" s="12"/>
      <c r="V131" s="12"/>
      <c r="W131" s="12"/>
      <c r="X131" s="12"/>
      <c r="Y131" s="12"/>
      <c r="Z131" s="12"/>
      <c r="AA131" s="12"/>
      <c r="AB131" s="12"/>
      <c r="AC131" s="12"/>
      <c r="AD131" s="12"/>
      <c r="AE131" s="12"/>
      <c r="AR131" s="165" t="s">
        <v>80</v>
      </c>
      <c r="AT131" s="173" t="s">
        <v>72</v>
      </c>
      <c r="AU131" s="173" t="s">
        <v>73</v>
      </c>
      <c r="AY131" s="165" t="s">
        <v>281</v>
      </c>
      <c r="BK131" s="174">
        <f>SUM(BK132:BK157)</f>
        <v>0</v>
      </c>
    </row>
    <row r="132" s="2" customFormat="1" ht="24.15" customHeight="1">
      <c r="A132" s="34"/>
      <c r="B132" s="177"/>
      <c r="C132" s="178" t="s">
        <v>80</v>
      </c>
      <c r="D132" s="178" t="s">
        <v>284</v>
      </c>
      <c r="E132" s="179" t="s">
        <v>553</v>
      </c>
      <c r="F132" s="180" t="s">
        <v>1127</v>
      </c>
      <c r="G132" s="181" t="s">
        <v>510</v>
      </c>
      <c r="H132" s="203">
        <v>4.7999999999999998</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97</v>
      </c>
      <c r="AT132" s="190" t="s">
        <v>284</v>
      </c>
      <c r="AU132" s="190" t="s">
        <v>80</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1421</v>
      </c>
    </row>
    <row r="133" s="2" customFormat="1">
      <c r="A133" s="34"/>
      <c r="B133" s="35"/>
      <c r="C133" s="34"/>
      <c r="D133" s="192" t="s">
        <v>290</v>
      </c>
      <c r="E133" s="34"/>
      <c r="F133" s="193" t="s">
        <v>1127</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80</v>
      </c>
    </row>
    <row r="134" s="2" customFormat="1">
      <c r="A134" s="34"/>
      <c r="B134" s="35"/>
      <c r="C134" s="34"/>
      <c r="D134" s="192" t="s">
        <v>291</v>
      </c>
      <c r="E134" s="34"/>
      <c r="F134" s="197" t="s">
        <v>1422</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291</v>
      </c>
      <c r="AU134" s="15" t="s">
        <v>80</v>
      </c>
    </row>
    <row r="135" s="2" customFormat="1" ht="24.15" customHeight="1">
      <c r="A135" s="34"/>
      <c r="B135" s="177"/>
      <c r="C135" s="178" t="s">
        <v>82</v>
      </c>
      <c r="D135" s="178" t="s">
        <v>284</v>
      </c>
      <c r="E135" s="179" t="s">
        <v>557</v>
      </c>
      <c r="F135" s="180" t="s">
        <v>1130</v>
      </c>
      <c r="G135" s="181" t="s">
        <v>510</v>
      </c>
      <c r="H135" s="203">
        <v>2.3999999999999999</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1423</v>
      </c>
    </row>
    <row r="136" s="2" customFormat="1">
      <c r="A136" s="34"/>
      <c r="B136" s="35"/>
      <c r="C136" s="34"/>
      <c r="D136" s="192" t="s">
        <v>290</v>
      </c>
      <c r="E136" s="34"/>
      <c r="F136" s="193" t="s">
        <v>1130</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c r="A137" s="34"/>
      <c r="B137" s="35"/>
      <c r="C137" s="34"/>
      <c r="D137" s="192" t="s">
        <v>291</v>
      </c>
      <c r="E137" s="34"/>
      <c r="F137" s="197" t="s">
        <v>1424</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80</v>
      </c>
    </row>
    <row r="138" s="2" customFormat="1" ht="24.15" customHeight="1">
      <c r="A138" s="34"/>
      <c r="B138" s="177"/>
      <c r="C138" s="178" t="s">
        <v>90</v>
      </c>
      <c r="D138" s="178" t="s">
        <v>284</v>
      </c>
      <c r="E138" s="179" t="s">
        <v>938</v>
      </c>
      <c r="F138" s="180" t="s">
        <v>939</v>
      </c>
      <c r="G138" s="181" t="s">
        <v>510</v>
      </c>
      <c r="H138" s="203">
        <v>1.1200000000000001</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1425</v>
      </c>
    </row>
    <row r="139" s="2" customFormat="1">
      <c r="A139" s="34"/>
      <c r="B139" s="35"/>
      <c r="C139" s="34"/>
      <c r="D139" s="192" t="s">
        <v>290</v>
      </c>
      <c r="E139" s="34"/>
      <c r="F139" s="193" t="s">
        <v>939</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1426</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4.15" customHeight="1">
      <c r="A141" s="34"/>
      <c r="B141" s="177"/>
      <c r="C141" s="178" t="s">
        <v>97</v>
      </c>
      <c r="D141" s="178" t="s">
        <v>284</v>
      </c>
      <c r="E141" s="179" t="s">
        <v>942</v>
      </c>
      <c r="F141" s="180" t="s">
        <v>943</v>
      </c>
      <c r="G141" s="181" t="s">
        <v>510</v>
      </c>
      <c r="H141" s="203">
        <v>0.56000000000000005</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1427</v>
      </c>
    </row>
    <row r="142" s="2" customFormat="1">
      <c r="A142" s="34"/>
      <c r="B142" s="35"/>
      <c r="C142" s="34"/>
      <c r="D142" s="192" t="s">
        <v>290</v>
      </c>
      <c r="E142" s="34"/>
      <c r="F142" s="193" t="s">
        <v>943</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c r="A143" s="34"/>
      <c r="B143" s="35"/>
      <c r="C143" s="34"/>
      <c r="D143" s="192" t="s">
        <v>291</v>
      </c>
      <c r="E143" s="34"/>
      <c r="F143" s="197" t="s">
        <v>1428</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291</v>
      </c>
      <c r="AU143" s="15" t="s">
        <v>80</v>
      </c>
    </row>
    <row r="144" s="2" customFormat="1" ht="24.15" customHeight="1">
      <c r="A144" s="34"/>
      <c r="B144" s="177"/>
      <c r="C144" s="178" t="s">
        <v>280</v>
      </c>
      <c r="D144" s="178" t="s">
        <v>284</v>
      </c>
      <c r="E144" s="179" t="s">
        <v>609</v>
      </c>
      <c r="F144" s="180" t="s">
        <v>689</v>
      </c>
      <c r="G144" s="181" t="s">
        <v>510</v>
      </c>
      <c r="H144" s="203">
        <v>5.9199999999999999</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1429</v>
      </c>
    </row>
    <row r="145" s="2" customFormat="1">
      <c r="A145" s="34"/>
      <c r="B145" s="35"/>
      <c r="C145" s="34"/>
      <c r="D145" s="192" t="s">
        <v>290</v>
      </c>
      <c r="E145" s="34"/>
      <c r="F145" s="193" t="s">
        <v>689</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c r="A146" s="34"/>
      <c r="B146" s="35"/>
      <c r="C146" s="34"/>
      <c r="D146" s="192" t="s">
        <v>291</v>
      </c>
      <c r="E146" s="34"/>
      <c r="F146" s="197" t="s">
        <v>1430</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291</v>
      </c>
      <c r="AU146" s="15" t="s">
        <v>80</v>
      </c>
    </row>
    <row r="147" s="2" customFormat="1" ht="24.15" customHeight="1">
      <c r="A147" s="34"/>
      <c r="B147" s="177"/>
      <c r="C147" s="178" t="s">
        <v>322</v>
      </c>
      <c r="D147" s="178" t="s">
        <v>284</v>
      </c>
      <c r="E147" s="179" t="s">
        <v>612</v>
      </c>
      <c r="F147" s="180" t="s">
        <v>613</v>
      </c>
      <c r="G147" s="181" t="s">
        <v>510</v>
      </c>
      <c r="H147" s="203">
        <v>17.699999999999999</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1431</v>
      </c>
    </row>
    <row r="148" s="2" customFormat="1">
      <c r="A148" s="34"/>
      <c r="B148" s="35"/>
      <c r="C148" s="34"/>
      <c r="D148" s="192" t="s">
        <v>290</v>
      </c>
      <c r="E148" s="34"/>
      <c r="F148" s="193" t="s">
        <v>613</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c r="A149" s="34"/>
      <c r="B149" s="35"/>
      <c r="C149" s="34"/>
      <c r="D149" s="192" t="s">
        <v>291</v>
      </c>
      <c r="E149" s="34"/>
      <c r="F149" s="197" t="s">
        <v>1432</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291</v>
      </c>
      <c r="AU149" s="15" t="s">
        <v>80</v>
      </c>
    </row>
    <row r="150" s="2" customFormat="1" ht="21.75" customHeight="1">
      <c r="A150" s="34"/>
      <c r="B150" s="177"/>
      <c r="C150" s="178" t="s">
        <v>307</v>
      </c>
      <c r="D150" s="178" t="s">
        <v>284</v>
      </c>
      <c r="E150" s="179" t="s">
        <v>616</v>
      </c>
      <c r="F150" s="180" t="s">
        <v>714</v>
      </c>
      <c r="G150" s="181" t="s">
        <v>403</v>
      </c>
      <c r="H150" s="203">
        <v>12</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1433</v>
      </c>
    </row>
    <row r="151" s="2" customFormat="1">
      <c r="A151" s="34"/>
      <c r="B151" s="35"/>
      <c r="C151" s="34"/>
      <c r="D151" s="192" t="s">
        <v>290</v>
      </c>
      <c r="E151" s="34"/>
      <c r="F151" s="193" t="s">
        <v>714</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1434</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4.15" customHeight="1">
      <c r="A153" s="34"/>
      <c r="B153" s="177"/>
      <c r="C153" s="178" t="s">
        <v>312</v>
      </c>
      <c r="D153" s="178" t="s">
        <v>284</v>
      </c>
      <c r="E153" s="179" t="s">
        <v>622</v>
      </c>
      <c r="F153" s="180" t="s">
        <v>717</v>
      </c>
      <c r="G153" s="181" t="s">
        <v>510</v>
      </c>
      <c r="H153" s="203">
        <v>5.9199999999999999</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1435</v>
      </c>
    </row>
    <row r="154" s="2" customFormat="1">
      <c r="A154" s="34"/>
      <c r="B154" s="35"/>
      <c r="C154" s="34"/>
      <c r="D154" s="192" t="s">
        <v>290</v>
      </c>
      <c r="E154" s="34"/>
      <c r="F154" s="193" t="s">
        <v>717</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ht="16.5" customHeight="1">
      <c r="A155" s="34"/>
      <c r="B155" s="177"/>
      <c r="C155" s="178" t="s">
        <v>317</v>
      </c>
      <c r="D155" s="178" t="s">
        <v>284</v>
      </c>
      <c r="E155" s="179" t="s">
        <v>625</v>
      </c>
      <c r="F155" s="180" t="s">
        <v>626</v>
      </c>
      <c r="G155" s="181" t="s">
        <v>627</v>
      </c>
      <c r="H155" s="203">
        <v>8</v>
      </c>
      <c r="I155" s="183"/>
      <c r="J155" s="184">
        <f>ROUND(I155*H155,2)</f>
        <v>0</v>
      </c>
      <c r="K155" s="185"/>
      <c r="L155" s="35"/>
      <c r="M155" s="186" t="s">
        <v>1</v>
      </c>
      <c r="N155" s="187" t="s">
        <v>38</v>
      </c>
      <c r="O155" s="73"/>
      <c r="P155" s="188">
        <f>O155*H155</f>
        <v>0</v>
      </c>
      <c r="Q155" s="188">
        <v>0</v>
      </c>
      <c r="R155" s="188">
        <f>Q155*H155</f>
        <v>0</v>
      </c>
      <c r="S155" s="188">
        <v>0</v>
      </c>
      <c r="T155" s="189">
        <f>S155*H155</f>
        <v>0</v>
      </c>
      <c r="U155" s="34"/>
      <c r="V155" s="34"/>
      <c r="W155" s="34"/>
      <c r="X155" s="34"/>
      <c r="Y155" s="34"/>
      <c r="Z155" s="34"/>
      <c r="AA155" s="34"/>
      <c r="AB155" s="34"/>
      <c r="AC155" s="34"/>
      <c r="AD155" s="34"/>
      <c r="AE155" s="34"/>
      <c r="AR155" s="190" t="s">
        <v>97</v>
      </c>
      <c r="AT155" s="190" t="s">
        <v>284</v>
      </c>
      <c r="AU155" s="190" t="s">
        <v>80</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97</v>
      </c>
      <c r="BM155" s="190" t="s">
        <v>1436</v>
      </c>
    </row>
    <row r="156" s="2" customFormat="1">
      <c r="A156" s="34"/>
      <c r="B156" s="35"/>
      <c r="C156" s="34"/>
      <c r="D156" s="192" t="s">
        <v>290</v>
      </c>
      <c r="E156" s="34"/>
      <c r="F156" s="193" t="s">
        <v>626</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80</v>
      </c>
    </row>
    <row r="157" s="2" customFormat="1">
      <c r="A157" s="34"/>
      <c r="B157" s="35"/>
      <c r="C157" s="34"/>
      <c r="D157" s="192" t="s">
        <v>291</v>
      </c>
      <c r="E157" s="34"/>
      <c r="F157" s="197" t="s">
        <v>1340</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291</v>
      </c>
      <c r="AU157" s="15" t="s">
        <v>80</v>
      </c>
    </row>
    <row r="158" s="12" customFormat="1" ht="25.92" customHeight="1">
      <c r="A158" s="12"/>
      <c r="B158" s="164"/>
      <c r="C158" s="12"/>
      <c r="D158" s="165" t="s">
        <v>72</v>
      </c>
      <c r="E158" s="166" t="s">
        <v>82</v>
      </c>
      <c r="F158" s="166" t="s">
        <v>726</v>
      </c>
      <c r="G158" s="12"/>
      <c r="H158" s="12"/>
      <c r="I158" s="167"/>
      <c r="J158" s="168">
        <f>BK158</f>
        <v>0</v>
      </c>
      <c r="K158" s="12"/>
      <c r="L158" s="164"/>
      <c r="M158" s="169"/>
      <c r="N158" s="170"/>
      <c r="O158" s="170"/>
      <c r="P158" s="171">
        <f>SUM(P159:P173)</f>
        <v>0</v>
      </c>
      <c r="Q158" s="170"/>
      <c r="R158" s="171">
        <f>SUM(R159:R173)</f>
        <v>0</v>
      </c>
      <c r="S158" s="170"/>
      <c r="T158" s="172">
        <f>SUM(T159:T173)</f>
        <v>0</v>
      </c>
      <c r="U158" s="12"/>
      <c r="V158" s="12"/>
      <c r="W158" s="12"/>
      <c r="X158" s="12"/>
      <c r="Y158" s="12"/>
      <c r="Z158" s="12"/>
      <c r="AA158" s="12"/>
      <c r="AB158" s="12"/>
      <c r="AC158" s="12"/>
      <c r="AD158" s="12"/>
      <c r="AE158" s="12"/>
      <c r="AR158" s="165" t="s">
        <v>80</v>
      </c>
      <c r="AT158" s="173" t="s">
        <v>72</v>
      </c>
      <c r="AU158" s="173" t="s">
        <v>73</v>
      </c>
      <c r="AY158" s="165" t="s">
        <v>281</v>
      </c>
      <c r="BK158" s="174">
        <f>SUM(BK159:BK173)</f>
        <v>0</v>
      </c>
    </row>
    <row r="159" s="2" customFormat="1" ht="24.15" customHeight="1">
      <c r="A159" s="34"/>
      <c r="B159" s="177"/>
      <c r="C159" s="178" t="s">
        <v>322</v>
      </c>
      <c r="D159" s="178" t="s">
        <v>284</v>
      </c>
      <c r="E159" s="179" t="s">
        <v>973</v>
      </c>
      <c r="F159" s="180" t="s">
        <v>974</v>
      </c>
      <c r="G159" s="181" t="s">
        <v>510</v>
      </c>
      <c r="H159" s="203">
        <v>0.14000000000000001</v>
      </c>
      <c r="I159" s="183"/>
      <c r="J159" s="184">
        <f>ROUND(I159*H159,2)</f>
        <v>0</v>
      </c>
      <c r="K159" s="185"/>
      <c r="L159" s="35"/>
      <c r="M159" s="186" t="s">
        <v>1</v>
      </c>
      <c r="N159" s="187"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97</v>
      </c>
      <c r="AT159" s="190" t="s">
        <v>284</v>
      </c>
      <c r="AU159" s="190" t="s">
        <v>80</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1437</v>
      </c>
    </row>
    <row r="160" s="2" customFormat="1">
      <c r="A160" s="34"/>
      <c r="B160" s="35"/>
      <c r="C160" s="34"/>
      <c r="D160" s="192" t="s">
        <v>290</v>
      </c>
      <c r="E160" s="34"/>
      <c r="F160" s="193" t="s">
        <v>974</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80</v>
      </c>
    </row>
    <row r="161" s="2" customFormat="1">
      <c r="A161" s="34"/>
      <c r="B161" s="35"/>
      <c r="C161" s="34"/>
      <c r="D161" s="192" t="s">
        <v>291</v>
      </c>
      <c r="E161" s="34"/>
      <c r="F161" s="197" t="s">
        <v>1438</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291</v>
      </c>
      <c r="AU161" s="15" t="s">
        <v>80</v>
      </c>
    </row>
    <row r="162" s="2" customFormat="1" ht="37.8" customHeight="1">
      <c r="A162" s="34"/>
      <c r="B162" s="177"/>
      <c r="C162" s="178" t="s">
        <v>327</v>
      </c>
      <c r="D162" s="178" t="s">
        <v>284</v>
      </c>
      <c r="E162" s="179" t="s">
        <v>743</v>
      </c>
      <c r="F162" s="180" t="s">
        <v>744</v>
      </c>
      <c r="G162" s="181" t="s">
        <v>510</v>
      </c>
      <c r="H162" s="203">
        <v>1.26</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1439</v>
      </c>
    </row>
    <row r="163" s="2" customFormat="1">
      <c r="A163" s="34"/>
      <c r="B163" s="35"/>
      <c r="C163" s="34"/>
      <c r="D163" s="192" t="s">
        <v>290</v>
      </c>
      <c r="E163" s="34"/>
      <c r="F163" s="193" t="s">
        <v>744</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c r="A164" s="34"/>
      <c r="B164" s="35"/>
      <c r="C164" s="34"/>
      <c r="D164" s="192" t="s">
        <v>291</v>
      </c>
      <c r="E164" s="34"/>
      <c r="F164" s="197" t="s">
        <v>1440</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291</v>
      </c>
      <c r="AU164" s="15" t="s">
        <v>80</v>
      </c>
    </row>
    <row r="165" s="2" customFormat="1" ht="16.5" customHeight="1">
      <c r="A165" s="34"/>
      <c r="B165" s="177"/>
      <c r="C165" s="178" t="s">
        <v>332</v>
      </c>
      <c r="D165" s="178" t="s">
        <v>284</v>
      </c>
      <c r="E165" s="179" t="s">
        <v>747</v>
      </c>
      <c r="F165" s="180" t="s">
        <v>748</v>
      </c>
      <c r="G165" s="181" t="s">
        <v>403</v>
      </c>
      <c r="H165" s="203">
        <v>1.6200000000000001</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1441</v>
      </c>
    </row>
    <row r="166" s="2" customFormat="1">
      <c r="A166" s="34"/>
      <c r="B166" s="35"/>
      <c r="C166" s="34"/>
      <c r="D166" s="192" t="s">
        <v>290</v>
      </c>
      <c r="E166" s="34"/>
      <c r="F166" s="193" t="s">
        <v>748</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1442</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2" customFormat="1" ht="16.5" customHeight="1">
      <c r="A168" s="34"/>
      <c r="B168" s="177"/>
      <c r="C168" s="178" t="s">
        <v>8</v>
      </c>
      <c r="D168" s="178" t="s">
        <v>284</v>
      </c>
      <c r="E168" s="179" t="s">
        <v>751</v>
      </c>
      <c r="F168" s="180" t="s">
        <v>752</v>
      </c>
      <c r="G168" s="181" t="s">
        <v>403</v>
      </c>
      <c r="H168" s="203">
        <v>1.6200000000000001</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80</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1443</v>
      </c>
    </row>
    <row r="169" s="2" customFormat="1">
      <c r="A169" s="34"/>
      <c r="B169" s="35"/>
      <c r="C169" s="34"/>
      <c r="D169" s="192" t="s">
        <v>290</v>
      </c>
      <c r="E169" s="34"/>
      <c r="F169" s="193" t="s">
        <v>752</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80</v>
      </c>
    </row>
    <row r="170" s="2" customFormat="1">
      <c r="A170" s="34"/>
      <c r="B170" s="35"/>
      <c r="C170" s="34"/>
      <c r="D170" s="192" t="s">
        <v>291</v>
      </c>
      <c r="E170" s="34"/>
      <c r="F170" s="197" t="s">
        <v>1444</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80</v>
      </c>
    </row>
    <row r="171" s="2" customFormat="1" ht="21.75" customHeight="1">
      <c r="A171" s="34"/>
      <c r="B171" s="177"/>
      <c r="C171" s="178" t="s">
        <v>439</v>
      </c>
      <c r="D171" s="178" t="s">
        <v>284</v>
      </c>
      <c r="E171" s="179" t="s">
        <v>755</v>
      </c>
      <c r="F171" s="180" t="s">
        <v>756</v>
      </c>
      <c r="G171" s="181" t="s">
        <v>515</v>
      </c>
      <c r="H171" s="203">
        <v>0.063</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1445</v>
      </c>
    </row>
    <row r="172" s="2" customFormat="1">
      <c r="A172" s="34"/>
      <c r="B172" s="35"/>
      <c r="C172" s="34"/>
      <c r="D172" s="192" t="s">
        <v>290</v>
      </c>
      <c r="E172" s="34"/>
      <c r="F172" s="193" t="s">
        <v>756</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1446</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12" customFormat="1" ht="25.92" customHeight="1">
      <c r="A174" s="12"/>
      <c r="B174" s="164"/>
      <c r="C174" s="12"/>
      <c r="D174" s="165" t="s">
        <v>72</v>
      </c>
      <c r="E174" s="166" t="s">
        <v>843</v>
      </c>
      <c r="F174" s="166" t="s">
        <v>1006</v>
      </c>
      <c r="G174" s="12"/>
      <c r="H174" s="12"/>
      <c r="I174" s="167"/>
      <c r="J174" s="168">
        <f>BK174</f>
        <v>0</v>
      </c>
      <c r="K174" s="12"/>
      <c r="L174" s="164"/>
      <c r="M174" s="169"/>
      <c r="N174" s="170"/>
      <c r="O174" s="170"/>
      <c r="P174" s="171">
        <f>SUM(P175:P195)</f>
        <v>0</v>
      </c>
      <c r="Q174" s="170"/>
      <c r="R174" s="171">
        <f>SUM(R175:R195)</f>
        <v>0</v>
      </c>
      <c r="S174" s="170"/>
      <c r="T174" s="172">
        <f>SUM(T175:T195)</f>
        <v>0</v>
      </c>
      <c r="U174" s="12"/>
      <c r="V174" s="12"/>
      <c r="W174" s="12"/>
      <c r="X174" s="12"/>
      <c r="Y174" s="12"/>
      <c r="Z174" s="12"/>
      <c r="AA174" s="12"/>
      <c r="AB174" s="12"/>
      <c r="AC174" s="12"/>
      <c r="AD174" s="12"/>
      <c r="AE174" s="12"/>
      <c r="AR174" s="165" t="s">
        <v>80</v>
      </c>
      <c r="AT174" s="173" t="s">
        <v>72</v>
      </c>
      <c r="AU174" s="173" t="s">
        <v>73</v>
      </c>
      <c r="AY174" s="165" t="s">
        <v>281</v>
      </c>
      <c r="BK174" s="174">
        <f>SUM(BK175:BK195)</f>
        <v>0</v>
      </c>
    </row>
    <row r="175" s="2" customFormat="1" ht="21.75" customHeight="1">
      <c r="A175" s="34"/>
      <c r="B175" s="177"/>
      <c r="C175" s="178" t="s">
        <v>343</v>
      </c>
      <c r="D175" s="178" t="s">
        <v>284</v>
      </c>
      <c r="E175" s="179" t="s">
        <v>1007</v>
      </c>
      <c r="F175" s="180" t="s">
        <v>1008</v>
      </c>
      <c r="G175" s="181" t="s">
        <v>510</v>
      </c>
      <c r="H175" s="203">
        <v>1.47</v>
      </c>
      <c r="I175" s="183"/>
      <c r="J175" s="184">
        <f>ROUND(I175*H175,2)</f>
        <v>0</v>
      </c>
      <c r="K175" s="185"/>
      <c r="L175" s="35"/>
      <c r="M175" s="186" t="s">
        <v>1</v>
      </c>
      <c r="N175" s="187" t="s">
        <v>38</v>
      </c>
      <c r="O175" s="73"/>
      <c r="P175" s="188">
        <f>O175*H175</f>
        <v>0</v>
      </c>
      <c r="Q175" s="188">
        <v>0</v>
      </c>
      <c r="R175" s="188">
        <f>Q175*H175</f>
        <v>0</v>
      </c>
      <c r="S175" s="188">
        <v>0</v>
      </c>
      <c r="T175" s="189">
        <f>S175*H175</f>
        <v>0</v>
      </c>
      <c r="U175" s="34"/>
      <c r="V175" s="34"/>
      <c r="W175" s="34"/>
      <c r="X175" s="34"/>
      <c r="Y175" s="34"/>
      <c r="Z175" s="34"/>
      <c r="AA175" s="34"/>
      <c r="AB175" s="34"/>
      <c r="AC175" s="34"/>
      <c r="AD175" s="34"/>
      <c r="AE175" s="34"/>
      <c r="AR175" s="190" t="s">
        <v>97</v>
      </c>
      <c r="AT175" s="190" t="s">
        <v>284</v>
      </c>
      <c r="AU175" s="190" t="s">
        <v>80</v>
      </c>
      <c r="AY175" s="15" t="s">
        <v>281</v>
      </c>
      <c r="BE175" s="191">
        <f>IF(N175="základní",J175,0)</f>
        <v>0</v>
      </c>
      <c r="BF175" s="191">
        <f>IF(N175="snížená",J175,0)</f>
        <v>0</v>
      </c>
      <c r="BG175" s="191">
        <f>IF(N175="zákl. přenesená",J175,0)</f>
        <v>0</v>
      </c>
      <c r="BH175" s="191">
        <f>IF(N175="sníž. přenesená",J175,0)</f>
        <v>0</v>
      </c>
      <c r="BI175" s="191">
        <f>IF(N175="nulová",J175,0)</f>
        <v>0</v>
      </c>
      <c r="BJ175" s="15" t="s">
        <v>80</v>
      </c>
      <c r="BK175" s="191">
        <f>ROUND(I175*H175,2)</f>
        <v>0</v>
      </c>
      <c r="BL175" s="15" t="s">
        <v>97</v>
      </c>
      <c r="BM175" s="190" t="s">
        <v>1447</v>
      </c>
    </row>
    <row r="176" s="2" customFormat="1">
      <c r="A176" s="34"/>
      <c r="B176" s="35"/>
      <c r="C176" s="34"/>
      <c r="D176" s="192" t="s">
        <v>290</v>
      </c>
      <c r="E176" s="34"/>
      <c r="F176" s="193" t="s">
        <v>1008</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290</v>
      </c>
      <c r="AU176" s="15" t="s">
        <v>80</v>
      </c>
    </row>
    <row r="177" s="2" customFormat="1">
      <c r="A177" s="34"/>
      <c r="B177" s="35"/>
      <c r="C177" s="34"/>
      <c r="D177" s="192" t="s">
        <v>291</v>
      </c>
      <c r="E177" s="34"/>
      <c r="F177" s="197" t="s">
        <v>1448</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291</v>
      </c>
      <c r="AU177" s="15" t="s">
        <v>80</v>
      </c>
    </row>
    <row r="178" s="2" customFormat="1" ht="24.15" customHeight="1">
      <c r="A178" s="34"/>
      <c r="B178" s="177"/>
      <c r="C178" s="178" t="s">
        <v>348</v>
      </c>
      <c r="D178" s="178" t="s">
        <v>284</v>
      </c>
      <c r="E178" s="179" t="s">
        <v>1011</v>
      </c>
      <c r="F178" s="180" t="s">
        <v>1012</v>
      </c>
      <c r="G178" s="181" t="s">
        <v>510</v>
      </c>
      <c r="H178" s="203">
        <v>1.53</v>
      </c>
      <c r="I178" s="183"/>
      <c r="J178" s="184">
        <f>ROUND(I178*H178,2)</f>
        <v>0</v>
      </c>
      <c r="K178" s="185"/>
      <c r="L178" s="35"/>
      <c r="M178" s="186" t="s">
        <v>1</v>
      </c>
      <c r="N178" s="187" t="s">
        <v>38</v>
      </c>
      <c r="O178" s="73"/>
      <c r="P178" s="188">
        <f>O178*H178</f>
        <v>0</v>
      </c>
      <c r="Q178" s="188">
        <v>0</v>
      </c>
      <c r="R178" s="188">
        <f>Q178*H178</f>
        <v>0</v>
      </c>
      <c r="S178" s="188">
        <v>0</v>
      </c>
      <c r="T178" s="189">
        <f>S178*H178</f>
        <v>0</v>
      </c>
      <c r="U178" s="34"/>
      <c r="V178" s="34"/>
      <c r="W178" s="34"/>
      <c r="X178" s="34"/>
      <c r="Y178" s="34"/>
      <c r="Z178" s="34"/>
      <c r="AA178" s="34"/>
      <c r="AB178" s="34"/>
      <c r="AC178" s="34"/>
      <c r="AD178" s="34"/>
      <c r="AE178" s="34"/>
      <c r="AR178" s="190" t="s">
        <v>97</v>
      </c>
      <c r="AT178" s="190" t="s">
        <v>284</v>
      </c>
      <c r="AU178" s="190" t="s">
        <v>80</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97</v>
      </c>
      <c r="BM178" s="190" t="s">
        <v>1449</v>
      </c>
    </row>
    <row r="179" s="2" customFormat="1">
      <c r="A179" s="34"/>
      <c r="B179" s="35"/>
      <c r="C179" s="34"/>
      <c r="D179" s="192" t="s">
        <v>290</v>
      </c>
      <c r="E179" s="34"/>
      <c r="F179" s="193" t="s">
        <v>1012</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80</v>
      </c>
    </row>
    <row r="180" s="2" customFormat="1">
      <c r="A180" s="34"/>
      <c r="B180" s="35"/>
      <c r="C180" s="34"/>
      <c r="D180" s="192" t="s">
        <v>291</v>
      </c>
      <c r="E180" s="34"/>
      <c r="F180" s="197" t="s">
        <v>1450</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291</v>
      </c>
      <c r="AU180" s="15" t="s">
        <v>80</v>
      </c>
    </row>
    <row r="181" s="2" customFormat="1" ht="44.25" customHeight="1">
      <c r="A181" s="34"/>
      <c r="B181" s="177"/>
      <c r="C181" s="178" t="s">
        <v>353</v>
      </c>
      <c r="D181" s="178" t="s">
        <v>284</v>
      </c>
      <c r="E181" s="179" t="s">
        <v>1015</v>
      </c>
      <c r="F181" s="180" t="s">
        <v>1016</v>
      </c>
      <c r="G181" s="181" t="s">
        <v>515</v>
      </c>
      <c r="H181" s="203">
        <v>0.187</v>
      </c>
      <c r="I181" s="183"/>
      <c r="J181" s="184">
        <f>ROUND(I181*H181,2)</f>
        <v>0</v>
      </c>
      <c r="K181" s="185"/>
      <c r="L181" s="35"/>
      <c r="M181" s="186" t="s">
        <v>1</v>
      </c>
      <c r="N181" s="187"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97</v>
      </c>
      <c r="AT181" s="190" t="s">
        <v>284</v>
      </c>
      <c r="AU181" s="190" t="s">
        <v>80</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97</v>
      </c>
      <c r="BM181" s="190" t="s">
        <v>1451</v>
      </c>
    </row>
    <row r="182" s="2" customFormat="1">
      <c r="A182" s="34"/>
      <c r="B182" s="35"/>
      <c r="C182" s="34"/>
      <c r="D182" s="192" t="s">
        <v>290</v>
      </c>
      <c r="E182" s="34"/>
      <c r="F182" s="193" t="s">
        <v>1016</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80</v>
      </c>
    </row>
    <row r="183" s="2" customFormat="1">
      <c r="A183" s="34"/>
      <c r="B183" s="35"/>
      <c r="C183" s="34"/>
      <c r="D183" s="192" t="s">
        <v>291</v>
      </c>
      <c r="E183" s="34"/>
      <c r="F183" s="197" t="s">
        <v>1452</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291</v>
      </c>
      <c r="AU183" s="15" t="s">
        <v>80</v>
      </c>
    </row>
    <row r="184" s="2" customFormat="1" ht="16.5" customHeight="1">
      <c r="A184" s="34"/>
      <c r="B184" s="177"/>
      <c r="C184" s="178" t="s">
        <v>360</v>
      </c>
      <c r="D184" s="178" t="s">
        <v>284</v>
      </c>
      <c r="E184" s="179" t="s">
        <v>1019</v>
      </c>
      <c r="F184" s="180" t="s">
        <v>1020</v>
      </c>
      <c r="G184" s="181" t="s">
        <v>505</v>
      </c>
      <c r="H184" s="203">
        <v>28</v>
      </c>
      <c r="I184" s="183"/>
      <c r="J184" s="184">
        <f>ROUND(I184*H184,2)</f>
        <v>0</v>
      </c>
      <c r="K184" s="185"/>
      <c r="L184" s="35"/>
      <c r="M184" s="186" t="s">
        <v>1</v>
      </c>
      <c r="N184" s="187" t="s">
        <v>38</v>
      </c>
      <c r="O184" s="73"/>
      <c r="P184" s="188">
        <f>O184*H184</f>
        <v>0</v>
      </c>
      <c r="Q184" s="188">
        <v>0</v>
      </c>
      <c r="R184" s="188">
        <f>Q184*H184</f>
        <v>0</v>
      </c>
      <c r="S184" s="188">
        <v>0</v>
      </c>
      <c r="T184" s="189">
        <f>S184*H184</f>
        <v>0</v>
      </c>
      <c r="U184" s="34"/>
      <c r="V184" s="34"/>
      <c r="W184" s="34"/>
      <c r="X184" s="34"/>
      <c r="Y184" s="34"/>
      <c r="Z184" s="34"/>
      <c r="AA184" s="34"/>
      <c r="AB184" s="34"/>
      <c r="AC184" s="34"/>
      <c r="AD184" s="34"/>
      <c r="AE184" s="34"/>
      <c r="AR184" s="190" t="s">
        <v>97</v>
      </c>
      <c r="AT184" s="190" t="s">
        <v>284</v>
      </c>
      <c r="AU184" s="190" t="s">
        <v>80</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1453</v>
      </c>
    </row>
    <row r="185" s="2" customFormat="1">
      <c r="A185" s="34"/>
      <c r="B185" s="35"/>
      <c r="C185" s="34"/>
      <c r="D185" s="192" t="s">
        <v>290</v>
      </c>
      <c r="E185" s="34"/>
      <c r="F185" s="193" t="s">
        <v>1020</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80</v>
      </c>
    </row>
    <row r="186" s="2" customFormat="1">
      <c r="A186" s="34"/>
      <c r="B186" s="35"/>
      <c r="C186" s="34"/>
      <c r="D186" s="192" t="s">
        <v>291</v>
      </c>
      <c r="E186" s="34"/>
      <c r="F186" s="197" t="s">
        <v>1454</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291</v>
      </c>
      <c r="AU186" s="15" t="s">
        <v>80</v>
      </c>
    </row>
    <row r="187" s="2" customFormat="1" ht="24.15" customHeight="1">
      <c r="A187" s="34"/>
      <c r="B187" s="177"/>
      <c r="C187" s="178" t="s">
        <v>455</v>
      </c>
      <c r="D187" s="178" t="s">
        <v>284</v>
      </c>
      <c r="E187" s="179" t="s">
        <v>1023</v>
      </c>
      <c r="F187" s="180" t="s">
        <v>1024</v>
      </c>
      <c r="G187" s="181" t="s">
        <v>403</v>
      </c>
      <c r="H187" s="203">
        <v>17.050000000000001</v>
      </c>
      <c r="I187" s="183"/>
      <c r="J187" s="184">
        <f>ROUND(I187*H187,2)</f>
        <v>0</v>
      </c>
      <c r="K187" s="185"/>
      <c r="L187" s="35"/>
      <c r="M187" s="186" t="s">
        <v>1</v>
      </c>
      <c r="N187" s="187" t="s">
        <v>38</v>
      </c>
      <c r="O187" s="73"/>
      <c r="P187" s="188">
        <f>O187*H187</f>
        <v>0</v>
      </c>
      <c r="Q187" s="188">
        <v>0</v>
      </c>
      <c r="R187" s="188">
        <f>Q187*H187</f>
        <v>0</v>
      </c>
      <c r="S187" s="188">
        <v>0</v>
      </c>
      <c r="T187" s="189">
        <f>S187*H187</f>
        <v>0</v>
      </c>
      <c r="U187" s="34"/>
      <c r="V187" s="34"/>
      <c r="W187" s="34"/>
      <c r="X187" s="34"/>
      <c r="Y187" s="34"/>
      <c r="Z187" s="34"/>
      <c r="AA187" s="34"/>
      <c r="AB187" s="34"/>
      <c r="AC187" s="34"/>
      <c r="AD187" s="34"/>
      <c r="AE187" s="34"/>
      <c r="AR187" s="190" t="s">
        <v>97</v>
      </c>
      <c r="AT187" s="190" t="s">
        <v>284</v>
      </c>
      <c r="AU187" s="190" t="s">
        <v>80</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1455</v>
      </c>
    </row>
    <row r="188" s="2" customFormat="1">
      <c r="A188" s="34"/>
      <c r="B188" s="35"/>
      <c r="C188" s="34"/>
      <c r="D188" s="192" t="s">
        <v>290</v>
      </c>
      <c r="E188" s="34"/>
      <c r="F188" s="193" t="s">
        <v>1024</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290</v>
      </c>
      <c r="AU188" s="15" t="s">
        <v>80</v>
      </c>
    </row>
    <row r="189" s="2" customFormat="1">
      <c r="A189" s="34"/>
      <c r="B189" s="35"/>
      <c r="C189" s="34"/>
      <c r="D189" s="192" t="s">
        <v>291</v>
      </c>
      <c r="E189" s="34"/>
      <c r="F189" s="197" t="s">
        <v>1456</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291</v>
      </c>
      <c r="AU189" s="15" t="s">
        <v>80</v>
      </c>
    </row>
    <row r="190" s="2" customFormat="1" ht="24.15" customHeight="1">
      <c r="A190" s="34"/>
      <c r="B190" s="177"/>
      <c r="C190" s="178" t="s">
        <v>367</v>
      </c>
      <c r="D190" s="178" t="s">
        <v>284</v>
      </c>
      <c r="E190" s="179" t="s">
        <v>1027</v>
      </c>
      <c r="F190" s="180" t="s">
        <v>1028</v>
      </c>
      <c r="G190" s="181" t="s">
        <v>403</v>
      </c>
      <c r="H190" s="203">
        <v>17.050000000000001</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80</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1457</v>
      </c>
    </row>
    <row r="191" s="2" customFormat="1">
      <c r="A191" s="34"/>
      <c r="B191" s="35"/>
      <c r="C191" s="34"/>
      <c r="D191" s="192" t="s">
        <v>290</v>
      </c>
      <c r="E191" s="34"/>
      <c r="F191" s="193" t="s">
        <v>1028</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80</v>
      </c>
    </row>
    <row r="192" s="2" customFormat="1">
      <c r="A192" s="34"/>
      <c r="B192" s="35"/>
      <c r="C192" s="34"/>
      <c r="D192" s="192" t="s">
        <v>291</v>
      </c>
      <c r="E192" s="34"/>
      <c r="F192" s="197" t="s">
        <v>1456</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291</v>
      </c>
      <c r="AU192" s="15" t="s">
        <v>80</v>
      </c>
    </row>
    <row r="193" s="2" customFormat="1" ht="49.05" customHeight="1">
      <c r="A193" s="34"/>
      <c r="B193" s="177"/>
      <c r="C193" s="178" t="s">
        <v>372</v>
      </c>
      <c r="D193" s="178" t="s">
        <v>284</v>
      </c>
      <c r="E193" s="179" t="s">
        <v>1311</v>
      </c>
      <c r="F193" s="180" t="s">
        <v>1312</v>
      </c>
      <c r="G193" s="181" t="s">
        <v>410</v>
      </c>
      <c r="H193" s="203">
        <v>14</v>
      </c>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97</v>
      </c>
      <c r="AT193" s="190" t="s">
        <v>284</v>
      </c>
      <c r="AU193" s="190" t="s">
        <v>80</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97</v>
      </c>
      <c r="BM193" s="190" t="s">
        <v>1458</v>
      </c>
    </row>
    <row r="194" s="2" customFormat="1">
      <c r="A194" s="34"/>
      <c r="B194" s="35"/>
      <c r="C194" s="34"/>
      <c r="D194" s="192" t="s">
        <v>290</v>
      </c>
      <c r="E194" s="34"/>
      <c r="F194" s="193" t="s">
        <v>1312</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80</v>
      </c>
    </row>
    <row r="195" s="2" customFormat="1">
      <c r="A195" s="34"/>
      <c r="B195" s="35"/>
      <c r="C195" s="34"/>
      <c r="D195" s="192" t="s">
        <v>291</v>
      </c>
      <c r="E195" s="34"/>
      <c r="F195" s="197" t="s">
        <v>1459</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80</v>
      </c>
    </row>
    <row r="196" s="12" customFormat="1" ht="25.92" customHeight="1">
      <c r="A196" s="12"/>
      <c r="B196" s="164"/>
      <c r="C196" s="12"/>
      <c r="D196" s="165" t="s">
        <v>72</v>
      </c>
      <c r="E196" s="166" t="s">
        <v>540</v>
      </c>
      <c r="F196" s="166" t="s">
        <v>803</v>
      </c>
      <c r="G196" s="12"/>
      <c r="H196" s="12"/>
      <c r="I196" s="167"/>
      <c r="J196" s="168">
        <f>BK196</f>
        <v>0</v>
      </c>
      <c r="K196" s="12"/>
      <c r="L196" s="164"/>
      <c r="M196" s="169"/>
      <c r="N196" s="170"/>
      <c r="O196" s="170"/>
      <c r="P196" s="171">
        <f>SUM(P197:P199)</f>
        <v>0</v>
      </c>
      <c r="Q196" s="170"/>
      <c r="R196" s="171">
        <f>SUM(R197:R199)</f>
        <v>0</v>
      </c>
      <c r="S196" s="170"/>
      <c r="T196" s="172">
        <f>SUM(T197:T199)</f>
        <v>0</v>
      </c>
      <c r="U196" s="12"/>
      <c r="V196" s="12"/>
      <c r="W196" s="12"/>
      <c r="X196" s="12"/>
      <c r="Y196" s="12"/>
      <c r="Z196" s="12"/>
      <c r="AA196" s="12"/>
      <c r="AB196" s="12"/>
      <c r="AC196" s="12"/>
      <c r="AD196" s="12"/>
      <c r="AE196" s="12"/>
      <c r="AR196" s="165" t="s">
        <v>80</v>
      </c>
      <c r="AT196" s="173" t="s">
        <v>72</v>
      </c>
      <c r="AU196" s="173" t="s">
        <v>73</v>
      </c>
      <c r="AY196" s="165" t="s">
        <v>281</v>
      </c>
      <c r="BK196" s="174">
        <f>SUM(BK197:BK199)</f>
        <v>0</v>
      </c>
    </row>
    <row r="197" s="2" customFormat="1" ht="37.8" customHeight="1">
      <c r="A197" s="34"/>
      <c r="B197" s="177"/>
      <c r="C197" s="178" t="s">
        <v>7</v>
      </c>
      <c r="D197" s="178" t="s">
        <v>284</v>
      </c>
      <c r="E197" s="179" t="s">
        <v>632</v>
      </c>
      <c r="F197" s="180" t="s">
        <v>805</v>
      </c>
      <c r="G197" s="181" t="s">
        <v>403</v>
      </c>
      <c r="H197" s="203">
        <v>12</v>
      </c>
      <c r="I197" s="183"/>
      <c r="J197" s="184">
        <f>ROUND(I197*H197,2)</f>
        <v>0</v>
      </c>
      <c r="K197" s="185"/>
      <c r="L197" s="35"/>
      <c r="M197" s="186" t="s">
        <v>1</v>
      </c>
      <c r="N197" s="187" t="s">
        <v>38</v>
      </c>
      <c r="O197" s="73"/>
      <c r="P197" s="188">
        <f>O197*H197</f>
        <v>0</v>
      </c>
      <c r="Q197" s="188">
        <v>0</v>
      </c>
      <c r="R197" s="188">
        <f>Q197*H197</f>
        <v>0</v>
      </c>
      <c r="S197" s="188">
        <v>0</v>
      </c>
      <c r="T197" s="189">
        <f>S197*H197</f>
        <v>0</v>
      </c>
      <c r="U197" s="34"/>
      <c r="V197" s="34"/>
      <c r="W197" s="34"/>
      <c r="X197" s="34"/>
      <c r="Y197" s="34"/>
      <c r="Z197" s="34"/>
      <c r="AA197" s="34"/>
      <c r="AB197" s="34"/>
      <c r="AC197" s="34"/>
      <c r="AD197" s="34"/>
      <c r="AE197" s="34"/>
      <c r="AR197" s="190" t="s">
        <v>97</v>
      </c>
      <c r="AT197" s="190" t="s">
        <v>284</v>
      </c>
      <c r="AU197" s="190" t="s">
        <v>80</v>
      </c>
      <c r="AY197" s="15" t="s">
        <v>281</v>
      </c>
      <c r="BE197" s="191">
        <f>IF(N197="základní",J197,0)</f>
        <v>0</v>
      </c>
      <c r="BF197" s="191">
        <f>IF(N197="snížená",J197,0)</f>
        <v>0</v>
      </c>
      <c r="BG197" s="191">
        <f>IF(N197="zákl. přenesená",J197,0)</f>
        <v>0</v>
      </c>
      <c r="BH197" s="191">
        <f>IF(N197="sníž. přenesená",J197,0)</f>
        <v>0</v>
      </c>
      <c r="BI197" s="191">
        <f>IF(N197="nulová",J197,0)</f>
        <v>0</v>
      </c>
      <c r="BJ197" s="15" t="s">
        <v>80</v>
      </c>
      <c r="BK197" s="191">
        <f>ROUND(I197*H197,2)</f>
        <v>0</v>
      </c>
      <c r="BL197" s="15" t="s">
        <v>97</v>
      </c>
      <c r="BM197" s="190" t="s">
        <v>1460</v>
      </c>
    </row>
    <row r="198" s="2" customFormat="1">
      <c r="A198" s="34"/>
      <c r="B198" s="35"/>
      <c r="C198" s="34"/>
      <c r="D198" s="192" t="s">
        <v>290</v>
      </c>
      <c r="E198" s="34"/>
      <c r="F198" s="193" t="s">
        <v>805</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290</v>
      </c>
      <c r="AU198" s="15" t="s">
        <v>80</v>
      </c>
    </row>
    <row r="199" s="2" customFormat="1">
      <c r="A199" s="34"/>
      <c r="B199" s="35"/>
      <c r="C199" s="34"/>
      <c r="D199" s="192" t="s">
        <v>291</v>
      </c>
      <c r="E199" s="34"/>
      <c r="F199" s="197" t="s">
        <v>1461</v>
      </c>
      <c r="G199" s="34"/>
      <c r="H199" s="34"/>
      <c r="I199" s="194"/>
      <c r="J199" s="34"/>
      <c r="K199" s="34"/>
      <c r="L199" s="35"/>
      <c r="M199" s="195"/>
      <c r="N199" s="196"/>
      <c r="O199" s="73"/>
      <c r="P199" s="73"/>
      <c r="Q199" s="73"/>
      <c r="R199" s="73"/>
      <c r="S199" s="73"/>
      <c r="T199" s="74"/>
      <c r="U199" s="34"/>
      <c r="V199" s="34"/>
      <c r="W199" s="34"/>
      <c r="X199" s="34"/>
      <c r="Y199" s="34"/>
      <c r="Z199" s="34"/>
      <c r="AA199" s="34"/>
      <c r="AB199" s="34"/>
      <c r="AC199" s="34"/>
      <c r="AD199" s="34"/>
      <c r="AE199" s="34"/>
      <c r="AT199" s="15" t="s">
        <v>291</v>
      </c>
      <c r="AU199" s="15" t="s">
        <v>80</v>
      </c>
    </row>
    <row r="200" s="12" customFormat="1" ht="25.92" customHeight="1">
      <c r="A200" s="12"/>
      <c r="B200" s="164"/>
      <c r="C200" s="12"/>
      <c r="D200" s="165" t="s">
        <v>72</v>
      </c>
      <c r="E200" s="166" t="s">
        <v>653</v>
      </c>
      <c r="F200" s="166" t="s">
        <v>654</v>
      </c>
      <c r="G200" s="12"/>
      <c r="H200" s="12"/>
      <c r="I200" s="167"/>
      <c r="J200" s="168">
        <f>BK200</f>
        <v>0</v>
      </c>
      <c r="K200" s="12"/>
      <c r="L200" s="164"/>
      <c r="M200" s="169"/>
      <c r="N200" s="170"/>
      <c r="O200" s="170"/>
      <c r="P200" s="171">
        <f>SUM(P201:P203)</f>
        <v>0</v>
      </c>
      <c r="Q200" s="170"/>
      <c r="R200" s="171">
        <f>SUM(R201:R203)</f>
        <v>0</v>
      </c>
      <c r="S200" s="170"/>
      <c r="T200" s="172">
        <f>SUM(T201:T203)</f>
        <v>0</v>
      </c>
      <c r="U200" s="12"/>
      <c r="V200" s="12"/>
      <c r="W200" s="12"/>
      <c r="X200" s="12"/>
      <c r="Y200" s="12"/>
      <c r="Z200" s="12"/>
      <c r="AA200" s="12"/>
      <c r="AB200" s="12"/>
      <c r="AC200" s="12"/>
      <c r="AD200" s="12"/>
      <c r="AE200" s="12"/>
      <c r="AR200" s="165" t="s">
        <v>80</v>
      </c>
      <c r="AT200" s="173" t="s">
        <v>72</v>
      </c>
      <c r="AU200" s="173" t="s">
        <v>73</v>
      </c>
      <c r="AY200" s="165" t="s">
        <v>281</v>
      </c>
      <c r="BK200" s="174">
        <f>SUM(BK201:BK203)</f>
        <v>0</v>
      </c>
    </row>
    <row r="201" s="2" customFormat="1" ht="24.15" customHeight="1">
      <c r="A201" s="34"/>
      <c r="B201" s="177"/>
      <c r="C201" s="178" t="s">
        <v>380</v>
      </c>
      <c r="D201" s="178" t="s">
        <v>284</v>
      </c>
      <c r="E201" s="179" t="s">
        <v>848</v>
      </c>
      <c r="F201" s="180" t="s">
        <v>849</v>
      </c>
      <c r="G201" s="181" t="s">
        <v>515</v>
      </c>
      <c r="H201" s="203">
        <v>21.181000000000001</v>
      </c>
      <c r="I201" s="183"/>
      <c r="J201" s="184">
        <f>ROUND(I201*H201,2)</f>
        <v>0</v>
      </c>
      <c r="K201" s="185"/>
      <c r="L201" s="35"/>
      <c r="M201" s="186" t="s">
        <v>1</v>
      </c>
      <c r="N201" s="187" t="s">
        <v>38</v>
      </c>
      <c r="O201" s="73"/>
      <c r="P201" s="188">
        <f>O201*H201</f>
        <v>0</v>
      </c>
      <c r="Q201" s="188">
        <v>0</v>
      </c>
      <c r="R201" s="188">
        <f>Q201*H201</f>
        <v>0</v>
      </c>
      <c r="S201" s="188">
        <v>0</v>
      </c>
      <c r="T201" s="189">
        <f>S201*H201</f>
        <v>0</v>
      </c>
      <c r="U201" s="34"/>
      <c r="V201" s="34"/>
      <c r="W201" s="34"/>
      <c r="X201" s="34"/>
      <c r="Y201" s="34"/>
      <c r="Z201" s="34"/>
      <c r="AA201" s="34"/>
      <c r="AB201" s="34"/>
      <c r="AC201" s="34"/>
      <c r="AD201" s="34"/>
      <c r="AE201" s="34"/>
      <c r="AR201" s="190" t="s">
        <v>97</v>
      </c>
      <c r="AT201" s="190" t="s">
        <v>284</v>
      </c>
      <c r="AU201" s="190" t="s">
        <v>80</v>
      </c>
      <c r="AY201" s="15" t="s">
        <v>281</v>
      </c>
      <c r="BE201" s="191">
        <f>IF(N201="základní",J201,0)</f>
        <v>0</v>
      </c>
      <c r="BF201" s="191">
        <f>IF(N201="snížená",J201,0)</f>
        <v>0</v>
      </c>
      <c r="BG201" s="191">
        <f>IF(N201="zákl. přenesená",J201,0)</f>
        <v>0</v>
      </c>
      <c r="BH201" s="191">
        <f>IF(N201="sníž. přenesená",J201,0)</f>
        <v>0</v>
      </c>
      <c r="BI201" s="191">
        <f>IF(N201="nulová",J201,0)</f>
        <v>0</v>
      </c>
      <c r="BJ201" s="15" t="s">
        <v>80</v>
      </c>
      <c r="BK201" s="191">
        <f>ROUND(I201*H201,2)</f>
        <v>0</v>
      </c>
      <c r="BL201" s="15" t="s">
        <v>97</v>
      </c>
      <c r="BM201" s="190" t="s">
        <v>1462</v>
      </c>
    </row>
    <row r="202" s="2" customFormat="1">
      <c r="A202" s="34"/>
      <c r="B202" s="35"/>
      <c r="C202" s="34"/>
      <c r="D202" s="192" t="s">
        <v>290</v>
      </c>
      <c r="E202" s="34"/>
      <c r="F202" s="193" t="s">
        <v>849</v>
      </c>
      <c r="G202" s="34"/>
      <c r="H202" s="34"/>
      <c r="I202" s="194"/>
      <c r="J202" s="34"/>
      <c r="K202" s="34"/>
      <c r="L202" s="35"/>
      <c r="M202" s="195"/>
      <c r="N202" s="196"/>
      <c r="O202" s="73"/>
      <c r="P202" s="73"/>
      <c r="Q202" s="73"/>
      <c r="R202" s="73"/>
      <c r="S202" s="73"/>
      <c r="T202" s="74"/>
      <c r="U202" s="34"/>
      <c r="V202" s="34"/>
      <c r="W202" s="34"/>
      <c r="X202" s="34"/>
      <c r="Y202" s="34"/>
      <c r="Z202" s="34"/>
      <c r="AA202" s="34"/>
      <c r="AB202" s="34"/>
      <c r="AC202" s="34"/>
      <c r="AD202" s="34"/>
      <c r="AE202" s="34"/>
      <c r="AT202" s="15" t="s">
        <v>290</v>
      </c>
      <c r="AU202" s="15" t="s">
        <v>80</v>
      </c>
    </row>
    <row r="203" s="2" customFormat="1">
      <c r="A203" s="34"/>
      <c r="B203" s="35"/>
      <c r="C203" s="34"/>
      <c r="D203" s="192" t="s">
        <v>291</v>
      </c>
      <c r="E203" s="34"/>
      <c r="F203" s="197" t="s">
        <v>851</v>
      </c>
      <c r="G203" s="34"/>
      <c r="H203" s="34"/>
      <c r="I203" s="194"/>
      <c r="J203" s="34"/>
      <c r="K203" s="34"/>
      <c r="L203" s="35"/>
      <c r="M203" s="195"/>
      <c r="N203" s="196"/>
      <c r="O203" s="73"/>
      <c r="P203" s="73"/>
      <c r="Q203" s="73"/>
      <c r="R203" s="73"/>
      <c r="S203" s="73"/>
      <c r="T203" s="74"/>
      <c r="U203" s="34"/>
      <c r="V203" s="34"/>
      <c r="W203" s="34"/>
      <c r="X203" s="34"/>
      <c r="Y203" s="34"/>
      <c r="Z203" s="34"/>
      <c r="AA203" s="34"/>
      <c r="AB203" s="34"/>
      <c r="AC203" s="34"/>
      <c r="AD203" s="34"/>
      <c r="AE203" s="34"/>
      <c r="AT203" s="15" t="s">
        <v>291</v>
      </c>
      <c r="AU203" s="15" t="s">
        <v>80</v>
      </c>
    </row>
    <row r="204" s="12" customFormat="1" ht="25.92" customHeight="1">
      <c r="A204" s="12"/>
      <c r="B204" s="164"/>
      <c r="C204" s="12"/>
      <c r="D204" s="165" t="s">
        <v>72</v>
      </c>
      <c r="E204" s="166" t="s">
        <v>900</v>
      </c>
      <c r="F204" s="166" t="s">
        <v>901</v>
      </c>
      <c r="G204" s="12"/>
      <c r="H204" s="12"/>
      <c r="I204" s="167"/>
      <c r="J204" s="168">
        <f>BK204</f>
        <v>0</v>
      </c>
      <c r="K204" s="12"/>
      <c r="L204" s="164"/>
      <c r="M204" s="169"/>
      <c r="N204" s="170"/>
      <c r="O204" s="170"/>
      <c r="P204" s="171">
        <f>SUM(P205:P210)</f>
        <v>0</v>
      </c>
      <c r="Q204" s="170"/>
      <c r="R204" s="171">
        <f>SUM(R205:R210)</f>
        <v>0</v>
      </c>
      <c r="S204" s="170"/>
      <c r="T204" s="172">
        <f>SUM(T205:T210)</f>
        <v>0</v>
      </c>
      <c r="U204" s="12"/>
      <c r="V204" s="12"/>
      <c r="W204" s="12"/>
      <c r="X204" s="12"/>
      <c r="Y204" s="12"/>
      <c r="Z204" s="12"/>
      <c r="AA204" s="12"/>
      <c r="AB204" s="12"/>
      <c r="AC204" s="12"/>
      <c r="AD204" s="12"/>
      <c r="AE204" s="12"/>
      <c r="AR204" s="165" t="s">
        <v>82</v>
      </c>
      <c r="AT204" s="173" t="s">
        <v>72</v>
      </c>
      <c r="AU204" s="173" t="s">
        <v>73</v>
      </c>
      <c r="AY204" s="165" t="s">
        <v>281</v>
      </c>
      <c r="BK204" s="174">
        <f>SUM(BK205:BK210)</f>
        <v>0</v>
      </c>
    </row>
    <row r="205" s="2" customFormat="1" ht="24.15" customHeight="1">
      <c r="A205" s="34"/>
      <c r="B205" s="177"/>
      <c r="C205" s="178" t="s">
        <v>385</v>
      </c>
      <c r="D205" s="178" t="s">
        <v>284</v>
      </c>
      <c r="E205" s="179" t="s">
        <v>1240</v>
      </c>
      <c r="F205" s="180" t="s">
        <v>1241</v>
      </c>
      <c r="G205" s="181" t="s">
        <v>505</v>
      </c>
      <c r="H205" s="203">
        <v>4.7999999999999998</v>
      </c>
      <c r="I205" s="183"/>
      <c r="J205" s="184">
        <f>ROUND(I205*H205,2)</f>
        <v>0</v>
      </c>
      <c r="K205" s="185"/>
      <c r="L205" s="35"/>
      <c r="M205" s="186" t="s">
        <v>1</v>
      </c>
      <c r="N205" s="187" t="s">
        <v>38</v>
      </c>
      <c r="O205" s="73"/>
      <c r="P205" s="188">
        <f>O205*H205</f>
        <v>0</v>
      </c>
      <c r="Q205" s="188">
        <v>0</v>
      </c>
      <c r="R205" s="188">
        <f>Q205*H205</f>
        <v>0</v>
      </c>
      <c r="S205" s="188">
        <v>0</v>
      </c>
      <c r="T205" s="189">
        <f>S205*H205</f>
        <v>0</v>
      </c>
      <c r="U205" s="34"/>
      <c r="V205" s="34"/>
      <c r="W205" s="34"/>
      <c r="X205" s="34"/>
      <c r="Y205" s="34"/>
      <c r="Z205" s="34"/>
      <c r="AA205" s="34"/>
      <c r="AB205" s="34"/>
      <c r="AC205" s="34"/>
      <c r="AD205" s="34"/>
      <c r="AE205" s="34"/>
      <c r="AR205" s="190" t="s">
        <v>353</v>
      </c>
      <c r="AT205" s="190" t="s">
        <v>284</v>
      </c>
      <c r="AU205" s="190" t="s">
        <v>80</v>
      </c>
      <c r="AY205" s="15" t="s">
        <v>281</v>
      </c>
      <c r="BE205" s="191">
        <f>IF(N205="základní",J205,0)</f>
        <v>0</v>
      </c>
      <c r="BF205" s="191">
        <f>IF(N205="snížená",J205,0)</f>
        <v>0</v>
      </c>
      <c r="BG205" s="191">
        <f>IF(N205="zákl. přenesená",J205,0)</f>
        <v>0</v>
      </c>
      <c r="BH205" s="191">
        <f>IF(N205="sníž. přenesená",J205,0)</f>
        <v>0</v>
      </c>
      <c r="BI205" s="191">
        <f>IF(N205="nulová",J205,0)</f>
        <v>0</v>
      </c>
      <c r="BJ205" s="15" t="s">
        <v>80</v>
      </c>
      <c r="BK205" s="191">
        <f>ROUND(I205*H205,2)</f>
        <v>0</v>
      </c>
      <c r="BL205" s="15" t="s">
        <v>353</v>
      </c>
      <c r="BM205" s="190" t="s">
        <v>1463</v>
      </c>
    </row>
    <row r="206" s="2" customFormat="1">
      <c r="A206" s="34"/>
      <c r="B206" s="35"/>
      <c r="C206" s="34"/>
      <c r="D206" s="192" t="s">
        <v>290</v>
      </c>
      <c r="E206" s="34"/>
      <c r="F206" s="193" t="s">
        <v>1241</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290</v>
      </c>
      <c r="AU206" s="15" t="s">
        <v>80</v>
      </c>
    </row>
    <row r="207" s="2" customFormat="1">
      <c r="A207" s="34"/>
      <c r="B207" s="35"/>
      <c r="C207" s="34"/>
      <c r="D207" s="192" t="s">
        <v>291</v>
      </c>
      <c r="E207" s="34"/>
      <c r="F207" s="197" t="s">
        <v>1464</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291</v>
      </c>
      <c r="AU207" s="15" t="s">
        <v>80</v>
      </c>
    </row>
    <row r="208" s="2" customFormat="1" ht="24.15" customHeight="1">
      <c r="A208" s="34"/>
      <c r="B208" s="177"/>
      <c r="C208" s="178" t="s">
        <v>390</v>
      </c>
      <c r="D208" s="178" t="s">
        <v>284</v>
      </c>
      <c r="E208" s="179" t="s">
        <v>924</v>
      </c>
      <c r="F208" s="180" t="s">
        <v>925</v>
      </c>
      <c r="G208" s="181" t="s">
        <v>287</v>
      </c>
      <c r="H208" s="182"/>
      <c r="I208" s="183"/>
      <c r="J208" s="184">
        <f>ROUND(I208*H208,2)</f>
        <v>0</v>
      </c>
      <c r="K208" s="185"/>
      <c r="L208" s="35"/>
      <c r="M208" s="186" t="s">
        <v>1</v>
      </c>
      <c r="N208" s="187" t="s">
        <v>38</v>
      </c>
      <c r="O208" s="73"/>
      <c r="P208" s="188">
        <f>O208*H208</f>
        <v>0</v>
      </c>
      <c r="Q208" s="188">
        <v>0</v>
      </c>
      <c r="R208" s="188">
        <f>Q208*H208</f>
        <v>0</v>
      </c>
      <c r="S208" s="188">
        <v>0</v>
      </c>
      <c r="T208" s="189">
        <f>S208*H208</f>
        <v>0</v>
      </c>
      <c r="U208" s="34"/>
      <c r="V208" s="34"/>
      <c r="W208" s="34"/>
      <c r="X208" s="34"/>
      <c r="Y208" s="34"/>
      <c r="Z208" s="34"/>
      <c r="AA208" s="34"/>
      <c r="AB208" s="34"/>
      <c r="AC208" s="34"/>
      <c r="AD208" s="34"/>
      <c r="AE208" s="34"/>
      <c r="AR208" s="190" t="s">
        <v>353</v>
      </c>
      <c r="AT208" s="190" t="s">
        <v>284</v>
      </c>
      <c r="AU208" s="190" t="s">
        <v>80</v>
      </c>
      <c r="AY208" s="15" t="s">
        <v>281</v>
      </c>
      <c r="BE208" s="191">
        <f>IF(N208="základní",J208,0)</f>
        <v>0</v>
      </c>
      <c r="BF208" s="191">
        <f>IF(N208="snížená",J208,0)</f>
        <v>0</v>
      </c>
      <c r="BG208" s="191">
        <f>IF(N208="zákl. přenesená",J208,0)</f>
        <v>0</v>
      </c>
      <c r="BH208" s="191">
        <f>IF(N208="sníž. přenesená",J208,0)</f>
        <v>0</v>
      </c>
      <c r="BI208" s="191">
        <f>IF(N208="nulová",J208,0)</f>
        <v>0</v>
      </c>
      <c r="BJ208" s="15" t="s">
        <v>80</v>
      </c>
      <c r="BK208" s="191">
        <f>ROUND(I208*H208,2)</f>
        <v>0</v>
      </c>
      <c r="BL208" s="15" t="s">
        <v>353</v>
      </c>
      <c r="BM208" s="190" t="s">
        <v>1465</v>
      </c>
    </row>
    <row r="209" s="2" customFormat="1">
      <c r="A209" s="34"/>
      <c r="B209" s="35"/>
      <c r="C209" s="34"/>
      <c r="D209" s="192" t="s">
        <v>290</v>
      </c>
      <c r="E209" s="34"/>
      <c r="F209" s="193" t="s">
        <v>925</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290</v>
      </c>
      <c r="AU209" s="15" t="s">
        <v>80</v>
      </c>
    </row>
    <row r="210" s="2" customFormat="1">
      <c r="A210" s="34"/>
      <c r="B210" s="35"/>
      <c r="C210" s="34"/>
      <c r="D210" s="192" t="s">
        <v>291</v>
      </c>
      <c r="E210" s="34"/>
      <c r="F210" s="197" t="s">
        <v>899</v>
      </c>
      <c r="G210" s="34"/>
      <c r="H210" s="34"/>
      <c r="I210" s="194"/>
      <c r="J210" s="34"/>
      <c r="K210" s="34"/>
      <c r="L210" s="35"/>
      <c r="M210" s="199"/>
      <c r="N210" s="200"/>
      <c r="O210" s="201"/>
      <c r="P210" s="201"/>
      <c r="Q210" s="201"/>
      <c r="R210" s="201"/>
      <c r="S210" s="201"/>
      <c r="T210" s="202"/>
      <c r="U210" s="34"/>
      <c r="V210" s="34"/>
      <c r="W210" s="34"/>
      <c r="X210" s="34"/>
      <c r="Y210" s="34"/>
      <c r="Z210" s="34"/>
      <c r="AA210" s="34"/>
      <c r="AB210" s="34"/>
      <c r="AC210" s="34"/>
      <c r="AD210" s="34"/>
      <c r="AE210" s="34"/>
      <c r="AT210" s="15" t="s">
        <v>291</v>
      </c>
      <c r="AU210" s="15" t="s">
        <v>80</v>
      </c>
    </row>
    <row r="211" s="2" customFormat="1" ht="6.96" customHeight="1">
      <c r="A211" s="34"/>
      <c r="B211" s="56"/>
      <c r="C211" s="57"/>
      <c r="D211" s="57"/>
      <c r="E211" s="57"/>
      <c r="F211" s="57"/>
      <c r="G211" s="57"/>
      <c r="H211" s="57"/>
      <c r="I211" s="57"/>
      <c r="J211" s="57"/>
      <c r="K211" s="57"/>
      <c r="L211" s="35"/>
      <c r="M211" s="34"/>
      <c r="O211" s="34"/>
      <c r="P211" s="34"/>
      <c r="Q211" s="34"/>
      <c r="R211" s="34"/>
      <c r="S211" s="34"/>
      <c r="T211" s="34"/>
      <c r="U211" s="34"/>
      <c r="V211" s="34"/>
      <c r="W211" s="34"/>
      <c r="X211" s="34"/>
      <c r="Y211" s="34"/>
      <c r="Z211" s="34"/>
      <c r="AA211" s="34"/>
      <c r="AB211" s="34"/>
      <c r="AC211" s="34"/>
      <c r="AD211" s="34"/>
      <c r="AE211" s="34"/>
    </row>
  </sheetData>
  <autoFilter ref="C129:K210"/>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139</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1466</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ROUND(J133,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ROUND((SUM(BE133:BE276)),  2)</f>
        <v>0</v>
      </c>
      <c r="G37" s="34"/>
      <c r="H37" s="34"/>
      <c r="I37" s="133">
        <v>0.20999999999999999</v>
      </c>
      <c r="J37" s="132">
        <f>ROUND(((SUM(BE133:BE276))*I37),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ROUND((SUM(BF133:BF276)),  2)</f>
        <v>0</v>
      </c>
      <c r="G38" s="34"/>
      <c r="H38" s="34"/>
      <c r="I38" s="133">
        <v>0.12</v>
      </c>
      <c r="J38" s="132">
        <f>ROUND(((SUM(BF133:BF276))*I38),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ROUND((SUM(BG133:BG276)),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ROUND((SUM(BH133:BH276)),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ROUND((SUM(BI133:BI276)),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Objekt9 - Schodiště 11, OP 11</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J133</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J134</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J180</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J202</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929</v>
      </c>
      <c r="E104" s="147"/>
      <c r="F104" s="147"/>
      <c r="G104" s="147"/>
      <c r="H104" s="147"/>
      <c r="I104" s="147"/>
      <c r="J104" s="148">
        <f>J215</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661</v>
      </c>
      <c r="E105" s="147"/>
      <c r="F105" s="147"/>
      <c r="G105" s="147"/>
      <c r="H105" s="147"/>
      <c r="I105" s="147"/>
      <c r="J105" s="148">
        <f>J240</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662</v>
      </c>
      <c r="E106" s="147"/>
      <c r="F106" s="147"/>
      <c r="G106" s="147"/>
      <c r="H106" s="147"/>
      <c r="I106" s="147"/>
      <c r="J106" s="148">
        <f>J247</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600</v>
      </c>
      <c r="E107" s="147"/>
      <c r="F107" s="147"/>
      <c r="G107" s="147"/>
      <c r="H107" s="147"/>
      <c r="I107" s="147"/>
      <c r="J107" s="148">
        <f>J256</f>
        <v>0</v>
      </c>
      <c r="K107" s="9"/>
      <c r="L107" s="145"/>
      <c r="S107" s="9"/>
      <c r="T107" s="9"/>
      <c r="U107" s="9"/>
      <c r="V107" s="9"/>
      <c r="W107" s="9"/>
      <c r="X107" s="9"/>
      <c r="Y107" s="9"/>
      <c r="Z107" s="9"/>
      <c r="AA107" s="9"/>
      <c r="AB107" s="9"/>
      <c r="AC107" s="9"/>
      <c r="AD107" s="9"/>
      <c r="AE107" s="9"/>
    </row>
    <row r="108" s="9" customFormat="1" ht="24.96" customHeight="1">
      <c r="A108" s="9"/>
      <c r="B108" s="145"/>
      <c r="C108" s="9"/>
      <c r="D108" s="146" t="s">
        <v>665</v>
      </c>
      <c r="E108" s="147"/>
      <c r="F108" s="147"/>
      <c r="G108" s="147"/>
      <c r="H108" s="147"/>
      <c r="I108" s="147"/>
      <c r="J108" s="148">
        <f>J260</f>
        <v>0</v>
      </c>
      <c r="K108" s="9"/>
      <c r="L108" s="145"/>
      <c r="S108" s="9"/>
      <c r="T108" s="9"/>
      <c r="U108" s="9"/>
      <c r="V108" s="9"/>
      <c r="W108" s="9"/>
      <c r="X108" s="9"/>
      <c r="Y108" s="9"/>
      <c r="Z108" s="9"/>
      <c r="AA108" s="9"/>
      <c r="AB108" s="9"/>
      <c r="AC108" s="9"/>
      <c r="AD108" s="9"/>
      <c r="AE108" s="9"/>
    </row>
    <row r="109" s="9" customFormat="1" ht="24.96" customHeight="1">
      <c r="A109" s="9"/>
      <c r="B109" s="145"/>
      <c r="C109" s="9"/>
      <c r="D109" s="146" t="s">
        <v>667</v>
      </c>
      <c r="E109" s="147"/>
      <c r="F109" s="147"/>
      <c r="G109" s="147"/>
      <c r="H109" s="147"/>
      <c r="I109" s="147"/>
      <c r="J109" s="148">
        <f>J270</f>
        <v>0</v>
      </c>
      <c r="K109" s="9"/>
      <c r="L109" s="145"/>
      <c r="S109" s="9"/>
      <c r="T109" s="9"/>
      <c r="U109" s="9"/>
      <c r="V109" s="9"/>
      <c r="W109" s="9"/>
      <c r="X109" s="9"/>
      <c r="Y109" s="9"/>
      <c r="Z109" s="9"/>
      <c r="AA109" s="9"/>
      <c r="AB109" s="9"/>
      <c r="AC109" s="9"/>
      <c r="AD109" s="9"/>
      <c r="AE109" s="9"/>
    </row>
    <row r="110" s="2" customFormat="1" ht="21.84" customHeight="1">
      <c r="A110" s="34"/>
      <c r="B110" s="35"/>
      <c r="C110" s="34"/>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6.96" customHeight="1">
      <c r="A111" s="34"/>
      <c r="B111" s="56"/>
      <c r="C111" s="57"/>
      <c r="D111" s="57"/>
      <c r="E111" s="57"/>
      <c r="F111" s="57"/>
      <c r="G111" s="57"/>
      <c r="H111" s="57"/>
      <c r="I111" s="57"/>
      <c r="J111" s="57"/>
      <c r="K111" s="57"/>
      <c r="L111" s="51"/>
      <c r="S111" s="34"/>
      <c r="T111" s="34"/>
      <c r="U111" s="34"/>
      <c r="V111" s="34"/>
      <c r="W111" s="34"/>
      <c r="X111" s="34"/>
      <c r="Y111" s="34"/>
      <c r="Z111" s="34"/>
      <c r="AA111" s="34"/>
      <c r="AB111" s="34"/>
      <c r="AC111" s="34"/>
      <c r="AD111" s="34"/>
      <c r="AE111" s="34"/>
    </row>
    <row r="115" s="2" customFormat="1" ht="6.96" customHeight="1">
      <c r="A115" s="34"/>
      <c r="B115" s="58"/>
      <c r="C115" s="59"/>
      <c r="D115" s="59"/>
      <c r="E115" s="59"/>
      <c r="F115" s="59"/>
      <c r="G115" s="59"/>
      <c r="H115" s="59"/>
      <c r="I115" s="59"/>
      <c r="J115" s="59"/>
      <c r="K115" s="59"/>
      <c r="L115" s="51"/>
      <c r="S115" s="34"/>
      <c r="T115" s="34"/>
      <c r="U115" s="34"/>
      <c r="V115" s="34"/>
      <c r="W115" s="34"/>
      <c r="X115" s="34"/>
      <c r="Y115" s="34"/>
      <c r="Z115" s="34"/>
      <c r="AA115" s="34"/>
      <c r="AB115" s="34"/>
      <c r="AC115" s="34"/>
      <c r="AD115" s="34"/>
      <c r="AE115" s="34"/>
    </row>
    <row r="116" s="2" customFormat="1" ht="24.96" customHeight="1">
      <c r="A116" s="34"/>
      <c r="B116" s="35"/>
      <c r="C116" s="19" t="s">
        <v>266</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6.96" customHeight="1">
      <c r="A117" s="34"/>
      <c r="B117" s="35"/>
      <c r="C117" s="34"/>
      <c r="D117" s="34"/>
      <c r="E117" s="34"/>
      <c r="F117" s="34"/>
      <c r="G117" s="34"/>
      <c r="H117" s="34"/>
      <c r="I117" s="34"/>
      <c r="J117" s="34"/>
      <c r="K117" s="34"/>
      <c r="L117" s="51"/>
      <c r="S117" s="34"/>
      <c r="T117" s="34"/>
      <c r="U117" s="34"/>
      <c r="V117" s="34"/>
      <c r="W117" s="34"/>
      <c r="X117" s="34"/>
      <c r="Y117" s="34"/>
      <c r="Z117" s="34"/>
      <c r="AA117" s="34"/>
      <c r="AB117" s="34"/>
      <c r="AC117" s="34"/>
      <c r="AD117" s="34"/>
      <c r="AE117" s="34"/>
    </row>
    <row r="118" s="2" customFormat="1" ht="12" customHeight="1">
      <c r="A118" s="34"/>
      <c r="B118" s="35"/>
      <c r="C118" s="28" t="s">
        <v>16</v>
      </c>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6.5" customHeight="1">
      <c r="A119" s="34"/>
      <c r="B119" s="35"/>
      <c r="C119" s="34"/>
      <c r="D119" s="34"/>
      <c r="E119" s="126" t="str">
        <f>E7</f>
        <v>Městský park -Děkanská zahrada Pelhřimov - kompletní provedení</v>
      </c>
      <c r="F119" s="28"/>
      <c r="G119" s="28"/>
      <c r="H119" s="28"/>
      <c r="I119" s="34"/>
      <c r="J119" s="34"/>
      <c r="K119" s="34"/>
      <c r="L119" s="51"/>
      <c r="S119" s="34"/>
      <c r="T119" s="34"/>
      <c r="U119" s="34"/>
      <c r="V119" s="34"/>
      <c r="W119" s="34"/>
      <c r="X119" s="34"/>
      <c r="Y119" s="34"/>
      <c r="Z119" s="34"/>
      <c r="AA119" s="34"/>
      <c r="AB119" s="34"/>
      <c r="AC119" s="34"/>
      <c r="AD119" s="34"/>
      <c r="AE119" s="34"/>
    </row>
    <row r="120" s="1" customFormat="1" ht="12" customHeight="1">
      <c r="B120" s="18"/>
      <c r="C120" s="28" t="s">
        <v>249</v>
      </c>
      <c r="L120" s="18"/>
    </row>
    <row r="121" s="1" customFormat="1" ht="16.5" customHeight="1">
      <c r="B121" s="18"/>
      <c r="E121" s="126" t="s">
        <v>250</v>
      </c>
      <c r="F121" s="1"/>
      <c r="G121" s="1"/>
      <c r="H121" s="1"/>
      <c r="L121" s="18"/>
    </row>
    <row r="122" s="1" customFormat="1" ht="12" customHeight="1">
      <c r="B122" s="18"/>
      <c r="C122" s="28" t="s">
        <v>251</v>
      </c>
      <c r="L122" s="18"/>
    </row>
    <row r="123" s="2" customFormat="1" ht="16.5" customHeight="1">
      <c r="A123" s="34"/>
      <c r="B123" s="35"/>
      <c r="C123" s="34"/>
      <c r="D123" s="34"/>
      <c r="E123" s="127" t="s">
        <v>252</v>
      </c>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395</v>
      </c>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2" customFormat="1" ht="16.5" customHeight="1">
      <c r="A125" s="34"/>
      <c r="B125" s="35"/>
      <c r="C125" s="34"/>
      <c r="D125" s="34"/>
      <c r="E125" s="63" t="str">
        <f>E13</f>
        <v>Objekt9 - Schodiště 11, OP 11</v>
      </c>
      <c r="F125" s="34"/>
      <c r="G125" s="34"/>
      <c r="H125" s="34"/>
      <c r="I125" s="34"/>
      <c r="J125" s="34"/>
      <c r="K125" s="34"/>
      <c r="L125" s="51"/>
      <c r="S125" s="34"/>
      <c r="T125" s="34"/>
      <c r="U125" s="34"/>
      <c r="V125" s="34"/>
      <c r="W125" s="34"/>
      <c r="X125" s="34"/>
      <c r="Y125" s="34"/>
      <c r="Z125" s="34"/>
      <c r="AA125" s="34"/>
      <c r="AB125" s="34"/>
      <c r="AC125" s="34"/>
      <c r="AD125" s="34"/>
      <c r="AE125" s="34"/>
    </row>
    <row r="126" s="2" customFormat="1" ht="6.96"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2" customFormat="1" ht="12" customHeight="1">
      <c r="A127" s="34"/>
      <c r="B127" s="35"/>
      <c r="C127" s="28" t="s">
        <v>20</v>
      </c>
      <c r="D127" s="34"/>
      <c r="E127" s="34"/>
      <c r="F127" s="23" t="str">
        <f>F16</f>
        <v xml:space="preserve"> </v>
      </c>
      <c r="G127" s="34"/>
      <c r="H127" s="34"/>
      <c r="I127" s="28" t="s">
        <v>22</v>
      </c>
      <c r="J127" s="65" t="str">
        <f>IF(J16="","",J16)</f>
        <v>5. 12. 2024</v>
      </c>
      <c r="K127" s="34"/>
      <c r="L127" s="51"/>
      <c r="S127" s="34"/>
      <c r="T127" s="34"/>
      <c r="U127" s="34"/>
      <c r="V127" s="34"/>
      <c r="W127" s="34"/>
      <c r="X127" s="34"/>
      <c r="Y127" s="34"/>
      <c r="Z127" s="34"/>
      <c r="AA127" s="34"/>
      <c r="AB127" s="34"/>
      <c r="AC127" s="34"/>
      <c r="AD127" s="34"/>
      <c r="AE127" s="34"/>
    </row>
    <row r="128" s="2" customFormat="1" ht="6.96"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2" customFormat="1" ht="15.15" customHeight="1">
      <c r="A129" s="34"/>
      <c r="B129" s="35"/>
      <c r="C129" s="28" t="s">
        <v>24</v>
      </c>
      <c r="D129" s="34"/>
      <c r="E129" s="34"/>
      <c r="F129" s="23" t="str">
        <f>E19</f>
        <v xml:space="preserve"> </v>
      </c>
      <c r="G129" s="34"/>
      <c r="H129" s="34"/>
      <c r="I129" s="28" t="s">
        <v>29</v>
      </c>
      <c r="J129" s="32" t="str">
        <f>E25</f>
        <v xml:space="preserve"> </v>
      </c>
      <c r="K129" s="34"/>
      <c r="L129" s="51"/>
      <c r="S129" s="34"/>
      <c r="T129" s="34"/>
      <c r="U129" s="34"/>
      <c r="V129" s="34"/>
      <c r="W129" s="34"/>
      <c r="X129" s="34"/>
      <c r="Y129" s="34"/>
      <c r="Z129" s="34"/>
      <c r="AA129" s="34"/>
      <c r="AB129" s="34"/>
      <c r="AC129" s="34"/>
      <c r="AD129" s="34"/>
      <c r="AE129" s="34"/>
    </row>
    <row r="130" s="2" customFormat="1" ht="15.15" customHeight="1">
      <c r="A130" s="34"/>
      <c r="B130" s="35"/>
      <c r="C130" s="28" t="s">
        <v>27</v>
      </c>
      <c r="D130" s="34"/>
      <c r="E130" s="34"/>
      <c r="F130" s="23" t="str">
        <f>IF(E22="","",E22)</f>
        <v>Vyplň údaj</v>
      </c>
      <c r="G130" s="34"/>
      <c r="H130" s="34"/>
      <c r="I130" s="28" t="s">
        <v>31</v>
      </c>
      <c r="J130" s="32" t="str">
        <f>E28</f>
        <v xml:space="preserve"> </v>
      </c>
      <c r="K130" s="34"/>
      <c r="L130" s="51"/>
      <c r="S130" s="34"/>
      <c r="T130" s="34"/>
      <c r="U130" s="34"/>
      <c r="V130" s="34"/>
      <c r="W130" s="34"/>
      <c r="X130" s="34"/>
      <c r="Y130" s="34"/>
      <c r="Z130" s="34"/>
      <c r="AA130" s="34"/>
      <c r="AB130" s="34"/>
      <c r="AC130" s="34"/>
      <c r="AD130" s="34"/>
      <c r="AE130" s="34"/>
    </row>
    <row r="131" s="2" customFormat="1" ht="10.32" customHeight="1">
      <c r="A131" s="34"/>
      <c r="B131" s="35"/>
      <c r="C131" s="34"/>
      <c r="D131" s="34"/>
      <c r="E131" s="34"/>
      <c r="F131" s="34"/>
      <c r="G131" s="34"/>
      <c r="H131" s="34"/>
      <c r="I131" s="34"/>
      <c r="J131" s="34"/>
      <c r="K131" s="34"/>
      <c r="L131" s="51"/>
      <c r="S131" s="34"/>
      <c r="T131" s="34"/>
      <c r="U131" s="34"/>
      <c r="V131" s="34"/>
      <c r="W131" s="34"/>
      <c r="X131" s="34"/>
      <c r="Y131" s="34"/>
      <c r="Z131" s="34"/>
      <c r="AA131" s="34"/>
      <c r="AB131" s="34"/>
      <c r="AC131" s="34"/>
      <c r="AD131" s="34"/>
      <c r="AE131" s="34"/>
    </row>
    <row r="132" s="11" customFormat="1" ht="29.28" customHeight="1">
      <c r="A132" s="153"/>
      <c r="B132" s="154"/>
      <c r="C132" s="155" t="s">
        <v>267</v>
      </c>
      <c r="D132" s="156" t="s">
        <v>58</v>
      </c>
      <c r="E132" s="156" t="s">
        <v>54</v>
      </c>
      <c r="F132" s="156" t="s">
        <v>55</v>
      </c>
      <c r="G132" s="156" t="s">
        <v>268</v>
      </c>
      <c r="H132" s="156" t="s">
        <v>269</v>
      </c>
      <c r="I132" s="156" t="s">
        <v>270</v>
      </c>
      <c r="J132" s="157" t="s">
        <v>257</v>
      </c>
      <c r="K132" s="158" t="s">
        <v>271</v>
      </c>
      <c r="L132" s="159"/>
      <c r="M132" s="82" t="s">
        <v>1</v>
      </c>
      <c r="N132" s="83" t="s">
        <v>37</v>
      </c>
      <c r="O132" s="83" t="s">
        <v>272</v>
      </c>
      <c r="P132" s="83" t="s">
        <v>273</v>
      </c>
      <c r="Q132" s="83" t="s">
        <v>274</v>
      </c>
      <c r="R132" s="83" t="s">
        <v>275</v>
      </c>
      <c r="S132" s="83" t="s">
        <v>276</v>
      </c>
      <c r="T132" s="84" t="s">
        <v>277</v>
      </c>
      <c r="U132" s="153"/>
      <c r="V132" s="153"/>
      <c r="W132" s="153"/>
      <c r="X132" s="153"/>
      <c r="Y132" s="153"/>
      <c r="Z132" s="153"/>
      <c r="AA132" s="153"/>
      <c r="AB132" s="153"/>
      <c r="AC132" s="153"/>
      <c r="AD132" s="153"/>
      <c r="AE132" s="153"/>
    </row>
    <row r="133" s="2" customFormat="1" ht="22.8" customHeight="1">
      <c r="A133" s="34"/>
      <c r="B133" s="35"/>
      <c r="C133" s="89" t="s">
        <v>278</v>
      </c>
      <c r="D133" s="34"/>
      <c r="E133" s="34"/>
      <c r="F133" s="34"/>
      <c r="G133" s="34"/>
      <c r="H133" s="34"/>
      <c r="I133" s="34"/>
      <c r="J133" s="160">
        <f>BK133</f>
        <v>0</v>
      </c>
      <c r="K133" s="34"/>
      <c r="L133" s="35"/>
      <c r="M133" s="85"/>
      <c r="N133" s="69"/>
      <c r="O133" s="86"/>
      <c r="P133" s="161">
        <f>P134+P180+P202+P215+P240+P247+P256+P260+P270</f>
        <v>0</v>
      </c>
      <c r="Q133" s="86"/>
      <c r="R133" s="161">
        <f>R134+R180+R202+R215+R240+R247+R256+R260+R270</f>
        <v>0</v>
      </c>
      <c r="S133" s="86"/>
      <c r="T133" s="162">
        <f>T134+T180+T202+T215+T240+T247+T256+T260+T270</f>
        <v>0</v>
      </c>
      <c r="U133" s="34"/>
      <c r="V133" s="34"/>
      <c r="W133" s="34"/>
      <c r="X133" s="34"/>
      <c r="Y133" s="34"/>
      <c r="Z133" s="34"/>
      <c r="AA133" s="34"/>
      <c r="AB133" s="34"/>
      <c r="AC133" s="34"/>
      <c r="AD133" s="34"/>
      <c r="AE133" s="34"/>
      <c r="AT133" s="15" t="s">
        <v>72</v>
      </c>
      <c r="AU133" s="15" t="s">
        <v>259</v>
      </c>
      <c r="BK133" s="163">
        <f>BK134+BK180+BK202+BK215+BK240+BK247+BK256+BK260+BK270</f>
        <v>0</v>
      </c>
    </row>
    <row r="134" s="12" customFormat="1" ht="25.92" customHeight="1">
      <c r="A134" s="12"/>
      <c r="B134" s="164"/>
      <c r="C134" s="12"/>
      <c r="D134" s="165" t="s">
        <v>72</v>
      </c>
      <c r="E134" s="166" t="s">
        <v>80</v>
      </c>
      <c r="F134" s="166" t="s">
        <v>400</v>
      </c>
      <c r="G134" s="12"/>
      <c r="H134" s="12"/>
      <c r="I134" s="167"/>
      <c r="J134" s="168">
        <f>BK134</f>
        <v>0</v>
      </c>
      <c r="K134" s="12"/>
      <c r="L134" s="164"/>
      <c r="M134" s="169"/>
      <c r="N134" s="170"/>
      <c r="O134" s="170"/>
      <c r="P134" s="171">
        <f>SUM(P135:P179)</f>
        <v>0</v>
      </c>
      <c r="Q134" s="170"/>
      <c r="R134" s="171">
        <f>SUM(R135:R179)</f>
        <v>0</v>
      </c>
      <c r="S134" s="170"/>
      <c r="T134" s="172">
        <f>SUM(T135:T179)</f>
        <v>0</v>
      </c>
      <c r="U134" s="12"/>
      <c r="V134" s="12"/>
      <c r="W134" s="12"/>
      <c r="X134" s="12"/>
      <c r="Y134" s="12"/>
      <c r="Z134" s="12"/>
      <c r="AA134" s="12"/>
      <c r="AB134" s="12"/>
      <c r="AC134" s="12"/>
      <c r="AD134" s="12"/>
      <c r="AE134" s="12"/>
      <c r="AR134" s="165" t="s">
        <v>80</v>
      </c>
      <c r="AT134" s="173" t="s">
        <v>72</v>
      </c>
      <c r="AU134" s="173" t="s">
        <v>73</v>
      </c>
      <c r="AY134" s="165" t="s">
        <v>281</v>
      </c>
      <c r="BK134" s="174">
        <f>SUM(BK135:BK179)</f>
        <v>0</v>
      </c>
    </row>
    <row r="135" s="2" customFormat="1" ht="24.15" customHeight="1">
      <c r="A135" s="34"/>
      <c r="B135" s="177"/>
      <c r="C135" s="178" t="s">
        <v>80</v>
      </c>
      <c r="D135" s="178" t="s">
        <v>284</v>
      </c>
      <c r="E135" s="179" t="s">
        <v>553</v>
      </c>
      <c r="F135" s="180" t="s">
        <v>1127</v>
      </c>
      <c r="G135" s="181" t="s">
        <v>510</v>
      </c>
      <c r="H135" s="203">
        <v>9.2249999999999996</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1467</v>
      </c>
    </row>
    <row r="136" s="2" customFormat="1">
      <c r="A136" s="34"/>
      <c r="B136" s="35"/>
      <c r="C136" s="34"/>
      <c r="D136" s="192" t="s">
        <v>290</v>
      </c>
      <c r="E136" s="34"/>
      <c r="F136" s="193" t="s">
        <v>1127</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c r="A137" s="34"/>
      <c r="B137" s="35"/>
      <c r="C137" s="34"/>
      <c r="D137" s="192" t="s">
        <v>291</v>
      </c>
      <c r="E137" s="34"/>
      <c r="F137" s="197" t="s">
        <v>1468</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80</v>
      </c>
    </row>
    <row r="138" s="2" customFormat="1" ht="24.15" customHeight="1">
      <c r="A138" s="34"/>
      <c r="B138" s="177"/>
      <c r="C138" s="178" t="s">
        <v>82</v>
      </c>
      <c r="D138" s="178" t="s">
        <v>284</v>
      </c>
      <c r="E138" s="179" t="s">
        <v>557</v>
      </c>
      <c r="F138" s="180" t="s">
        <v>1130</v>
      </c>
      <c r="G138" s="181" t="s">
        <v>510</v>
      </c>
      <c r="H138" s="203">
        <v>4.6130000000000004</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1469</v>
      </c>
    </row>
    <row r="139" s="2" customFormat="1">
      <c r="A139" s="34"/>
      <c r="B139" s="35"/>
      <c r="C139" s="34"/>
      <c r="D139" s="192" t="s">
        <v>290</v>
      </c>
      <c r="E139" s="34"/>
      <c r="F139" s="193" t="s">
        <v>1130</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1470</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4.15" customHeight="1">
      <c r="A141" s="34"/>
      <c r="B141" s="177"/>
      <c r="C141" s="178" t="s">
        <v>90</v>
      </c>
      <c r="D141" s="178" t="s">
        <v>284</v>
      </c>
      <c r="E141" s="179" t="s">
        <v>677</v>
      </c>
      <c r="F141" s="180" t="s">
        <v>678</v>
      </c>
      <c r="G141" s="181" t="s">
        <v>510</v>
      </c>
      <c r="H141" s="203">
        <v>3.8199999999999998</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1471</v>
      </c>
    </row>
    <row r="142" s="2" customFormat="1">
      <c r="A142" s="34"/>
      <c r="B142" s="35"/>
      <c r="C142" s="34"/>
      <c r="D142" s="192" t="s">
        <v>290</v>
      </c>
      <c r="E142" s="34"/>
      <c r="F142" s="193" t="s">
        <v>678</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c r="A143" s="34"/>
      <c r="B143" s="35"/>
      <c r="C143" s="34"/>
      <c r="D143" s="192" t="s">
        <v>291</v>
      </c>
      <c r="E143" s="34"/>
      <c r="F143" s="197" t="s">
        <v>1472</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291</v>
      </c>
      <c r="AU143" s="15" t="s">
        <v>80</v>
      </c>
    </row>
    <row r="144" s="2" customFormat="1" ht="24.15" customHeight="1">
      <c r="A144" s="34"/>
      <c r="B144" s="177"/>
      <c r="C144" s="178" t="s">
        <v>97</v>
      </c>
      <c r="D144" s="178" t="s">
        <v>284</v>
      </c>
      <c r="E144" s="179" t="s">
        <v>681</v>
      </c>
      <c r="F144" s="180" t="s">
        <v>682</v>
      </c>
      <c r="G144" s="181" t="s">
        <v>510</v>
      </c>
      <c r="H144" s="203">
        <v>1.9099999999999999</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1473</v>
      </c>
    </row>
    <row r="145" s="2" customFormat="1">
      <c r="A145" s="34"/>
      <c r="B145" s="35"/>
      <c r="C145" s="34"/>
      <c r="D145" s="192" t="s">
        <v>290</v>
      </c>
      <c r="E145" s="34"/>
      <c r="F145" s="193" t="s">
        <v>682</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c r="A146" s="34"/>
      <c r="B146" s="35"/>
      <c r="C146" s="34"/>
      <c r="D146" s="192" t="s">
        <v>291</v>
      </c>
      <c r="E146" s="34"/>
      <c r="F146" s="197" t="s">
        <v>1474</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291</v>
      </c>
      <c r="AU146" s="15" t="s">
        <v>80</v>
      </c>
    </row>
    <row r="147" s="2" customFormat="1" ht="24.15" customHeight="1">
      <c r="A147" s="34"/>
      <c r="B147" s="177"/>
      <c r="C147" s="178" t="s">
        <v>280</v>
      </c>
      <c r="D147" s="178" t="s">
        <v>284</v>
      </c>
      <c r="E147" s="179" t="s">
        <v>685</v>
      </c>
      <c r="F147" s="180" t="s">
        <v>686</v>
      </c>
      <c r="G147" s="181" t="s">
        <v>510</v>
      </c>
      <c r="H147" s="203">
        <v>3.3999999999999999</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1475</v>
      </c>
    </row>
    <row r="148" s="2" customFormat="1">
      <c r="A148" s="34"/>
      <c r="B148" s="35"/>
      <c r="C148" s="34"/>
      <c r="D148" s="192" t="s">
        <v>290</v>
      </c>
      <c r="E148" s="34"/>
      <c r="F148" s="193" t="s">
        <v>686</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c r="A149" s="34"/>
      <c r="B149" s="35"/>
      <c r="C149" s="34"/>
      <c r="D149" s="192" t="s">
        <v>291</v>
      </c>
      <c r="E149" s="34"/>
      <c r="F149" s="197" t="s">
        <v>1476</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291</v>
      </c>
      <c r="AU149" s="15" t="s">
        <v>80</v>
      </c>
    </row>
    <row r="150" s="2" customFormat="1" ht="24.15" customHeight="1">
      <c r="A150" s="34"/>
      <c r="B150" s="177"/>
      <c r="C150" s="178" t="s">
        <v>307</v>
      </c>
      <c r="D150" s="178" t="s">
        <v>284</v>
      </c>
      <c r="E150" s="179" t="s">
        <v>609</v>
      </c>
      <c r="F150" s="180" t="s">
        <v>689</v>
      </c>
      <c r="G150" s="181" t="s">
        <v>510</v>
      </c>
      <c r="H150" s="203">
        <v>11.345000000000001</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1477</v>
      </c>
    </row>
    <row r="151" s="2" customFormat="1">
      <c r="A151" s="34"/>
      <c r="B151" s="35"/>
      <c r="C151" s="34"/>
      <c r="D151" s="192" t="s">
        <v>290</v>
      </c>
      <c r="E151" s="34"/>
      <c r="F151" s="193" t="s">
        <v>689</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1478</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4.15" customHeight="1">
      <c r="A153" s="34"/>
      <c r="B153" s="177"/>
      <c r="C153" s="178" t="s">
        <v>312</v>
      </c>
      <c r="D153" s="178" t="s">
        <v>284</v>
      </c>
      <c r="E153" s="179" t="s">
        <v>612</v>
      </c>
      <c r="F153" s="180" t="s">
        <v>613</v>
      </c>
      <c r="G153" s="181" t="s">
        <v>510</v>
      </c>
      <c r="H153" s="203">
        <v>34.034999999999997</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1479</v>
      </c>
    </row>
    <row r="154" s="2" customFormat="1">
      <c r="A154" s="34"/>
      <c r="B154" s="35"/>
      <c r="C154" s="34"/>
      <c r="D154" s="192" t="s">
        <v>290</v>
      </c>
      <c r="E154" s="34"/>
      <c r="F154" s="193" t="s">
        <v>613</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c r="A155" s="34"/>
      <c r="B155" s="35"/>
      <c r="C155" s="34"/>
      <c r="D155" s="192" t="s">
        <v>291</v>
      </c>
      <c r="E155" s="34"/>
      <c r="F155" s="197" t="s">
        <v>1480</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291</v>
      </c>
      <c r="AU155" s="15" t="s">
        <v>80</v>
      </c>
    </row>
    <row r="156" s="2" customFormat="1" ht="33" customHeight="1">
      <c r="A156" s="34"/>
      <c r="B156" s="177"/>
      <c r="C156" s="178" t="s">
        <v>317</v>
      </c>
      <c r="D156" s="178" t="s">
        <v>284</v>
      </c>
      <c r="E156" s="179" t="s">
        <v>694</v>
      </c>
      <c r="F156" s="180" t="s">
        <v>695</v>
      </c>
      <c r="G156" s="181" t="s">
        <v>510</v>
      </c>
      <c r="H156" s="203">
        <v>1.7</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1481</v>
      </c>
    </row>
    <row r="157" s="2" customFormat="1">
      <c r="A157" s="34"/>
      <c r="B157" s="35"/>
      <c r="C157" s="34"/>
      <c r="D157" s="192" t="s">
        <v>290</v>
      </c>
      <c r="E157" s="34"/>
      <c r="F157" s="193" t="s">
        <v>695</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c r="A158" s="34"/>
      <c r="B158" s="35"/>
      <c r="C158" s="34"/>
      <c r="D158" s="192" t="s">
        <v>291</v>
      </c>
      <c r="E158" s="34"/>
      <c r="F158" s="197" t="s">
        <v>1482</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291</v>
      </c>
      <c r="AU158" s="15" t="s">
        <v>80</v>
      </c>
    </row>
    <row r="159" s="2" customFormat="1" ht="24.15" customHeight="1">
      <c r="A159" s="34"/>
      <c r="B159" s="177"/>
      <c r="C159" s="178" t="s">
        <v>322</v>
      </c>
      <c r="D159" s="178" t="s">
        <v>284</v>
      </c>
      <c r="E159" s="179" t="s">
        <v>954</v>
      </c>
      <c r="F159" s="180" t="s">
        <v>955</v>
      </c>
      <c r="G159" s="181" t="s">
        <v>510</v>
      </c>
      <c r="H159" s="203">
        <v>1.7</v>
      </c>
      <c r="I159" s="183"/>
      <c r="J159" s="184">
        <f>ROUND(I159*H159,2)</f>
        <v>0</v>
      </c>
      <c r="K159" s="185"/>
      <c r="L159" s="35"/>
      <c r="M159" s="186" t="s">
        <v>1</v>
      </c>
      <c r="N159" s="187"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97</v>
      </c>
      <c r="AT159" s="190" t="s">
        <v>284</v>
      </c>
      <c r="AU159" s="190" t="s">
        <v>80</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1483</v>
      </c>
    </row>
    <row r="160" s="2" customFormat="1">
      <c r="A160" s="34"/>
      <c r="B160" s="35"/>
      <c r="C160" s="34"/>
      <c r="D160" s="192" t="s">
        <v>290</v>
      </c>
      <c r="E160" s="34"/>
      <c r="F160" s="193" t="s">
        <v>955</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80</v>
      </c>
    </row>
    <row r="161" s="2" customFormat="1">
      <c r="A161" s="34"/>
      <c r="B161" s="35"/>
      <c r="C161" s="34"/>
      <c r="D161" s="192" t="s">
        <v>291</v>
      </c>
      <c r="E161" s="34"/>
      <c r="F161" s="197" t="s">
        <v>1484</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291</v>
      </c>
      <c r="AU161" s="15" t="s">
        <v>80</v>
      </c>
    </row>
    <row r="162" s="2" customFormat="1" ht="16.5" customHeight="1">
      <c r="A162" s="34"/>
      <c r="B162" s="177"/>
      <c r="C162" s="178" t="s">
        <v>327</v>
      </c>
      <c r="D162" s="178" t="s">
        <v>284</v>
      </c>
      <c r="E162" s="179" t="s">
        <v>706</v>
      </c>
      <c r="F162" s="180" t="s">
        <v>707</v>
      </c>
      <c r="G162" s="181" t="s">
        <v>510</v>
      </c>
      <c r="H162" s="203">
        <v>1.7</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1485</v>
      </c>
    </row>
    <row r="163" s="2" customFormat="1">
      <c r="A163" s="34"/>
      <c r="B163" s="35"/>
      <c r="C163" s="34"/>
      <c r="D163" s="192" t="s">
        <v>290</v>
      </c>
      <c r="E163" s="34"/>
      <c r="F163" s="193" t="s">
        <v>707</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c r="A164" s="34"/>
      <c r="B164" s="35"/>
      <c r="C164" s="34"/>
      <c r="D164" s="192" t="s">
        <v>291</v>
      </c>
      <c r="E164" s="34"/>
      <c r="F164" s="197" t="s">
        <v>1486</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291</v>
      </c>
      <c r="AU164" s="15" t="s">
        <v>80</v>
      </c>
    </row>
    <row r="165" s="2" customFormat="1" ht="16.5" customHeight="1">
      <c r="A165" s="34"/>
      <c r="B165" s="177"/>
      <c r="C165" s="178" t="s">
        <v>332</v>
      </c>
      <c r="D165" s="178" t="s">
        <v>284</v>
      </c>
      <c r="E165" s="179" t="s">
        <v>710</v>
      </c>
      <c r="F165" s="180" t="s">
        <v>711</v>
      </c>
      <c r="G165" s="181" t="s">
        <v>510</v>
      </c>
      <c r="H165" s="203">
        <v>1.7</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1487</v>
      </c>
    </row>
    <row r="166" s="2" customFormat="1">
      <c r="A166" s="34"/>
      <c r="B166" s="35"/>
      <c r="C166" s="34"/>
      <c r="D166" s="192" t="s">
        <v>290</v>
      </c>
      <c r="E166" s="34"/>
      <c r="F166" s="193" t="s">
        <v>711</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1486</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2" customFormat="1" ht="21.75" customHeight="1">
      <c r="A168" s="34"/>
      <c r="B168" s="177"/>
      <c r="C168" s="178" t="s">
        <v>8</v>
      </c>
      <c r="D168" s="178" t="s">
        <v>284</v>
      </c>
      <c r="E168" s="179" t="s">
        <v>616</v>
      </c>
      <c r="F168" s="180" t="s">
        <v>714</v>
      </c>
      <c r="G168" s="181" t="s">
        <v>403</v>
      </c>
      <c r="H168" s="203">
        <v>18.699999999999999</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80</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1488</v>
      </c>
    </row>
    <row r="169" s="2" customFormat="1">
      <c r="A169" s="34"/>
      <c r="B169" s="35"/>
      <c r="C169" s="34"/>
      <c r="D169" s="192" t="s">
        <v>290</v>
      </c>
      <c r="E169" s="34"/>
      <c r="F169" s="193" t="s">
        <v>714</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80</v>
      </c>
    </row>
    <row r="170" s="2" customFormat="1">
      <c r="A170" s="34"/>
      <c r="B170" s="35"/>
      <c r="C170" s="34"/>
      <c r="D170" s="192" t="s">
        <v>291</v>
      </c>
      <c r="E170" s="34"/>
      <c r="F170" s="197" t="s">
        <v>1489</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80</v>
      </c>
    </row>
    <row r="171" s="2" customFormat="1" ht="24.15" customHeight="1">
      <c r="A171" s="34"/>
      <c r="B171" s="177"/>
      <c r="C171" s="178" t="s">
        <v>439</v>
      </c>
      <c r="D171" s="178" t="s">
        <v>284</v>
      </c>
      <c r="E171" s="179" t="s">
        <v>622</v>
      </c>
      <c r="F171" s="180" t="s">
        <v>717</v>
      </c>
      <c r="G171" s="181" t="s">
        <v>510</v>
      </c>
      <c r="H171" s="203">
        <v>11.345000000000001</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1490</v>
      </c>
    </row>
    <row r="172" s="2" customFormat="1">
      <c r="A172" s="34"/>
      <c r="B172" s="35"/>
      <c r="C172" s="34"/>
      <c r="D172" s="192" t="s">
        <v>290</v>
      </c>
      <c r="E172" s="34"/>
      <c r="F172" s="193" t="s">
        <v>717</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1491</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2" customFormat="1" ht="16.5" customHeight="1">
      <c r="A174" s="34"/>
      <c r="B174" s="177"/>
      <c r="C174" s="178" t="s">
        <v>343</v>
      </c>
      <c r="D174" s="178" t="s">
        <v>284</v>
      </c>
      <c r="E174" s="179" t="s">
        <v>625</v>
      </c>
      <c r="F174" s="180" t="s">
        <v>626</v>
      </c>
      <c r="G174" s="181" t="s">
        <v>627</v>
      </c>
      <c r="H174" s="203">
        <v>20</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80</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1492</v>
      </c>
    </row>
    <row r="175" s="2" customFormat="1">
      <c r="A175" s="34"/>
      <c r="B175" s="35"/>
      <c r="C175" s="34"/>
      <c r="D175" s="192" t="s">
        <v>290</v>
      </c>
      <c r="E175" s="34"/>
      <c r="F175" s="193" t="s">
        <v>626</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80</v>
      </c>
    </row>
    <row r="176" s="2" customFormat="1">
      <c r="A176" s="34"/>
      <c r="B176" s="35"/>
      <c r="C176" s="34"/>
      <c r="D176" s="192" t="s">
        <v>291</v>
      </c>
      <c r="E176" s="34"/>
      <c r="F176" s="197" t="s">
        <v>1493</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80</v>
      </c>
    </row>
    <row r="177" s="2" customFormat="1" ht="24.15" customHeight="1">
      <c r="A177" s="34"/>
      <c r="B177" s="177"/>
      <c r="C177" s="178" t="s">
        <v>348</v>
      </c>
      <c r="D177" s="178" t="s">
        <v>284</v>
      </c>
      <c r="E177" s="179" t="s">
        <v>965</v>
      </c>
      <c r="F177" s="180" t="s">
        <v>966</v>
      </c>
      <c r="G177" s="181" t="s">
        <v>515</v>
      </c>
      <c r="H177" s="203">
        <v>3.0600000000000001</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1494</v>
      </c>
    </row>
    <row r="178" s="2" customFormat="1">
      <c r="A178" s="34"/>
      <c r="B178" s="35"/>
      <c r="C178" s="34"/>
      <c r="D178" s="192" t="s">
        <v>290</v>
      </c>
      <c r="E178" s="34"/>
      <c r="F178" s="193" t="s">
        <v>966</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80</v>
      </c>
    </row>
    <row r="179" s="2" customFormat="1">
      <c r="A179" s="34"/>
      <c r="B179" s="35"/>
      <c r="C179" s="34"/>
      <c r="D179" s="192" t="s">
        <v>291</v>
      </c>
      <c r="E179" s="34"/>
      <c r="F179" s="197" t="s">
        <v>1495</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291</v>
      </c>
      <c r="AU179" s="15" t="s">
        <v>80</v>
      </c>
    </row>
    <row r="180" s="12" customFormat="1" ht="25.92" customHeight="1">
      <c r="A180" s="12"/>
      <c r="B180" s="164"/>
      <c r="C180" s="12"/>
      <c r="D180" s="165" t="s">
        <v>72</v>
      </c>
      <c r="E180" s="166" t="s">
        <v>82</v>
      </c>
      <c r="F180" s="166" t="s">
        <v>726</v>
      </c>
      <c r="G180" s="12"/>
      <c r="H180" s="12"/>
      <c r="I180" s="167"/>
      <c r="J180" s="168">
        <f>BK180</f>
        <v>0</v>
      </c>
      <c r="K180" s="12"/>
      <c r="L180" s="164"/>
      <c r="M180" s="169"/>
      <c r="N180" s="170"/>
      <c r="O180" s="170"/>
      <c r="P180" s="171">
        <f>SUM(P181:P201)</f>
        <v>0</v>
      </c>
      <c r="Q180" s="170"/>
      <c r="R180" s="171">
        <f>SUM(R181:R201)</f>
        <v>0</v>
      </c>
      <c r="S180" s="170"/>
      <c r="T180" s="172">
        <f>SUM(T181:T201)</f>
        <v>0</v>
      </c>
      <c r="U180" s="12"/>
      <c r="V180" s="12"/>
      <c r="W180" s="12"/>
      <c r="X180" s="12"/>
      <c r="Y180" s="12"/>
      <c r="Z180" s="12"/>
      <c r="AA180" s="12"/>
      <c r="AB180" s="12"/>
      <c r="AC180" s="12"/>
      <c r="AD180" s="12"/>
      <c r="AE180" s="12"/>
      <c r="AR180" s="165" t="s">
        <v>80</v>
      </c>
      <c r="AT180" s="173" t="s">
        <v>72</v>
      </c>
      <c r="AU180" s="173" t="s">
        <v>73</v>
      </c>
      <c r="AY180" s="165" t="s">
        <v>281</v>
      </c>
      <c r="BK180" s="174">
        <f>SUM(BK181:BK201)</f>
        <v>0</v>
      </c>
    </row>
    <row r="181" s="2" customFormat="1" ht="24.15" customHeight="1">
      <c r="A181" s="34"/>
      <c r="B181" s="177"/>
      <c r="C181" s="178" t="s">
        <v>353</v>
      </c>
      <c r="D181" s="178" t="s">
        <v>284</v>
      </c>
      <c r="E181" s="179" t="s">
        <v>969</v>
      </c>
      <c r="F181" s="180" t="s">
        <v>970</v>
      </c>
      <c r="G181" s="181" t="s">
        <v>403</v>
      </c>
      <c r="H181" s="203">
        <v>21.25</v>
      </c>
      <c r="I181" s="183"/>
      <c r="J181" s="184">
        <f>ROUND(I181*H181,2)</f>
        <v>0</v>
      </c>
      <c r="K181" s="185"/>
      <c r="L181" s="35"/>
      <c r="M181" s="186" t="s">
        <v>1</v>
      </c>
      <c r="N181" s="187"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97</v>
      </c>
      <c r="AT181" s="190" t="s">
        <v>284</v>
      </c>
      <c r="AU181" s="190" t="s">
        <v>80</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97</v>
      </c>
      <c r="BM181" s="190" t="s">
        <v>1496</v>
      </c>
    </row>
    <row r="182" s="2" customFormat="1">
      <c r="A182" s="34"/>
      <c r="B182" s="35"/>
      <c r="C182" s="34"/>
      <c r="D182" s="192" t="s">
        <v>290</v>
      </c>
      <c r="E182" s="34"/>
      <c r="F182" s="193" t="s">
        <v>970</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80</v>
      </c>
    </row>
    <row r="183" s="2" customFormat="1">
      <c r="A183" s="34"/>
      <c r="B183" s="35"/>
      <c r="C183" s="34"/>
      <c r="D183" s="192" t="s">
        <v>291</v>
      </c>
      <c r="E183" s="34"/>
      <c r="F183" s="197" t="s">
        <v>1497</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291</v>
      </c>
      <c r="AU183" s="15" t="s">
        <v>80</v>
      </c>
    </row>
    <row r="184" s="2" customFormat="1" ht="24.15" customHeight="1">
      <c r="A184" s="34"/>
      <c r="B184" s="177"/>
      <c r="C184" s="178" t="s">
        <v>360</v>
      </c>
      <c r="D184" s="178" t="s">
        <v>284</v>
      </c>
      <c r="E184" s="179" t="s">
        <v>973</v>
      </c>
      <c r="F184" s="180" t="s">
        <v>974</v>
      </c>
      <c r="G184" s="181" t="s">
        <v>510</v>
      </c>
      <c r="H184" s="203">
        <v>0.52000000000000002</v>
      </c>
      <c r="I184" s="183"/>
      <c r="J184" s="184">
        <f>ROUND(I184*H184,2)</f>
        <v>0</v>
      </c>
      <c r="K184" s="185"/>
      <c r="L184" s="35"/>
      <c r="M184" s="186" t="s">
        <v>1</v>
      </c>
      <c r="N184" s="187" t="s">
        <v>38</v>
      </c>
      <c r="O184" s="73"/>
      <c r="P184" s="188">
        <f>O184*H184</f>
        <v>0</v>
      </c>
      <c r="Q184" s="188">
        <v>0</v>
      </c>
      <c r="R184" s="188">
        <f>Q184*H184</f>
        <v>0</v>
      </c>
      <c r="S184" s="188">
        <v>0</v>
      </c>
      <c r="T184" s="189">
        <f>S184*H184</f>
        <v>0</v>
      </c>
      <c r="U184" s="34"/>
      <c r="V184" s="34"/>
      <c r="W184" s="34"/>
      <c r="X184" s="34"/>
      <c r="Y184" s="34"/>
      <c r="Z184" s="34"/>
      <c r="AA184" s="34"/>
      <c r="AB184" s="34"/>
      <c r="AC184" s="34"/>
      <c r="AD184" s="34"/>
      <c r="AE184" s="34"/>
      <c r="AR184" s="190" t="s">
        <v>97</v>
      </c>
      <c r="AT184" s="190" t="s">
        <v>284</v>
      </c>
      <c r="AU184" s="190" t="s">
        <v>80</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1498</v>
      </c>
    </row>
    <row r="185" s="2" customFormat="1">
      <c r="A185" s="34"/>
      <c r="B185" s="35"/>
      <c r="C185" s="34"/>
      <c r="D185" s="192" t="s">
        <v>290</v>
      </c>
      <c r="E185" s="34"/>
      <c r="F185" s="193" t="s">
        <v>974</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80</v>
      </c>
    </row>
    <row r="186" s="2" customFormat="1">
      <c r="A186" s="34"/>
      <c r="B186" s="35"/>
      <c r="C186" s="34"/>
      <c r="D186" s="192" t="s">
        <v>291</v>
      </c>
      <c r="E186" s="34"/>
      <c r="F186" s="197" t="s">
        <v>1499</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291</v>
      </c>
      <c r="AU186" s="15" t="s">
        <v>80</v>
      </c>
    </row>
    <row r="187" s="2" customFormat="1" ht="37.8" customHeight="1">
      <c r="A187" s="34"/>
      <c r="B187" s="177"/>
      <c r="C187" s="178" t="s">
        <v>455</v>
      </c>
      <c r="D187" s="178" t="s">
        <v>284</v>
      </c>
      <c r="E187" s="179" t="s">
        <v>743</v>
      </c>
      <c r="F187" s="180" t="s">
        <v>744</v>
      </c>
      <c r="G187" s="181" t="s">
        <v>510</v>
      </c>
      <c r="H187" s="203">
        <v>4.5</v>
      </c>
      <c r="I187" s="183"/>
      <c r="J187" s="184">
        <f>ROUND(I187*H187,2)</f>
        <v>0</v>
      </c>
      <c r="K187" s="185"/>
      <c r="L187" s="35"/>
      <c r="M187" s="186" t="s">
        <v>1</v>
      </c>
      <c r="N187" s="187" t="s">
        <v>38</v>
      </c>
      <c r="O187" s="73"/>
      <c r="P187" s="188">
        <f>O187*H187</f>
        <v>0</v>
      </c>
      <c r="Q187" s="188">
        <v>0</v>
      </c>
      <c r="R187" s="188">
        <f>Q187*H187</f>
        <v>0</v>
      </c>
      <c r="S187" s="188">
        <v>0</v>
      </c>
      <c r="T187" s="189">
        <f>S187*H187</f>
        <v>0</v>
      </c>
      <c r="U187" s="34"/>
      <c r="V187" s="34"/>
      <c r="W187" s="34"/>
      <c r="X187" s="34"/>
      <c r="Y187" s="34"/>
      <c r="Z187" s="34"/>
      <c r="AA187" s="34"/>
      <c r="AB187" s="34"/>
      <c r="AC187" s="34"/>
      <c r="AD187" s="34"/>
      <c r="AE187" s="34"/>
      <c r="AR187" s="190" t="s">
        <v>97</v>
      </c>
      <c r="AT187" s="190" t="s">
        <v>284</v>
      </c>
      <c r="AU187" s="190" t="s">
        <v>80</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1500</v>
      </c>
    </row>
    <row r="188" s="2" customFormat="1">
      <c r="A188" s="34"/>
      <c r="B188" s="35"/>
      <c r="C188" s="34"/>
      <c r="D188" s="192" t="s">
        <v>290</v>
      </c>
      <c r="E188" s="34"/>
      <c r="F188" s="193" t="s">
        <v>744</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290</v>
      </c>
      <c r="AU188" s="15" t="s">
        <v>80</v>
      </c>
    </row>
    <row r="189" s="2" customFormat="1">
      <c r="A189" s="34"/>
      <c r="B189" s="35"/>
      <c r="C189" s="34"/>
      <c r="D189" s="192" t="s">
        <v>291</v>
      </c>
      <c r="E189" s="34"/>
      <c r="F189" s="197" t="s">
        <v>1501</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291</v>
      </c>
      <c r="AU189" s="15" t="s">
        <v>80</v>
      </c>
    </row>
    <row r="190" s="2" customFormat="1" ht="16.5" customHeight="1">
      <c r="A190" s="34"/>
      <c r="B190" s="177"/>
      <c r="C190" s="178" t="s">
        <v>367</v>
      </c>
      <c r="D190" s="178" t="s">
        <v>284</v>
      </c>
      <c r="E190" s="179" t="s">
        <v>747</v>
      </c>
      <c r="F190" s="180" t="s">
        <v>748</v>
      </c>
      <c r="G190" s="181" t="s">
        <v>403</v>
      </c>
      <c r="H190" s="203">
        <v>10.48</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80</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1502</v>
      </c>
    </row>
    <row r="191" s="2" customFormat="1">
      <c r="A191" s="34"/>
      <c r="B191" s="35"/>
      <c r="C191" s="34"/>
      <c r="D191" s="192" t="s">
        <v>290</v>
      </c>
      <c r="E191" s="34"/>
      <c r="F191" s="193" t="s">
        <v>748</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80</v>
      </c>
    </row>
    <row r="192" s="2" customFormat="1">
      <c r="A192" s="34"/>
      <c r="B192" s="35"/>
      <c r="C192" s="34"/>
      <c r="D192" s="192" t="s">
        <v>291</v>
      </c>
      <c r="E192" s="34"/>
      <c r="F192" s="197" t="s">
        <v>1503</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291</v>
      </c>
      <c r="AU192" s="15" t="s">
        <v>80</v>
      </c>
    </row>
    <row r="193" s="2" customFormat="1" ht="16.5" customHeight="1">
      <c r="A193" s="34"/>
      <c r="B193" s="177"/>
      <c r="C193" s="178" t="s">
        <v>372</v>
      </c>
      <c r="D193" s="178" t="s">
        <v>284</v>
      </c>
      <c r="E193" s="179" t="s">
        <v>751</v>
      </c>
      <c r="F193" s="180" t="s">
        <v>752</v>
      </c>
      <c r="G193" s="181" t="s">
        <v>403</v>
      </c>
      <c r="H193" s="203">
        <v>10.48</v>
      </c>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97</v>
      </c>
      <c r="AT193" s="190" t="s">
        <v>284</v>
      </c>
      <c r="AU193" s="190" t="s">
        <v>80</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97</v>
      </c>
      <c r="BM193" s="190" t="s">
        <v>1504</v>
      </c>
    </row>
    <row r="194" s="2" customFormat="1">
      <c r="A194" s="34"/>
      <c r="B194" s="35"/>
      <c r="C194" s="34"/>
      <c r="D194" s="192" t="s">
        <v>290</v>
      </c>
      <c r="E194" s="34"/>
      <c r="F194" s="193" t="s">
        <v>752</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80</v>
      </c>
    </row>
    <row r="195" s="2" customFormat="1">
      <c r="A195" s="34"/>
      <c r="B195" s="35"/>
      <c r="C195" s="34"/>
      <c r="D195" s="192" t="s">
        <v>291</v>
      </c>
      <c r="E195" s="34"/>
      <c r="F195" s="197" t="s">
        <v>1505</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80</v>
      </c>
    </row>
    <row r="196" s="2" customFormat="1" ht="21.75" customHeight="1">
      <c r="A196" s="34"/>
      <c r="B196" s="177"/>
      <c r="C196" s="178" t="s">
        <v>7</v>
      </c>
      <c r="D196" s="178" t="s">
        <v>284</v>
      </c>
      <c r="E196" s="179" t="s">
        <v>755</v>
      </c>
      <c r="F196" s="180" t="s">
        <v>756</v>
      </c>
      <c r="G196" s="181" t="s">
        <v>515</v>
      </c>
      <c r="H196" s="203">
        <v>0.22500000000000001</v>
      </c>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97</v>
      </c>
      <c r="AT196" s="190" t="s">
        <v>284</v>
      </c>
      <c r="AU196" s="190" t="s">
        <v>80</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97</v>
      </c>
      <c r="BM196" s="190" t="s">
        <v>1506</v>
      </c>
    </row>
    <row r="197" s="2" customFormat="1">
      <c r="A197" s="34"/>
      <c r="B197" s="35"/>
      <c r="C197" s="34"/>
      <c r="D197" s="192" t="s">
        <v>290</v>
      </c>
      <c r="E197" s="34"/>
      <c r="F197" s="193" t="s">
        <v>756</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80</v>
      </c>
    </row>
    <row r="198" s="2" customFormat="1">
      <c r="A198" s="34"/>
      <c r="B198" s="35"/>
      <c r="C198" s="34"/>
      <c r="D198" s="192" t="s">
        <v>291</v>
      </c>
      <c r="E198" s="34"/>
      <c r="F198" s="197" t="s">
        <v>1507</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291</v>
      </c>
      <c r="AU198" s="15" t="s">
        <v>80</v>
      </c>
    </row>
    <row r="199" s="2" customFormat="1" ht="37.8" customHeight="1">
      <c r="A199" s="34"/>
      <c r="B199" s="177"/>
      <c r="C199" s="178" t="s">
        <v>380</v>
      </c>
      <c r="D199" s="178" t="s">
        <v>284</v>
      </c>
      <c r="E199" s="179" t="s">
        <v>987</v>
      </c>
      <c r="F199" s="180" t="s">
        <v>988</v>
      </c>
      <c r="G199" s="181" t="s">
        <v>403</v>
      </c>
      <c r="H199" s="203">
        <v>24.437999999999999</v>
      </c>
      <c r="I199" s="183"/>
      <c r="J199" s="184">
        <f>ROUND(I199*H199,2)</f>
        <v>0</v>
      </c>
      <c r="K199" s="185"/>
      <c r="L199" s="35"/>
      <c r="M199" s="186" t="s">
        <v>1</v>
      </c>
      <c r="N199" s="187" t="s">
        <v>38</v>
      </c>
      <c r="O199" s="73"/>
      <c r="P199" s="188">
        <f>O199*H199</f>
        <v>0</v>
      </c>
      <c r="Q199" s="188">
        <v>0</v>
      </c>
      <c r="R199" s="188">
        <f>Q199*H199</f>
        <v>0</v>
      </c>
      <c r="S199" s="188">
        <v>0</v>
      </c>
      <c r="T199" s="189">
        <f>S199*H199</f>
        <v>0</v>
      </c>
      <c r="U199" s="34"/>
      <c r="V199" s="34"/>
      <c r="W199" s="34"/>
      <c r="X199" s="34"/>
      <c r="Y199" s="34"/>
      <c r="Z199" s="34"/>
      <c r="AA199" s="34"/>
      <c r="AB199" s="34"/>
      <c r="AC199" s="34"/>
      <c r="AD199" s="34"/>
      <c r="AE199" s="34"/>
      <c r="AR199" s="190" t="s">
        <v>97</v>
      </c>
      <c r="AT199" s="190" t="s">
        <v>284</v>
      </c>
      <c r="AU199" s="190" t="s">
        <v>80</v>
      </c>
      <c r="AY199" s="15" t="s">
        <v>281</v>
      </c>
      <c r="BE199" s="191">
        <f>IF(N199="základní",J199,0)</f>
        <v>0</v>
      </c>
      <c r="BF199" s="191">
        <f>IF(N199="snížená",J199,0)</f>
        <v>0</v>
      </c>
      <c r="BG199" s="191">
        <f>IF(N199="zákl. přenesená",J199,0)</f>
        <v>0</v>
      </c>
      <c r="BH199" s="191">
        <f>IF(N199="sníž. přenesená",J199,0)</f>
        <v>0</v>
      </c>
      <c r="BI199" s="191">
        <f>IF(N199="nulová",J199,0)</f>
        <v>0</v>
      </c>
      <c r="BJ199" s="15" t="s">
        <v>80</v>
      </c>
      <c r="BK199" s="191">
        <f>ROUND(I199*H199,2)</f>
        <v>0</v>
      </c>
      <c r="BL199" s="15" t="s">
        <v>97</v>
      </c>
      <c r="BM199" s="190" t="s">
        <v>1508</v>
      </c>
    </row>
    <row r="200" s="2" customFormat="1">
      <c r="A200" s="34"/>
      <c r="B200" s="35"/>
      <c r="C200" s="34"/>
      <c r="D200" s="192" t="s">
        <v>290</v>
      </c>
      <c r="E200" s="34"/>
      <c r="F200" s="193" t="s">
        <v>988</v>
      </c>
      <c r="G200" s="34"/>
      <c r="H200" s="34"/>
      <c r="I200" s="194"/>
      <c r="J200" s="34"/>
      <c r="K200" s="34"/>
      <c r="L200" s="35"/>
      <c r="M200" s="195"/>
      <c r="N200" s="196"/>
      <c r="O200" s="73"/>
      <c r="P200" s="73"/>
      <c r="Q200" s="73"/>
      <c r="R200" s="73"/>
      <c r="S200" s="73"/>
      <c r="T200" s="74"/>
      <c r="U200" s="34"/>
      <c r="V200" s="34"/>
      <c r="W200" s="34"/>
      <c r="X200" s="34"/>
      <c r="Y200" s="34"/>
      <c r="Z200" s="34"/>
      <c r="AA200" s="34"/>
      <c r="AB200" s="34"/>
      <c r="AC200" s="34"/>
      <c r="AD200" s="34"/>
      <c r="AE200" s="34"/>
      <c r="AT200" s="15" t="s">
        <v>290</v>
      </c>
      <c r="AU200" s="15" t="s">
        <v>80</v>
      </c>
    </row>
    <row r="201" s="2" customFormat="1">
      <c r="A201" s="34"/>
      <c r="B201" s="35"/>
      <c r="C201" s="34"/>
      <c r="D201" s="192" t="s">
        <v>291</v>
      </c>
      <c r="E201" s="34"/>
      <c r="F201" s="197" t="s">
        <v>1509</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291</v>
      </c>
      <c r="AU201" s="15" t="s">
        <v>80</v>
      </c>
    </row>
    <row r="202" s="12" customFormat="1" ht="25.92" customHeight="1">
      <c r="A202" s="12"/>
      <c r="B202" s="164"/>
      <c r="C202" s="12"/>
      <c r="D202" s="165" t="s">
        <v>72</v>
      </c>
      <c r="E202" s="166" t="s">
        <v>90</v>
      </c>
      <c r="F202" s="166" t="s">
        <v>772</v>
      </c>
      <c r="G202" s="12"/>
      <c r="H202" s="12"/>
      <c r="I202" s="167"/>
      <c r="J202" s="168">
        <f>BK202</f>
        <v>0</v>
      </c>
      <c r="K202" s="12"/>
      <c r="L202" s="164"/>
      <c r="M202" s="169"/>
      <c r="N202" s="170"/>
      <c r="O202" s="170"/>
      <c r="P202" s="171">
        <f>SUM(P203:P214)</f>
        <v>0</v>
      </c>
      <c r="Q202" s="170"/>
      <c r="R202" s="171">
        <f>SUM(R203:R214)</f>
        <v>0</v>
      </c>
      <c r="S202" s="170"/>
      <c r="T202" s="172">
        <f>SUM(T203:T214)</f>
        <v>0</v>
      </c>
      <c r="U202" s="12"/>
      <c r="V202" s="12"/>
      <c r="W202" s="12"/>
      <c r="X202" s="12"/>
      <c r="Y202" s="12"/>
      <c r="Z202" s="12"/>
      <c r="AA202" s="12"/>
      <c r="AB202" s="12"/>
      <c r="AC202" s="12"/>
      <c r="AD202" s="12"/>
      <c r="AE202" s="12"/>
      <c r="AR202" s="165" t="s">
        <v>80</v>
      </c>
      <c r="AT202" s="173" t="s">
        <v>72</v>
      </c>
      <c r="AU202" s="173" t="s">
        <v>73</v>
      </c>
      <c r="AY202" s="165" t="s">
        <v>281</v>
      </c>
      <c r="BK202" s="174">
        <f>SUM(BK203:BK214)</f>
        <v>0</v>
      </c>
    </row>
    <row r="203" s="2" customFormat="1" ht="55.5" customHeight="1">
      <c r="A203" s="34"/>
      <c r="B203" s="177"/>
      <c r="C203" s="178" t="s">
        <v>385</v>
      </c>
      <c r="D203" s="178" t="s">
        <v>284</v>
      </c>
      <c r="E203" s="179" t="s">
        <v>991</v>
      </c>
      <c r="F203" s="180" t="s">
        <v>992</v>
      </c>
      <c r="G203" s="181" t="s">
        <v>510</v>
      </c>
      <c r="H203" s="203">
        <v>1.48</v>
      </c>
      <c r="I203" s="183"/>
      <c r="J203" s="184">
        <f>ROUND(I203*H203,2)</f>
        <v>0</v>
      </c>
      <c r="K203" s="185"/>
      <c r="L203" s="35"/>
      <c r="M203" s="186" t="s">
        <v>1</v>
      </c>
      <c r="N203" s="187" t="s">
        <v>38</v>
      </c>
      <c r="O203" s="73"/>
      <c r="P203" s="188">
        <f>O203*H203</f>
        <v>0</v>
      </c>
      <c r="Q203" s="188">
        <v>0</v>
      </c>
      <c r="R203" s="188">
        <f>Q203*H203</f>
        <v>0</v>
      </c>
      <c r="S203" s="188">
        <v>0</v>
      </c>
      <c r="T203" s="189">
        <f>S203*H203</f>
        <v>0</v>
      </c>
      <c r="U203" s="34"/>
      <c r="V203" s="34"/>
      <c r="W203" s="34"/>
      <c r="X203" s="34"/>
      <c r="Y203" s="34"/>
      <c r="Z203" s="34"/>
      <c r="AA203" s="34"/>
      <c r="AB203" s="34"/>
      <c r="AC203" s="34"/>
      <c r="AD203" s="34"/>
      <c r="AE203" s="34"/>
      <c r="AR203" s="190" t="s">
        <v>97</v>
      </c>
      <c r="AT203" s="190" t="s">
        <v>284</v>
      </c>
      <c r="AU203" s="190" t="s">
        <v>80</v>
      </c>
      <c r="AY203" s="15" t="s">
        <v>281</v>
      </c>
      <c r="BE203" s="191">
        <f>IF(N203="základní",J203,0)</f>
        <v>0</v>
      </c>
      <c r="BF203" s="191">
        <f>IF(N203="snížená",J203,0)</f>
        <v>0</v>
      </c>
      <c r="BG203" s="191">
        <f>IF(N203="zákl. přenesená",J203,0)</f>
        <v>0</v>
      </c>
      <c r="BH203" s="191">
        <f>IF(N203="sníž. přenesená",J203,0)</f>
        <v>0</v>
      </c>
      <c r="BI203" s="191">
        <f>IF(N203="nulová",J203,0)</f>
        <v>0</v>
      </c>
      <c r="BJ203" s="15" t="s">
        <v>80</v>
      </c>
      <c r="BK203" s="191">
        <f>ROUND(I203*H203,2)</f>
        <v>0</v>
      </c>
      <c r="BL203" s="15" t="s">
        <v>97</v>
      </c>
      <c r="BM203" s="190" t="s">
        <v>1510</v>
      </c>
    </row>
    <row r="204" s="2" customFormat="1">
      <c r="A204" s="34"/>
      <c r="B204" s="35"/>
      <c r="C204" s="34"/>
      <c r="D204" s="192" t="s">
        <v>290</v>
      </c>
      <c r="E204" s="34"/>
      <c r="F204" s="193" t="s">
        <v>992</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290</v>
      </c>
      <c r="AU204" s="15" t="s">
        <v>80</v>
      </c>
    </row>
    <row r="205" s="2" customFormat="1">
      <c r="A205" s="34"/>
      <c r="B205" s="35"/>
      <c r="C205" s="34"/>
      <c r="D205" s="192" t="s">
        <v>291</v>
      </c>
      <c r="E205" s="34"/>
      <c r="F205" s="197" t="s">
        <v>1511</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291</v>
      </c>
      <c r="AU205" s="15" t="s">
        <v>80</v>
      </c>
    </row>
    <row r="206" s="2" customFormat="1" ht="37.8" customHeight="1">
      <c r="A206" s="34"/>
      <c r="B206" s="177"/>
      <c r="C206" s="178" t="s">
        <v>390</v>
      </c>
      <c r="D206" s="178" t="s">
        <v>284</v>
      </c>
      <c r="E206" s="179" t="s">
        <v>995</v>
      </c>
      <c r="F206" s="180" t="s">
        <v>996</v>
      </c>
      <c r="G206" s="181" t="s">
        <v>403</v>
      </c>
      <c r="H206" s="203">
        <v>12.300000000000001</v>
      </c>
      <c r="I206" s="183"/>
      <c r="J206" s="184">
        <f>ROUND(I206*H206,2)</f>
        <v>0</v>
      </c>
      <c r="K206" s="185"/>
      <c r="L206" s="35"/>
      <c r="M206" s="186" t="s">
        <v>1</v>
      </c>
      <c r="N206" s="187" t="s">
        <v>38</v>
      </c>
      <c r="O206" s="73"/>
      <c r="P206" s="188">
        <f>O206*H206</f>
        <v>0</v>
      </c>
      <c r="Q206" s="188">
        <v>0</v>
      </c>
      <c r="R206" s="188">
        <f>Q206*H206</f>
        <v>0</v>
      </c>
      <c r="S206" s="188">
        <v>0</v>
      </c>
      <c r="T206" s="189">
        <f>S206*H206</f>
        <v>0</v>
      </c>
      <c r="U206" s="34"/>
      <c r="V206" s="34"/>
      <c r="W206" s="34"/>
      <c r="X206" s="34"/>
      <c r="Y206" s="34"/>
      <c r="Z206" s="34"/>
      <c r="AA206" s="34"/>
      <c r="AB206" s="34"/>
      <c r="AC206" s="34"/>
      <c r="AD206" s="34"/>
      <c r="AE206" s="34"/>
      <c r="AR206" s="190" t="s">
        <v>97</v>
      </c>
      <c r="AT206" s="190" t="s">
        <v>284</v>
      </c>
      <c r="AU206" s="190" t="s">
        <v>80</v>
      </c>
      <c r="AY206" s="15" t="s">
        <v>281</v>
      </c>
      <c r="BE206" s="191">
        <f>IF(N206="základní",J206,0)</f>
        <v>0</v>
      </c>
      <c r="BF206" s="191">
        <f>IF(N206="snížená",J206,0)</f>
        <v>0</v>
      </c>
      <c r="BG206" s="191">
        <f>IF(N206="zákl. přenesená",J206,0)</f>
        <v>0</v>
      </c>
      <c r="BH206" s="191">
        <f>IF(N206="sníž. přenesená",J206,0)</f>
        <v>0</v>
      </c>
      <c r="BI206" s="191">
        <f>IF(N206="nulová",J206,0)</f>
        <v>0</v>
      </c>
      <c r="BJ206" s="15" t="s">
        <v>80</v>
      </c>
      <c r="BK206" s="191">
        <f>ROUND(I206*H206,2)</f>
        <v>0</v>
      </c>
      <c r="BL206" s="15" t="s">
        <v>97</v>
      </c>
      <c r="BM206" s="190" t="s">
        <v>1512</v>
      </c>
    </row>
    <row r="207" s="2" customFormat="1">
      <c r="A207" s="34"/>
      <c r="B207" s="35"/>
      <c r="C207" s="34"/>
      <c r="D207" s="192" t="s">
        <v>290</v>
      </c>
      <c r="E207" s="34"/>
      <c r="F207" s="193" t="s">
        <v>996</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290</v>
      </c>
      <c r="AU207" s="15" t="s">
        <v>80</v>
      </c>
    </row>
    <row r="208" s="2" customFormat="1">
      <c r="A208" s="34"/>
      <c r="B208" s="35"/>
      <c r="C208" s="34"/>
      <c r="D208" s="192" t="s">
        <v>291</v>
      </c>
      <c r="E208" s="34"/>
      <c r="F208" s="197" t="s">
        <v>1513</v>
      </c>
      <c r="G208" s="34"/>
      <c r="H208" s="34"/>
      <c r="I208" s="194"/>
      <c r="J208" s="34"/>
      <c r="K208" s="34"/>
      <c r="L208" s="35"/>
      <c r="M208" s="195"/>
      <c r="N208" s="196"/>
      <c r="O208" s="73"/>
      <c r="P208" s="73"/>
      <c r="Q208" s="73"/>
      <c r="R208" s="73"/>
      <c r="S208" s="73"/>
      <c r="T208" s="74"/>
      <c r="U208" s="34"/>
      <c r="V208" s="34"/>
      <c r="W208" s="34"/>
      <c r="X208" s="34"/>
      <c r="Y208" s="34"/>
      <c r="Z208" s="34"/>
      <c r="AA208" s="34"/>
      <c r="AB208" s="34"/>
      <c r="AC208" s="34"/>
      <c r="AD208" s="34"/>
      <c r="AE208" s="34"/>
      <c r="AT208" s="15" t="s">
        <v>291</v>
      </c>
      <c r="AU208" s="15" t="s">
        <v>80</v>
      </c>
    </row>
    <row r="209" s="2" customFormat="1" ht="37.8" customHeight="1">
      <c r="A209" s="34"/>
      <c r="B209" s="177"/>
      <c r="C209" s="178" t="s">
        <v>477</v>
      </c>
      <c r="D209" s="178" t="s">
        <v>284</v>
      </c>
      <c r="E209" s="179" t="s">
        <v>999</v>
      </c>
      <c r="F209" s="180" t="s">
        <v>1000</v>
      </c>
      <c r="G209" s="181" t="s">
        <v>403</v>
      </c>
      <c r="H209" s="203">
        <v>12.300000000000001</v>
      </c>
      <c r="I209" s="183"/>
      <c r="J209" s="184">
        <f>ROUND(I209*H209,2)</f>
        <v>0</v>
      </c>
      <c r="K209" s="185"/>
      <c r="L209" s="35"/>
      <c r="M209" s="186" t="s">
        <v>1</v>
      </c>
      <c r="N209" s="187" t="s">
        <v>38</v>
      </c>
      <c r="O209" s="73"/>
      <c r="P209" s="188">
        <f>O209*H209</f>
        <v>0</v>
      </c>
      <c r="Q209" s="188">
        <v>0</v>
      </c>
      <c r="R209" s="188">
        <f>Q209*H209</f>
        <v>0</v>
      </c>
      <c r="S209" s="188">
        <v>0</v>
      </c>
      <c r="T209" s="189">
        <f>S209*H209</f>
        <v>0</v>
      </c>
      <c r="U209" s="34"/>
      <c r="V209" s="34"/>
      <c r="W209" s="34"/>
      <c r="X209" s="34"/>
      <c r="Y209" s="34"/>
      <c r="Z209" s="34"/>
      <c r="AA209" s="34"/>
      <c r="AB209" s="34"/>
      <c r="AC209" s="34"/>
      <c r="AD209" s="34"/>
      <c r="AE209" s="34"/>
      <c r="AR209" s="190" t="s">
        <v>97</v>
      </c>
      <c r="AT209" s="190" t="s">
        <v>284</v>
      </c>
      <c r="AU209" s="190" t="s">
        <v>80</v>
      </c>
      <c r="AY209" s="15" t="s">
        <v>281</v>
      </c>
      <c r="BE209" s="191">
        <f>IF(N209="základní",J209,0)</f>
        <v>0</v>
      </c>
      <c r="BF209" s="191">
        <f>IF(N209="snížená",J209,0)</f>
        <v>0</v>
      </c>
      <c r="BG209" s="191">
        <f>IF(N209="zákl. přenesená",J209,0)</f>
        <v>0</v>
      </c>
      <c r="BH209" s="191">
        <f>IF(N209="sníž. přenesená",J209,0)</f>
        <v>0</v>
      </c>
      <c r="BI209" s="191">
        <f>IF(N209="nulová",J209,0)</f>
        <v>0</v>
      </c>
      <c r="BJ209" s="15" t="s">
        <v>80</v>
      </c>
      <c r="BK209" s="191">
        <f>ROUND(I209*H209,2)</f>
        <v>0</v>
      </c>
      <c r="BL209" s="15" t="s">
        <v>97</v>
      </c>
      <c r="BM209" s="190" t="s">
        <v>1514</v>
      </c>
    </row>
    <row r="210" s="2" customFormat="1">
      <c r="A210" s="34"/>
      <c r="B210" s="35"/>
      <c r="C210" s="34"/>
      <c r="D210" s="192" t="s">
        <v>290</v>
      </c>
      <c r="E210" s="34"/>
      <c r="F210" s="193" t="s">
        <v>1000</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290</v>
      </c>
      <c r="AU210" s="15" t="s">
        <v>80</v>
      </c>
    </row>
    <row r="211" s="2" customFormat="1">
      <c r="A211" s="34"/>
      <c r="B211" s="35"/>
      <c r="C211" s="34"/>
      <c r="D211" s="192" t="s">
        <v>291</v>
      </c>
      <c r="E211" s="34"/>
      <c r="F211" s="197" t="s">
        <v>1513</v>
      </c>
      <c r="G211" s="34"/>
      <c r="H211" s="34"/>
      <c r="I211" s="194"/>
      <c r="J211" s="34"/>
      <c r="K211" s="34"/>
      <c r="L211" s="35"/>
      <c r="M211" s="195"/>
      <c r="N211" s="196"/>
      <c r="O211" s="73"/>
      <c r="P211" s="73"/>
      <c r="Q211" s="73"/>
      <c r="R211" s="73"/>
      <c r="S211" s="73"/>
      <c r="T211" s="74"/>
      <c r="U211" s="34"/>
      <c r="V211" s="34"/>
      <c r="W211" s="34"/>
      <c r="X211" s="34"/>
      <c r="Y211" s="34"/>
      <c r="Z211" s="34"/>
      <c r="AA211" s="34"/>
      <c r="AB211" s="34"/>
      <c r="AC211" s="34"/>
      <c r="AD211" s="34"/>
      <c r="AE211" s="34"/>
      <c r="AT211" s="15" t="s">
        <v>291</v>
      </c>
      <c r="AU211" s="15" t="s">
        <v>80</v>
      </c>
    </row>
    <row r="212" s="2" customFormat="1" ht="49.05" customHeight="1">
      <c r="A212" s="34"/>
      <c r="B212" s="177"/>
      <c r="C212" s="178" t="s">
        <v>763</v>
      </c>
      <c r="D212" s="178" t="s">
        <v>284</v>
      </c>
      <c r="E212" s="179" t="s">
        <v>1002</v>
      </c>
      <c r="F212" s="180" t="s">
        <v>1003</v>
      </c>
      <c r="G212" s="181" t="s">
        <v>515</v>
      </c>
      <c r="H212" s="203">
        <v>0.222</v>
      </c>
      <c r="I212" s="183"/>
      <c r="J212" s="184">
        <f>ROUND(I212*H212,2)</f>
        <v>0</v>
      </c>
      <c r="K212" s="185"/>
      <c r="L212" s="35"/>
      <c r="M212" s="186" t="s">
        <v>1</v>
      </c>
      <c r="N212" s="187" t="s">
        <v>38</v>
      </c>
      <c r="O212" s="73"/>
      <c r="P212" s="188">
        <f>O212*H212</f>
        <v>0</v>
      </c>
      <c r="Q212" s="188">
        <v>0</v>
      </c>
      <c r="R212" s="188">
        <f>Q212*H212</f>
        <v>0</v>
      </c>
      <c r="S212" s="188">
        <v>0</v>
      </c>
      <c r="T212" s="189">
        <f>S212*H212</f>
        <v>0</v>
      </c>
      <c r="U212" s="34"/>
      <c r="V212" s="34"/>
      <c r="W212" s="34"/>
      <c r="X212" s="34"/>
      <c r="Y212" s="34"/>
      <c r="Z212" s="34"/>
      <c r="AA212" s="34"/>
      <c r="AB212" s="34"/>
      <c r="AC212" s="34"/>
      <c r="AD212" s="34"/>
      <c r="AE212" s="34"/>
      <c r="AR212" s="190" t="s">
        <v>97</v>
      </c>
      <c r="AT212" s="190" t="s">
        <v>284</v>
      </c>
      <c r="AU212" s="190" t="s">
        <v>80</v>
      </c>
      <c r="AY212" s="15" t="s">
        <v>281</v>
      </c>
      <c r="BE212" s="191">
        <f>IF(N212="základní",J212,0)</f>
        <v>0</v>
      </c>
      <c r="BF212" s="191">
        <f>IF(N212="snížená",J212,0)</f>
        <v>0</v>
      </c>
      <c r="BG212" s="191">
        <f>IF(N212="zákl. přenesená",J212,0)</f>
        <v>0</v>
      </c>
      <c r="BH212" s="191">
        <f>IF(N212="sníž. přenesená",J212,0)</f>
        <v>0</v>
      </c>
      <c r="BI212" s="191">
        <f>IF(N212="nulová",J212,0)</f>
        <v>0</v>
      </c>
      <c r="BJ212" s="15" t="s">
        <v>80</v>
      </c>
      <c r="BK212" s="191">
        <f>ROUND(I212*H212,2)</f>
        <v>0</v>
      </c>
      <c r="BL212" s="15" t="s">
        <v>97</v>
      </c>
      <c r="BM212" s="190" t="s">
        <v>1515</v>
      </c>
    </row>
    <row r="213" s="2" customFormat="1">
      <c r="A213" s="34"/>
      <c r="B213" s="35"/>
      <c r="C213" s="34"/>
      <c r="D213" s="192" t="s">
        <v>290</v>
      </c>
      <c r="E213" s="34"/>
      <c r="F213" s="193" t="s">
        <v>1003</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290</v>
      </c>
      <c r="AU213" s="15" t="s">
        <v>80</v>
      </c>
    </row>
    <row r="214" s="2" customFormat="1">
      <c r="A214" s="34"/>
      <c r="B214" s="35"/>
      <c r="C214" s="34"/>
      <c r="D214" s="192" t="s">
        <v>291</v>
      </c>
      <c r="E214" s="34"/>
      <c r="F214" s="197" t="s">
        <v>1516</v>
      </c>
      <c r="G214" s="34"/>
      <c r="H214" s="34"/>
      <c r="I214" s="194"/>
      <c r="J214" s="34"/>
      <c r="K214" s="34"/>
      <c r="L214" s="35"/>
      <c r="M214" s="195"/>
      <c r="N214" s="196"/>
      <c r="O214" s="73"/>
      <c r="P214" s="73"/>
      <c r="Q214" s="73"/>
      <c r="R214" s="73"/>
      <c r="S214" s="73"/>
      <c r="T214" s="74"/>
      <c r="U214" s="34"/>
      <c r="V214" s="34"/>
      <c r="W214" s="34"/>
      <c r="X214" s="34"/>
      <c r="Y214" s="34"/>
      <c r="Z214" s="34"/>
      <c r="AA214" s="34"/>
      <c r="AB214" s="34"/>
      <c r="AC214" s="34"/>
      <c r="AD214" s="34"/>
      <c r="AE214" s="34"/>
      <c r="AT214" s="15" t="s">
        <v>291</v>
      </c>
      <c r="AU214" s="15" t="s">
        <v>80</v>
      </c>
    </row>
    <row r="215" s="12" customFormat="1" ht="25.92" customHeight="1">
      <c r="A215" s="12"/>
      <c r="B215" s="164"/>
      <c r="C215" s="12"/>
      <c r="D215" s="165" t="s">
        <v>72</v>
      </c>
      <c r="E215" s="166" t="s">
        <v>843</v>
      </c>
      <c r="F215" s="166" t="s">
        <v>1006</v>
      </c>
      <c r="G215" s="12"/>
      <c r="H215" s="12"/>
      <c r="I215" s="167"/>
      <c r="J215" s="168">
        <f>BK215</f>
        <v>0</v>
      </c>
      <c r="K215" s="12"/>
      <c r="L215" s="164"/>
      <c r="M215" s="169"/>
      <c r="N215" s="170"/>
      <c r="O215" s="170"/>
      <c r="P215" s="171">
        <f>SUM(P216:P239)</f>
        <v>0</v>
      </c>
      <c r="Q215" s="170"/>
      <c r="R215" s="171">
        <f>SUM(R216:R239)</f>
        <v>0</v>
      </c>
      <c r="S215" s="170"/>
      <c r="T215" s="172">
        <f>SUM(T216:T239)</f>
        <v>0</v>
      </c>
      <c r="U215" s="12"/>
      <c r="V215" s="12"/>
      <c r="W215" s="12"/>
      <c r="X215" s="12"/>
      <c r="Y215" s="12"/>
      <c r="Z215" s="12"/>
      <c r="AA215" s="12"/>
      <c r="AB215" s="12"/>
      <c r="AC215" s="12"/>
      <c r="AD215" s="12"/>
      <c r="AE215" s="12"/>
      <c r="AR215" s="165" t="s">
        <v>80</v>
      </c>
      <c r="AT215" s="173" t="s">
        <v>72</v>
      </c>
      <c r="AU215" s="173" t="s">
        <v>73</v>
      </c>
      <c r="AY215" s="165" t="s">
        <v>281</v>
      </c>
      <c r="BK215" s="174">
        <f>SUM(BK216:BK239)</f>
        <v>0</v>
      </c>
    </row>
    <row r="216" s="2" customFormat="1" ht="21.75" customHeight="1">
      <c r="A216" s="34"/>
      <c r="B216" s="177"/>
      <c r="C216" s="178" t="s">
        <v>767</v>
      </c>
      <c r="D216" s="178" t="s">
        <v>284</v>
      </c>
      <c r="E216" s="179" t="s">
        <v>1007</v>
      </c>
      <c r="F216" s="180" t="s">
        <v>1008</v>
      </c>
      <c r="G216" s="181" t="s">
        <v>510</v>
      </c>
      <c r="H216" s="203">
        <v>1.5209999999999999</v>
      </c>
      <c r="I216" s="183"/>
      <c r="J216" s="184">
        <f>ROUND(I216*H216,2)</f>
        <v>0</v>
      </c>
      <c r="K216" s="185"/>
      <c r="L216" s="35"/>
      <c r="M216" s="186" t="s">
        <v>1</v>
      </c>
      <c r="N216" s="187" t="s">
        <v>38</v>
      </c>
      <c r="O216" s="73"/>
      <c r="P216" s="188">
        <f>O216*H216</f>
        <v>0</v>
      </c>
      <c r="Q216" s="188">
        <v>0</v>
      </c>
      <c r="R216" s="188">
        <f>Q216*H216</f>
        <v>0</v>
      </c>
      <c r="S216" s="188">
        <v>0</v>
      </c>
      <c r="T216" s="189">
        <f>S216*H216</f>
        <v>0</v>
      </c>
      <c r="U216" s="34"/>
      <c r="V216" s="34"/>
      <c r="W216" s="34"/>
      <c r="X216" s="34"/>
      <c r="Y216" s="34"/>
      <c r="Z216" s="34"/>
      <c r="AA216" s="34"/>
      <c r="AB216" s="34"/>
      <c r="AC216" s="34"/>
      <c r="AD216" s="34"/>
      <c r="AE216" s="34"/>
      <c r="AR216" s="190" t="s">
        <v>97</v>
      </c>
      <c r="AT216" s="190" t="s">
        <v>284</v>
      </c>
      <c r="AU216" s="190" t="s">
        <v>80</v>
      </c>
      <c r="AY216" s="15" t="s">
        <v>281</v>
      </c>
      <c r="BE216" s="191">
        <f>IF(N216="základní",J216,0)</f>
        <v>0</v>
      </c>
      <c r="BF216" s="191">
        <f>IF(N216="snížená",J216,0)</f>
        <v>0</v>
      </c>
      <c r="BG216" s="191">
        <f>IF(N216="zákl. přenesená",J216,0)</f>
        <v>0</v>
      </c>
      <c r="BH216" s="191">
        <f>IF(N216="sníž. přenesená",J216,0)</f>
        <v>0</v>
      </c>
      <c r="BI216" s="191">
        <f>IF(N216="nulová",J216,0)</f>
        <v>0</v>
      </c>
      <c r="BJ216" s="15" t="s">
        <v>80</v>
      </c>
      <c r="BK216" s="191">
        <f>ROUND(I216*H216,2)</f>
        <v>0</v>
      </c>
      <c r="BL216" s="15" t="s">
        <v>97</v>
      </c>
      <c r="BM216" s="190" t="s">
        <v>1517</v>
      </c>
    </row>
    <row r="217" s="2" customFormat="1">
      <c r="A217" s="34"/>
      <c r="B217" s="35"/>
      <c r="C217" s="34"/>
      <c r="D217" s="192" t="s">
        <v>290</v>
      </c>
      <c r="E217" s="34"/>
      <c r="F217" s="193" t="s">
        <v>1008</v>
      </c>
      <c r="G217" s="34"/>
      <c r="H217" s="34"/>
      <c r="I217" s="194"/>
      <c r="J217" s="34"/>
      <c r="K217" s="34"/>
      <c r="L217" s="35"/>
      <c r="M217" s="195"/>
      <c r="N217" s="196"/>
      <c r="O217" s="73"/>
      <c r="P217" s="73"/>
      <c r="Q217" s="73"/>
      <c r="R217" s="73"/>
      <c r="S217" s="73"/>
      <c r="T217" s="74"/>
      <c r="U217" s="34"/>
      <c r="V217" s="34"/>
      <c r="W217" s="34"/>
      <c r="X217" s="34"/>
      <c r="Y217" s="34"/>
      <c r="Z217" s="34"/>
      <c r="AA217" s="34"/>
      <c r="AB217" s="34"/>
      <c r="AC217" s="34"/>
      <c r="AD217" s="34"/>
      <c r="AE217" s="34"/>
      <c r="AT217" s="15" t="s">
        <v>290</v>
      </c>
      <c r="AU217" s="15" t="s">
        <v>80</v>
      </c>
    </row>
    <row r="218" s="2" customFormat="1">
      <c r="A218" s="34"/>
      <c r="B218" s="35"/>
      <c r="C218" s="34"/>
      <c r="D218" s="192" t="s">
        <v>291</v>
      </c>
      <c r="E218" s="34"/>
      <c r="F218" s="197" t="s">
        <v>1518</v>
      </c>
      <c r="G218" s="34"/>
      <c r="H218" s="34"/>
      <c r="I218" s="194"/>
      <c r="J218" s="34"/>
      <c r="K218" s="34"/>
      <c r="L218" s="35"/>
      <c r="M218" s="195"/>
      <c r="N218" s="196"/>
      <c r="O218" s="73"/>
      <c r="P218" s="73"/>
      <c r="Q218" s="73"/>
      <c r="R218" s="73"/>
      <c r="S218" s="73"/>
      <c r="T218" s="74"/>
      <c r="U218" s="34"/>
      <c r="V218" s="34"/>
      <c r="W218" s="34"/>
      <c r="X218" s="34"/>
      <c r="Y218" s="34"/>
      <c r="Z218" s="34"/>
      <c r="AA218" s="34"/>
      <c r="AB218" s="34"/>
      <c r="AC218" s="34"/>
      <c r="AD218" s="34"/>
      <c r="AE218" s="34"/>
      <c r="AT218" s="15" t="s">
        <v>291</v>
      </c>
      <c r="AU218" s="15" t="s">
        <v>80</v>
      </c>
    </row>
    <row r="219" s="2" customFormat="1" ht="24.15" customHeight="1">
      <c r="A219" s="34"/>
      <c r="B219" s="177"/>
      <c r="C219" s="178" t="s">
        <v>483</v>
      </c>
      <c r="D219" s="178" t="s">
        <v>284</v>
      </c>
      <c r="E219" s="179" t="s">
        <v>1011</v>
      </c>
      <c r="F219" s="180" t="s">
        <v>1012</v>
      </c>
      <c r="G219" s="181" t="s">
        <v>510</v>
      </c>
      <c r="H219" s="203">
        <v>1.6200000000000001</v>
      </c>
      <c r="I219" s="183"/>
      <c r="J219" s="184">
        <f>ROUND(I219*H219,2)</f>
        <v>0</v>
      </c>
      <c r="K219" s="185"/>
      <c r="L219" s="35"/>
      <c r="M219" s="186" t="s">
        <v>1</v>
      </c>
      <c r="N219" s="187" t="s">
        <v>38</v>
      </c>
      <c r="O219" s="73"/>
      <c r="P219" s="188">
        <f>O219*H219</f>
        <v>0</v>
      </c>
      <c r="Q219" s="188">
        <v>0</v>
      </c>
      <c r="R219" s="188">
        <f>Q219*H219</f>
        <v>0</v>
      </c>
      <c r="S219" s="188">
        <v>0</v>
      </c>
      <c r="T219" s="189">
        <f>S219*H219</f>
        <v>0</v>
      </c>
      <c r="U219" s="34"/>
      <c r="V219" s="34"/>
      <c r="W219" s="34"/>
      <c r="X219" s="34"/>
      <c r="Y219" s="34"/>
      <c r="Z219" s="34"/>
      <c r="AA219" s="34"/>
      <c r="AB219" s="34"/>
      <c r="AC219" s="34"/>
      <c r="AD219" s="34"/>
      <c r="AE219" s="34"/>
      <c r="AR219" s="190" t="s">
        <v>97</v>
      </c>
      <c r="AT219" s="190" t="s">
        <v>284</v>
      </c>
      <c r="AU219" s="190" t="s">
        <v>80</v>
      </c>
      <c r="AY219" s="15" t="s">
        <v>281</v>
      </c>
      <c r="BE219" s="191">
        <f>IF(N219="základní",J219,0)</f>
        <v>0</v>
      </c>
      <c r="BF219" s="191">
        <f>IF(N219="snížená",J219,0)</f>
        <v>0</v>
      </c>
      <c r="BG219" s="191">
        <f>IF(N219="zákl. přenesená",J219,0)</f>
        <v>0</v>
      </c>
      <c r="BH219" s="191">
        <f>IF(N219="sníž. přenesená",J219,0)</f>
        <v>0</v>
      </c>
      <c r="BI219" s="191">
        <f>IF(N219="nulová",J219,0)</f>
        <v>0</v>
      </c>
      <c r="BJ219" s="15" t="s">
        <v>80</v>
      </c>
      <c r="BK219" s="191">
        <f>ROUND(I219*H219,2)</f>
        <v>0</v>
      </c>
      <c r="BL219" s="15" t="s">
        <v>97</v>
      </c>
      <c r="BM219" s="190" t="s">
        <v>1519</v>
      </c>
    </row>
    <row r="220" s="2" customFormat="1">
      <c r="A220" s="34"/>
      <c r="B220" s="35"/>
      <c r="C220" s="34"/>
      <c r="D220" s="192" t="s">
        <v>290</v>
      </c>
      <c r="E220" s="34"/>
      <c r="F220" s="193" t="s">
        <v>1012</v>
      </c>
      <c r="G220" s="34"/>
      <c r="H220" s="34"/>
      <c r="I220" s="194"/>
      <c r="J220" s="34"/>
      <c r="K220" s="34"/>
      <c r="L220" s="35"/>
      <c r="M220" s="195"/>
      <c r="N220" s="196"/>
      <c r="O220" s="73"/>
      <c r="P220" s="73"/>
      <c r="Q220" s="73"/>
      <c r="R220" s="73"/>
      <c r="S220" s="73"/>
      <c r="T220" s="74"/>
      <c r="U220" s="34"/>
      <c r="V220" s="34"/>
      <c r="W220" s="34"/>
      <c r="X220" s="34"/>
      <c r="Y220" s="34"/>
      <c r="Z220" s="34"/>
      <c r="AA220" s="34"/>
      <c r="AB220" s="34"/>
      <c r="AC220" s="34"/>
      <c r="AD220" s="34"/>
      <c r="AE220" s="34"/>
      <c r="AT220" s="15" t="s">
        <v>290</v>
      </c>
      <c r="AU220" s="15" t="s">
        <v>80</v>
      </c>
    </row>
    <row r="221" s="2" customFormat="1">
      <c r="A221" s="34"/>
      <c r="B221" s="35"/>
      <c r="C221" s="34"/>
      <c r="D221" s="192" t="s">
        <v>291</v>
      </c>
      <c r="E221" s="34"/>
      <c r="F221" s="197" t="s">
        <v>1520</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291</v>
      </c>
      <c r="AU221" s="15" t="s">
        <v>80</v>
      </c>
    </row>
    <row r="222" s="2" customFormat="1" ht="44.25" customHeight="1">
      <c r="A222" s="34"/>
      <c r="B222" s="177"/>
      <c r="C222" s="178" t="s">
        <v>487</v>
      </c>
      <c r="D222" s="178" t="s">
        <v>284</v>
      </c>
      <c r="E222" s="179" t="s">
        <v>1015</v>
      </c>
      <c r="F222" s="180" t="s">
        <v>1016</v>
      </c>
      <c r="G222" s="181" t="s">
        <v>515</v>
      </c>
      <c r="H222" s="203">
        <v>0.19800000000000001</v>
      </c>
      <c r="I222" s="183"/>
      <c r="J222" s="184">
        <f>ROUND(I222*H222,2)</f>
        <v>0</v>
      </c>
      <c r="K222" s="185"/>
      <c r="L222" s="35"/>
      <c r="M222" s="186" t="s">
        <v>1</v>
      </c>
      <c r="N222" s="187" t="s">
        <v>38</v>
      </c>
      <c r="O222" s="73"/>
      <c r="P222" s="188">
        <f>O222*H222</f>
        <v>0</v>
      </c>
      <c r="Q222" s="188">
        <v>0</v>
      </c>
      <c r="R222" s="188">
        <f>Q222*H222</f>
        <v>0</v>
      </c>
      <c r="S222" s="188">
        <v>0</v>
      </c>
      <c r="T222" s="189">
        <f>S222*H222</f>
        <v>0</v>
      </c>
      <c r="U222" s="34"/>
      <c r="V222" s="34"/>
      <c r="W222" s="34"/>
      <c r="X222" s="34"/>
      <c r="Y222" s="34"/>
      <c r="Z222" s="34"/>
      <c r="AA222" s="34"/>
      <c r="AB222" s="34"/>
      <c r="AC222" s="34"/>
      <c r="AD222" s="34"/>
      <c r="AE222" s="34"/>
      <c r="AR222" s="190" t="s">
        <v>97</v>
      </c>
      <c r="AT222" s="190" t="s">
        <v>284</v>
      </c>
      <c r="AU222" s="190" t="s">
        <v>80</v>
      </c>
      <c r="AY222" s="15" t="s">
        <v>281</v>
      </c>
      <c r="BE222" s="191">
        <f>IF(N222="základní",J222,0)</f>
        <v>0</v>
      </c>
      <c r="BF222" s="191">
        <f>IF(N222="snížená",J222,0)</f>
        <v>0</v>
      </c>
      <c r="BG222" s="191">
        <f>IF(N222="zákl. přenesená",J222,0)</f>
        <v>0</v>
      </c>
      <c r="BH222" s="191">
        <f>IF(N222="sníž. přenesená",J222,0)</f>
        <v>0</v>
      </c>
      <c r="BI222" s="191">
        <f>IF(N222="nulová",J222,0)</f>
        <v>0</v>
      </c>
      <c r="BJ222" s="15" t="s">
        <v>80</v>
      </c>
      <c r="BK222" s="191">
        <f>ROUND(I222*H222,2)</f>
        <v>0</v>
      </c>
      <c r="BL222" s="15" t="s">
        <v>97</v>
      </c>
      <c r="BM222" s="190" t="s">
        <v>1521</v>
      </c>
    </row>
    <row r="223" s="2" customFormat="1">
      <c r="A223" s="34"/>
      <c r="B223" s="35"/>
      <c r="C223" s="34"/>
      <c r="D223" s="192" t="s">
        <v>290</v>
      </c>
      <c r="E223" s="34"/>
      <c r="F223" s="193" t="s">
        <v>1016</v>
      </c>
      <c r="G223" s="34"/>
      <c r="H223" s="34"/>
      <c r="I223" s="194"/>
      <c r="J223" s="34"/>
      <c r="K223" s="34"/>
      <c r="L223" s="35"/>
      <c r="M223" s="195"/>
      <c r="N223" s="196"/>
      <c r="O223" s="73"/>
      <c r="P223" s="73"/>
      <c r="Q223" s="73"/>
      <c r="R223" s="73"/>
      <c r="S223" s="73"/>
      <c r="T223" s="74"/>
      <c r="U223" s="34"/>
      <c r="V223" s="34"/>
      <c r="W223" s="34"/>
      <c r="X223" s="34"/>
      <c r="Y223" s="34"/>
      <c r="Z223" s="34"/>
      <c r="AA223" s="34"/>
      <c r="AB223" s="34"/>
      <c r="AC223" s="34"/>
      <c r="AD223" s="34"/>
      <c r="AE223" s="34"/>
      <c r="AT223" s="15" t="s">
        <v>290</v>
      </c>
      <c r="AU223" s="15" t="s">
        <v>80</v>
      </c>
    </row>
    <row r="224" s="2" customFormat="1">
      <c r="A224" s="34"/>
      <c r="B224" s="35"/>
      <c r="C224" s="34"/>
      <c r="D224" s="192" t="s">
        <v>291</v>
      </c>
      <c r="E224" s="34"/>
      <c r="F224" s="197" t="s">
        <v>1522</v>
      </c>
      <c r="G224" s="34"/>
      <c r="H224" s="34"/>
      <c r="I224" s="194"/>
      <c r="J224" s="34"/>
      <c r="K224" s="34"/>
      <c r="L224" s="35"/>
      <c r="M224" s="195"/>
      <c r="N224" s="196"/>
      <c r="O224" s="73"/>
      <c r="P224" s="73"/>
      <c r="Q224" s="73"/>
      <c r="R224" s="73"/>
      <c r="S224" s="73"/>
      <c r="T224" s="74"/>
      <c r="U224" s="34"/>
      <c r="V224" s="34"/>
      <c r="W224" s="34"/>
      <c r="X224" s="34"/>
      <c r="Y224" s="34"/>
      <c r="Z224" s="34"/>
      <c r="AA224" s="34"/>
      <c r="AB224" s="34"/>
      <c r="AC224" s="34"/>
      <c r="AD224" s="34"/>
      <c r="AE224" s="34"/>
      <c r="AT224" s="15" t="s">
        <v>291</v>
      </c>
      <c r="AU224" s="15" t="s">
        <v>80</v>
      </c>
    </row>
    <row r="225" s="2" customFormat="1" ht="16.5" customHeight="1">
      <c r="A225" s="34"/>
      <c r="B225" s="177"/>
      <c r="C225" s="178" t="s">
        <v>491</v>
      </c>
      <c r="D225" s="178" t="s">
        <v>284</v>
      </c>
      <c r="E225" s="179" t="s">
        <v>1019</v>
      </c>
      <c r="F225" s="180" t="s">
        <v>1020</v>
      </c>
      <c r="G225" s="181" t="s">
        <v>505</v>
      </c>
      <c r="H225" s="203">
        <v>22</v>
      </c>
      <c r="I225" s="183"/>
      <c r="J225" s="184">
        <f>ROUND(I225*H225,2)</f>
        <v>0</v>
      </c>
      <c r="K225" s="185"/>
      <c r="L225" s="35"/>
      <c r="M225" s="186" t="s">
        <v>1</v>
      </c>
      <c r="N225" s="187" t="s">
        <v>38</v>
      </c>
      <c r="O225" s="73"/>
      <c r="P225" s="188">
        <f>O225*H225</f>
        <v>0</v>
      </c>
      <c r="Q225" s="188">
        <v>0</v>
      </c>
      <c r="R225" s="188">
        <f>Q225*H225</f>
        <v>0</v>
      </c>
      <c r="S225" s="188">
        <v>0</v>
      </c>
      <c r="T225" s="189">
        <f>S225*H225</f>
        <v>0</v>
      </c>
      <c r="U225" s="34"/>
      <c r="V225" s="34"/>
      <c r="W225" s="34"/>
      <c r="X225" s="34"/>
      <c r="Y225" s="34"/>
      <c r="Z225" s="34"/>
      <c r="AA225" s="34"/>
      <c r="AB225" s="34"/>
      <c r="AC225" s="34"/>
      <c r="AD225" s="34"/>
      <c r="AE225" s="34"/>
      <c r="AR225" s="190" t="s">
        <v>97</v>
      </c>
      <c r="AT225" s="190" t="s">
        <v>284</v>
      </c>
      <c r="AU225" s="190" t="s">
        <v>80</v>
      </c>
      <c r="AY225" s="15" t="s">
        <v>281</v>
      </c>
      <c r="BE225" s="191">
        <f>IF(N225="základní",J225,0)</f>
        <v>0</v>
      </c>
      <c r="BF225" s="191">
        <f>IF(N225="snížená",J225,0)</f>
        <v>0</v>
      </c>
      <c r="BG225" s="191">
        <f>IF(N225="zákl. přenesená",J225,0)</f>
        <v>0</v>
      </c>
      <c r="BH225" s="191">
        <f>IF(N225="sníž. přenesená",J225,0)</f>
        <v>0</v>
      </c>
      <c r="BI225" s="191">
        <f>IF(N225="nulová",J225,0)</f>
        <v>0</v>
      </c>
      <c r="BJ225" s="15" t="s">
        <v>80</v>
      </c>
      <c r="BK225" s="191">
        <f>ROUND(I225*H225,2)</f>
        <v>0</v>
      </c>
      <c r="BL225" s="15" t="s">
        <v>97</v>
      </c>
      <c r="BM225" s="190" t="s">
        <v>1523</v>
      </c>
    </row>
    <row r="226" s="2" customFormat="1">
      <c r="A226" s="34"/>
      <c r="B226" s="35"/>
      <c r="C226" s="34"/>
      <c r="D226" s="192" t="s">
        <v>290</v>
      </c>
      <c r="E226" s="34"/>
      <c r="F226" s="193" t="s">
        <v>1020</v>
      </c>
      <c r="G226" s="34"/>
      <c r="H226" s="34"/>
      <c r="I226" s="194"/>
      <c r="J226" s="34"/>
      <c r="K226" s="34"/>
      <c r="L226" s="35"/>
      <c r="M226" s="195"/>
      <c r="N226" s="196"/>
      <c r="O226" s="73"/>
      <c r="P226" s="73"/>
      <c r="Q226" s="73"/>
      <c r="R226" s="73"/>
      <c r="S226" s="73"/>
      <c r="T226" s="74"/>
      <c r="U226" s="34"/>
      <c r="V226" s="34"/>
      <c r="W226" s="34"/>
      <c r="X226" s="34"/>
      <c r="Y226" s="34"/>
      <c r="Z226" s="34"/>
      <c r="AA226" s="34"/>
      <c r="AB226" s="34"/>
      <c r="AC226" s="34"/>
      <c r="AD226" s="34"/>
      <c r="AE226" s="34"/>
      <c r="AT226" s="15" t="s">
        <v>290</v>
      </c>
      <c r="AU226" s="15" t="s">
        <v>80</v>
      </c>
    </row>
    <row r="227" s="2" customFormat="1">
      <c r="A227" s="34"/>
      <c r="B227" s="35"/>
      <c r="C227" s="34"/>
      <c r="D227" s="192" t="s">
        <v>291</v>
      </c>
      <c r="E227" s="34"/>
      <c r="F227" s="197" t="s">
        <v>1524</v>
      </c>
      <c r="G227" s="34"/>
      <c r="H227" s="34"/>
      <c r="I227" s="194"/>
      <c r="J227" s="34"/>
      <c r="K227" s="34"/>
      <c r="L227" s="35"/>
      <c r="M227" s="195"/>
      <c r="N227" s="196"/>
      <c r="O227" s="73"/>
      <c r="P227" s="73"/>
      <c r="Q227" s="73"/>
      <c r="R227" s="73"/>
      <c r="S227" s="73"/>
      <c r="T227" s="74"/>
      <c r="U227" s="34"/>
      <c r="V227" s="34"/>
      <c r="W227" s="34"/>
      <c r="X227" s="34"/>
      <c r="Y227" s="34"/>
      <c r="Z227" s="34"/>
      <c r="AA227" s="34"/>
      <c r="AB227" s="34"/>
      <c r="AC227" s="34"/>
      <c r="AD227" s="34"/>
      <c r="AE227" s="34"/>
      <c r="AT227" s="15" t="s">
        <v>291</v>
      </c>
      <c r="AU227" s="15" t="s">
        <v>80</v>
      </c>
    </row>
    <row r="228" s="2" customFormat="1" ht="24.15" customHeight="1">
      <c r="A228" s="34"/>
      <c r="B228" s="177"/>
      <c r="C228" s="178" t="s">
        <v>498</v>
      </c>
      <c r="D228" s="178" t="s">
        <v>284</v>
      </c>
      <c r="E228" s="179" t="s">
        <v>1023</v>
      </c>
      <c r="F228" s="180" t="s">
        <v>1024</v>
      </c>
      <c r="G228" s="181" t="s">
        <v>403</v>
      </c>
      <c r="H228" s="203">
        <v>15.074999999999999</v>
      </c>
      <c r="I228" s="183"/>
      <c r="J228" s="184">
        <f>ROUND(I228*H228,2)</f>
        <v>0</v>
      </c>
      <c r="K228" s="185"/>
      <c r="L228" s="35"/>
      <c r="M228" s="186" t="s">
        <v>1</v>
      </c>
      <c r="N228" s="187" t="s">
        <v>38</v>
      </c>
      <c r="O228" s="73"/>
      <c r="P228" s="188">
        <f>O228*H228</f>
        <v>0</v>
      </c>
      <c r="Q228" s="188">
        <v>0</v>
      </c>
      <c r="R228" s="188">
        <f>Q228*H228</f>
        <v>0</v>
      </c>
      <c r="S228" s="188">
        <v>0</v>
      </c>
      <c r="T228" s="189">
        <f>S228*H228</f>
        <v>0</v>
      </c>
      <c r="U228" s="34"/>
      <c r="V228" s="34"/>
      <c r="W228" s="34"/>
      <c r="X228" s="34"/>
      <c r="Y228" s="34"/>
      <c r="Z228" s="34"/>
      <c r="AA228" s="34"/>
      <c r="AB228" s="34"/>
      <c r="AC228" s="34"/>
      <c r="AD228" s="34"/>
      <c r="AE228" s="34"/>
      <c r="AR228" s="190" t="s">
        <v>97</v>
      </c>
      <c r="AT228" s="190" t="s">
        <v>284</v>
      </c>
      <c r="AU228" s="190" t="s">
        <v>80</v>
      </c>
      <c r="AY228" s="15" t="s">
        <v>281</v>
      </c>
      <c r="BE228" s="191">
        <f>IF(N228="základní",J228,0)</f>
        <v>0</v>
      </c>
      <c r="BF228" s="191">
        <f>IF(N228="snížená",J228,0)</f>
        <v>0</v>
      </c>
      <c r="BG228" s="191">
        <f>IF(N228="zákl. přenesená",J228,0)</f>
        <v>0</v>
      </c>
      <c r="BH228" s="191">
        <f>IF(N228="sníž. přenesená",J228,0)</f>
        <v>0</v>
      </c>
      <c r="BI228" s="191">
        <f>IF(N228="nulová",J228,0)</f>
        <v>0</v>
      </c>
      <c r="BJ228" s="15" t="s">
        <v>80</v>
      </c>
      <c r="BK228" s="191">
        <f>ROUND(I228*H228,2)</f>
        <v>0</v>
      </c>
      <c r="BL228" s="15" t="s">
        <v>97</v>
      </c>
      <c r="BM228" s="190" t="s">
        <v>1525</v>
      </c>
    </row>
    <row r="229" s="2" customFormat="1">
      <c r="A229" s="34"/>
      <c r="B229" s="35"/>
      <c r="C229" s="34"/>
      <c r="D229" s="192" t="s">
        <v>290</v>
      </c>
      <c r="E229" s="34"/>
      <c r="F229" s="193" t="s">
        <v>1024</v>
      </c>
      <c r="G229" s="34"/>
      <c r="H229" s="34"/>
      <c r="I229" s="194"/>
      <c r="J229" s="34"/>
      <c r="K229" s="34"/>
      <c r="L229" s="35"/>
      <c r="M229" s="195"/>
      <c r="N229" s="196"/>
      <c r="O229" s="73"/>
      <c r="P229" s="73"/>
      <c r="Q229" s="73"/>
      <c r="R229" s="73"/>
      <c r="S229" s="73"/>
      <c r="T229" s="74"/>
      <c r="U229" s="34"/>
      <c r="V229" s="34"/>
      <c r="W229" s="34"/>
      <c r="X229" s="34"/>
      <c r="Y229" s="34"/>
      <c r="Z229" s="34"/>
      <c r="AA229" s="34"/>
      <c r="AB229" s="34"/>
      <c r="AC229" s="34"/>
      <c r="AD229" s="34"/>
      <c r="AE229" s="34"/>
      <c r="AT229" s="15" t="s">
        <v>290</v>
      </c>
      <c r="AU229" s="15" t="s">
        <v>80</v>
      </c>
    </row>
    <row r="230" s="2" customFormat="1">
      <c r="A230" s="34"/>
      <c r="B230" s="35"/>
      <c r="C230" s="34"/>
      <c r="D230" s="192" t="s">
        <v>291</v>
      </c>
      <c r="E230" s="34"/>
      <c r="F230" s="197" t="s">
        <v>1526</v>
      </c>
      <c r="G230" s="34"/>
      <c r="H230" s="34"/>
      <c r="I230" s="194"/>
      <c r="J230" s="34"/>
      <c r="K230" s="34"/>
      <c r="L230" s="35"/>
      <c r="M230" s="195"/>
      <c r="N230" s="196"/>
      <c r="O230" s="73"/>
      <c r="P230" s="73"/>
      <c r="Q230" s="73"/>
      <c r="R230" s="73"/>
      <c r="S230" s="73"/>
      <c r="T230" s="74"/>
      <c r="U230" s="34"/>
      <c r="V230" s="34"/>
      <c r="W230" s="34"/>
      <c r="X230" s="34"/>
      <c r="Y230" s="34"/>
      <c r="Z230" s="34"/>
      <c r="AA230" s="34"/>
      <c r="AB230" s="34"/>
      <c r="AC230" s="34"/>
      <c r="AD230" s="34"/>
      <c r="AE230" s="34"/>
      <c r="AT230" s="15" t="s">
        <v>291</v>
      </c>
      <c r="AU230" s="15" t="s">
        <v>80</v>
      </c>
    </row>
    <row r="231" s="2" customFormat="1" ht="24.15" customHeight="1">
      <c r="A231" s="34"/>
      <c r="B231" s="177"/>
      <c r="C231" s="178" t="s">
        <v>502</v>
      </c>
      <c r="D231" s="178" t="s">
        <v>284</v>
      </c>
      <c r="E231" s="179" t="s">
        <v>1027</v>
      </c>
      <c r="F231" s="180" t="s">
        <v>1028</v>
      </c>
      <c r="G231" s="181" t="s">
        <v>403</v>
      </c>
      <c r="H231" s="203">
        <v>15.074999999999999</v>
      </c>
      <c r="I231" s="183"/>
      <c r="J231" s="184">
        <f>ROUND(I231*H231,2)</f>
        <v>0</v>
      </c>
      <c r="K231" s="185"/>
      <c r="L231" s="35"/>
      <c r="M231" s="186" t="s">
        <v>1</v>
      </c>
      <c r="N231" s="187" t="s">
        <v>38</v>
      </c>
      <c r="O231" s="73"/>
      <c r="P231" s="188">
        <f>O231*H231</f>
        <v>0</v>
      </c>
      <c r="Q231" s="188">
        <v>0</v>
      </c>
      <c r="R231" s="188">
        <f>Q231*H231</f>
        <v>0</v>
      </c>
      <c r="S231" s="188">
        <v>0</v>
      </c>
      <c r="T231" s="189">
        <f>S231*H231</f>
        <v>0</v>
      </c>
      <c r="U231" s="34"/>
      <c r="V231" s="34"/>
      <c r="W231" s="34"/>
      <c r="X231" s="34"/>
      <c r="Y231" s="34"/>
      <c r="Z231" s="34"/>
      <c r="AA231" s="34"/>
      <c r="AB231" s="34"/>
      <c r="AC231" s="34"/>
      <c r="AD231" s="34"/>
      <c r="AE231" s="34"/>
      <c r="AR231" s="190" t="s">
        <v>97</v>
      </c>
      <c r="AT231" s="190" t="s">
        <v>284</v>
      </c>
      <c r="AU231" s="190" t="s">
        <v>80</v>
      </c>
      <c r="AY231" s="15" t="s">
        <v>281</v>
      </c>
      <c r="BE231" s="191">
        <f>IF(N231="základní",J231,0)</f>
        <v>0</v>
      </c>
      <c r="BF231" s="191">
        <f>IF(N231="snížená",J231,0)</f>
        <v>0</v>
      </c>
      <c r="BG231" s="191">
        <f>IF(N231="zákl. přenesená",J231,0)</f>
        <v>0</v>
      </c>
      <c r="BH231" s="191">
        <f>IF(N231="sníž. přenesená",J231,0)</f>
        <v>0</v>
      </c>
      <c r="BI231" s="191">
        <f>IF(N231="nulová",J231,0)</f>
        <v>0</v>
      </c>
      <c r="BJ231" s="15" t="s">
        <v>80</v>
      </c>
      <c r="BK231" s="191">
        <f>ROUND(I231*H231,2)</f>
        <v>0</v>
      </c>
      <c r="BL231" s="15" t="s">
        <v>97</v>
      </c>
      <c r="BM231" s="190" t="s">
        <v>1527</v>
      </c>
    </row>
    <row r="232" s="2" customFormat="1">
      <c r="A232" s="34"/>
      <c r="B232" s="35"/>
      <c r="C232" s="34"/>
      <c r="D232" s="192" t="s">
        <v>290</v>
      </c>
      <c r="E232" s="34"/>
      <c r="F232" s="193" t="s">
        <v>1028</v>
      </c>
      <c r="G232" s="34"/>
      <c r="H232" s="34"/>
      <c r="I232" s="194"/>
      <c r="J232" s="34"/>
      <c r="K232" s="34"/>
      <c r="L232" s="35"/>
      <c r="M232" s="195"/>
      <c r="N232" s="196"/>
      <c r="O232" s="73"/>
      <c r="P232" s="73"/>
      <c r="Q232" s="73"/>
      <c r="R232" s="73"/>
      <c r="S232" s="73"/>
      <c r="T232" s="74"/>
      <c r="U232" s="34"/>
      <c r="V232" s="34"/>
      <c r="W232" s="34"/>
      <c r="X232" s="34"/>
      <c r="Y232" s="34"/>
      <c r="Z232" s="34"/>
      <c r="AA232" s="34"/>
      <c r="AB232" s="34"/>
      <c r="AC232" s="34"/>
      <c r="AD232" s="34"/>
      <c r="AE232" s="34"/>
      <c r="AT232" s="15" t="s">
        <v>290</v>
      </c>
      <c r="AU232" s="15" t="s">
        <v>80</v>
      </c>
    </row>
    <row r="233" s="2" customFormat="1">
      <c r="A233" s="34"/>
      <c r="B233" s="35"/>
      <c r="C233" s="34"/>
      <c r="D233" s="192" t="s">
        <v>291</v>
      </c>
      <c r="E233" s="34"/>
      <c r="F233" s="197" t="s">
        <v>1526</v>
      </c>
      <c r="G233" s="34"/>
      <c r="H233" s="34"/>
      <c r="I233" s="194"/>
      <c r="J233" s="34"/>
      <c r="K233" s="34"/>
      <c r="L233" s="35"/>
      <c r="M233" s="195"/>
      <c r="N233" s="196"/>
      <c r="O233" s="73"/>
      <c r="P233" s="73"/>
      <c r="Q233" s="73"/>
      <c r="R233" s="73"/>
      <c r="S233" s="73"/>
      <c r="T233" s="74"/>
      <c r="U233" s="34"/>
      <c r="V233" s="34"/>
      <c r="W233" s="34"/>
      <c r="X233" s="34"/>
      <c r="Y233" s="34"/>
      <c r="Z233" s="34"/>
      <c r="AA233" s="34"/>
      <c r="AB233" s="34"/>
      <c r="AC233" s="34"/>
      <c r="AD233" s="34"/>
      <c r="AE233" s="34"/>
      <c r="AT233" s="15" t="s">
        <v>291</v>
      </c>
      <c r="AU233" s="15" t="s">
        <v>80</v>
      </c>
    </row>
    <row r="234" s="2" customFormat="1" ht="49.05" customHeight="1">
      <c r="A234" s="34"/>
      <c r="B234" s="177"/>
      <c r="C234" s="178" t="s">
        <v>507</v>
      </c>
      <c r="D234" s="178" t="s">
        <v>284</v>
      </c>
      <c r="E234" s="179" t="s">
        <v>1408</v>
      </c>
      <c r="F234" s="180" t="s">
        <v>1409</v>
      </c>
      <c r="G234" s="181" t="s">
        <v>410</v>
      </c>
      <c r="H234" s="203">
        <v>21</v>
      </c>
      <c r="I234" s="183"/>
      <c r="J234" s="184">
        <f>ROUND(I234*H234,2)</f>
        <v>0</v>
      </c>
      <c r="K234" s="185"/>
      <c r="L234" s="35"/>
      <c r="M234" s="186" t="s">
        <v>1</v>
      </c>
      <c r="N234" s="187" t="s">
        <v>38</v>
      </c>
      <c r="O234" s="73"/>
      <c r="P234" s="188">
        <f>O234*H234</f>
        <v>0</v>
      </c>
      <c r="Q234" s="188">
        <v>0</v>
      </c>
      <c r="R234" s="188">
        <f>Q234*H234</f>
        <v>0</v>
      </c>
      <c r="S234" s="188">
        <v>0</v>
      </c>
      <c r="T234" s="189">
        <f>S234*H234</f>
        <v>0</v>
      </c>
      <c r="U234" s="34"/>
      <c r="V234" s="34"/>
      <c r="W234" s="34"/>
      <c r="X234" s="34"/>
      <c r="Y234" s="34"/>
      <c r="Z234" s="34"/>
      <c r="AA234" s="34"/>
      <c r="AB234" s="34"/>
      <c r="AC234" s="34"/>
      <c r="AD234" s="34"/>
      <c r="AE234" s="34"/>
      <c r="AR234" s="190" t="s">
        <v>97</v>
      </c>
      <c r="AT234" s="190" t="s">
        <v>284</v>
      </c>
      <c r="AU234" s="190" t="s">
        <v>80</v>
      </c>
      <c r="AY234" s="15" t="s">
        <v>281</v>
      </c>
      <c r="BE234" s="191">
        <f>IF(N234="základní",J234,0)</f>
        <v>0</v>
      </c>
      <c r="BF234" s="191">
        <f>IF(N234="snížená",J234,0)</f>
        <v>0</v>
      </c>
      <c r="BG234" s="191">
        <f>IF(N234="zákl. přenesená",J234,0)</f>
        <v>0</v>
      </c>
      <c r="BH234" s="191">
        <f>IF(N234="sníž. přenesená",J234,0)</f>
        <v>0</v>
      </c>
      <c r="BI234" s="191">
        <f>IF(N234="nulová",J234,0)</f>
        <v>0</v>
      </c>
      <c r="BJ234" s="15" t="s">
        <v>80</v>
      </c>
      <c r="BK234" s="191">
        <f>ROUND(I234*H234,2)</f>
        <v>0</v>
      </c>
      <c r="BL234" s="15" t="s">
        <v>97</v>
      </c>
      <c r="BM234" s="190" t="s">
        <v>1528</v>
      </c>
    </row>
    <row r="235" s="2" customFormat="1">
      <c r="A235" s="34"/>
      <c r="B235" s="35"/>
      <c r="C235" s="34"/>
      <c r="D235" s="192" t="s">
        <v>290</v>
      </c>
      <c r="E235" s="34"/>
      <c r="F235" s="193" t="s">
        <v>1409</v>
      </c>
      <c r="G235" s="34"/>
      <c r="H235" s="34"/>
      <c r="I235" s="194"/>
      <c r="J235" s="34"/>
      <c r="K235" s="34"/>
      <c r="L235" s="35"/>
      <c r="M235" s="195"/>
      <c r="N235" s="196"/>
      <c r="O235" s="73"/>
      <c r="P235" s="73"/>
      <c r="Q235" s="73"/>
      <c r="R235" s="73"/>
      <c r="S235" s="73"/>
      <c r="T235" s="74"/>
      <c r="U235" s="34"/>
      <c r="V235" s="34"/>
      <c r="W235" s="34"/>
      <c r="X235" s="34"/>
      <c r="Y235" s="34"/>
      <c r="Z235" s="34"/>
      <c r="AA235" s="34"/>
      <c r="AB235" s="34"/>
      <c r="AC235" s="34"/>
      <c r="AD235" s="34"/>
      <c r="AE235" s="34"/>
      <c r="AT235" s="15" t="s">
        <v>290</v>
      </c>
      <c r="AU235" s="15" t="s">
        <v>80</v>
      </c>
    </row>
    <row r="236" s="2" customFormat="1">
      <c r="A236" s="34"/>
      <c r="B236" s="35"/>
      <c r="C236" s="34"/>
      <c r="D236" s="192" t="s">
        <v>291</v>
      </c>
      <c r="E236" s="34"/>
      <c r="F236" s="197" t="s">
        <v>1529</v>
      </c>
      <c r="G236" s="34"/>
      <c r="H236" s="34"/>
      <c r="I236" s="194"/>
      <c r="J236" s="34"/>
      <c r="K236" s="34"/>
      <c r="L236" s="35"/>
      <c r="M236" s="195"/>
      <c r="N236" s="196"/>
      <c r="O236" s="73"/>
      <c r="P236" s="73"/>
      <c r="Q236" s="73"/>
      <c r="R236" s="73"/>
      <c r="S236" s="73"/>
      <c r="T236" s="74"/>
      <c r="U236" s="34"/>
      <c r="V236" s="34"/>
      <c r="W236" s="34"/>
      <c r="X236" s="34"/>
      <c r="Y236" s="34"/>
      <c r="Z236" s="34"/>
      <c r="AA236" s="34"/>
      <c r="AB236" s="34"/>
      <c r="AC236" s="34"/>
      <c r="AD236" s="34"/>
      <c r="AE236" s="34"/>
      <c r="AT236" s="15" t="s">
        <v>291</v>
      </c>
      <c r="AU236" s="15" t="s">
        <v>80</v>
      </c>
    </row>
    <row r="237" s="2" customFormat="1" ht="49.05" customHeight="1">
      <c r="A237" s="34"/>
      <c r="B237" s="177"/>
      <c r="C237" s="178" t="s">
        <v>798</v>
      </c>
      <c r="D237" s="178" t="s">
        <v>284</v>
      </c>
      <c r="E237" s="179" t="s">
        <v>1530</v>
      </c>
      <c r="F237" s="180" t="s">
        <v>1531</v>
      </c>
      <c r="G237" s="181" t="s">
        <v>410</v>
      </c>
      <c r="H237" s="203">
        <v>1</v>
      </c>
      <c r="I237" s="183"/>
      <c r="J237" s="184">
        <f>ROUND(I237*H237,2)</f>
        <v>0</v>
      </c>
      <c r="K237" s="185"/>
      <c r="L237" s="35"/>
      <c r="M237" s="186" t="s">
        <v>1</v>
      </c>
      <c r="N237" s="187" t="s">
        <v>38</v>
      </c>
      <c r="O237" s="73"/>
      <c r="P237" s="188">
        <f>O237*H237</f>
        <v>0</v>
      </c>
      <c r="Q237" s="188">
        <v>0</v>
      </c>
      <c r="R237" s="188">
        <f>Q237*H237</f>
        <v>0</v>
      </c>
      <c r="S237" s="188">
        <v>0</v>
      </c>
      <c r="T237" s="189">
        <f>S237*H237</f>
        <v>0</v>
      </c>
      <c r="U237" s="34"/>
      <c r="V237" s="34"/>
      <c r="W237" s="34"/>
      <c r="X237" s="34"/>
      <c r="Y237" s="34"/>
      <c r="Z237" s="34"/>
      <c r="AA237" s="34"/>
      <c r="AB237" s="34"/>
      <c r="AC237" s="34"/>
      <c r="AD237" s="34"/>
      <c r="AE237" s="34"/>
      <c r="AR237" s="190" t="s">
        <v>97</v>
      </c>
      <c r="AT237" s="190" t="s">
        <v>284</v>
      </c>
      <c r="AU237" s="190" t="s">
        <v>80</v>
      </c>
      <c r="AY237" s="15" t="s">
        <v>281</v>
      </c>
      <c r="BE237" s="191">
        <f>IF(N237="základní",J237,0)</f>
        <v>0</v>
      </c>
      <c r="BF237" s="191">
        <f>IF(N237="snížená",J237,0)</f>
        <v>0</v>
      </c>
      <c r="BG237" s="191">
        <f>IF(N237="zákl. přenesená",J237,0)</f>
        <v>0</v>
      </c>
      <c r="BH237" s="191">
        <f>IF(N237="sníž. přenesená",J237,0)</f>
        <v>0</v>
      </c>
      <c r="BI237" s="191">
        <f>IF(N237="nulová",J237,0)</f>
        <v>0</v>
      </c>
      <c r="BJ237" s="15" t="s">
        <v>80</v>
      </c>
      <c r="BK237" s="191">
        <f>ROUND(I237*H237,2)</f>
        <v>0</v>
      </c>
      <c r="BL237" s="15" t="s">
        <v>97</v>
      </c>
      <c r="BM237" s="190" t="s">
        <v>1532</v>
      </c>
    </row>
    <row r="238" s="2" customFormat="1">
      <c r="A238" s="34"/>
      <c r="B238" s="35"/>
      <c r="C238" s="34"/>
      <c r="D238" s="192" t="s">
        <v>290</v>
      </c>
      <c r="E238" s="34"/>
      <c r="F238" s="193" t="s">
        <v>1531</v>
      </c>
      <c r="G238" s="34"/>
      <c r="H238" s="34"/>
      <c r="I238" s="194"/>
      <c r="J238" s="34"/>
      <c r="K238" s="34"/>
      <c r="L238" s="35"/>
      <c r="M238" s="195"/>
      <c r="N238" s="196"/>
      <c r="O238" s="73"/>
      <c r="P238" s="73"/>
      <c r="Q238" s="73"/>
      <c r="R238" s="73"/>
      <c r="S238" s="73"/>
      <c r="T238" s="74"/>
      <c r="U238" s="34"/>
      <c r="V238" s="34"/>
      <c r="W238" s="34"/>
      <c r="X238" s="34"/>
      <c r="Y238" s="34"/>
      <c r="Z238" s="34"/>
      <c r="AA238" s="34"/>
      <c r="AB238" s="34"/>
      <c r="AC238" s="34"/>
      <c r="AD238" s="34"/>
      <c r="AE238" s="34"/>
      <c r="AT238" s="15" t="s">
        <v>290</v>
      </c>
      <c r="AU238" s="15" t="s">
        <v>80</v>
      </c>
    </row>
    <row r="239" s="2" customFormat="1">
      <c r="A239" s="34"/>
      <c r="B239" s="35"/>
      <c r="C239" s="34"/>
      <c r="D239" s="192" t="s">
        <v>291</v>
      </c>
      <c r="E239" s="34"/>
      <c r="F239" s="197" t="s">
        <v>1533</v>
      </c>
      <c r="G239" s="34"/>
      <c r="H239" s="34"/>
      <c r="I239" s="194"/>
      <c r="J239" s="34"/>
      <c r="K239" s="34"/>
      <c r="L239" s="35"/>
      <c r="M239" s="195"/>
      <c r="N239" s="196"/>
      <c r="O239" s="73"/>
      <c r="P239" s="73"/>
      <c r="Q239" s="73"/>
      <c r="R239" s="73"/>
      <c r="S239" s="73"/>
      <c r="T239" s="74"/>
      <c r="U239" s="34"/>
      <c r="V239" s="34"/>
      <c r="W239" s="34"/>
      <c r="X239" s="34"/>
      <c r="Y239" s="34"/>
      <c r="Z239" s="34"/>
      <c r="AA239" s="34"/>
      <c r="AB239" s="34"/>
      <c r="AC239" s="34"/>
      <c r="AD239" s="34"/>
      <c r="AE239" s="34"/>
      <c r="AT239" s="15" t="s">
        <v>291</v>
      </c>
      <c r="AU239" s="15" t="s">
        <v>80</v>
      </c>
    </row>
    <row r="240" s="12" customFormat="1" ht="25.92" customHeight="1">
      <c r="A240" s="12"/>
      <c r="B240" s="164"/>
      <c r="C240" s="12"/>
      <c r="D240" s="165" t="s">
        <v>72</v>
      </c>
      <c r="E240" s="166" t="s">
        <v>540</v>
      </c>
      <c r="F240" s="166" t="s">
        <v>803</v>
      </c>
      <c r="G240" s="12"/>
      <c r="H240" s="12"/>
      <c r="I240" s="167"/>
      <c r="J240" s="168">
        <f>BK240</f>
        <v>0</v>
      </c>
      <c r="K240" s="12"/>
      <c r="L240" s="164"/>
      <c r="M240" s="169"/>
      <c r="N240" s="170"/>
      <c r="O240" s="170"/>
      <c r="P240" s="171">
        <f>SUM(P241:P246)</f>
        <v>0</v>
      </c>
      <c r="Q240" s="170"/>
      <c r="R240" s="171">
        <f>SUM(R241:R246)</f>
        <v>0</v>
      </c>
      <c r="S240" s="170"/>
      <c r="T240" s="172">
        <f>SUM(T241:T246)</f>
        <v>0</v>
      </c>
      <c r="U240" s="12"/>
      <c r="V240" s="12"/>
      <c r="W240" s="12"/>
      <c r="X240" s="12"/>
      <c r="Y240" s="12"/>
      <c r="Z240" s="12"/>
      <c r="AA240" s="12"/>
      <c r="AB240" s="12"/>
      <c r="AC240" s="12"/>
      <c r="AD240" s="12"/>
      <c r="AE240" s="12"/>
      <c r="AR240" s="165" t="s">
        <v>80</v>
      </c>
      <c r="AT240" s="173" t="s">
        <v>72</v>
      </c>
      <c r="AU240" s="173" t="s">
        <v>73</v>
      </c>
      <c r="AY240" s="165" t="s">
        <v>281</v>
      </c>
      <c r="BK240" s="174">
        <f>SUM(BK241:BK246)</f>
        <v>0</v>
      </c>
    </row>
    <row r="241" s="2" customFormat="1" ht="16.5" customHeight="1">
      <c r="A241" s="34"/>
      <c r="B241" s="177"/>
      <c r="C241" s="178" t="s">
        <v>804</v>
      </c>
      <c r="D241" s="178" t="s">
        <v>284</v>
      </c>
      <c r="E241" s="179" t="s">
        <v>1034</v>
      </c>
      <c r="F241" s="180" t="s">
        <v>1035</v>
      </c>
      <c r="G241" s="181" t="s">
        <v>510</v>
      </c>
      <c r="H241" s="203">
        <v>0.17199999999999999</v>
      </c>
      <c r="I241" s="183"/>
      <c r="J241" s="184">
        <f>ROUND(I241*H241,2)</f>
        <v>0</v>
      </c>
      <c r="K241" s="185"/>
      <c r="L241" s="35"/>
      <c r="M241" s="186" t="s">
        <v>1</v>
      </c>
      <c r="N241" s="187" t="s">
        <v>38</v>
      </c>
      <c r="O241" s="73"/>
      <c r="P241" s="188">
        <f>O241*H241</f>
        <v>0</v>
      </c>
      <c r="Q241" s="188">
        <v>0</v>
      </c>
      <c r="R241" s="188">
        <f>Q241*H241</f>
        <v>0</v>
      </c>
      <c r="S241" s="188">
        <v>0</v>
      </c>
      <c r="T241" s="189">
        <f>S241*H241</f>
        <v>0</v>
      </c>
      <c r="U241" s="34"/>
      <c r="V241" s="34"/>
      <c r="W241" s="34"/>
      <c r="X241" s="34"/>
      <c r="Y241" s="34"/>
      <c r="Z241" s="34"/>
      <c r="AA241" s="34"/>
      <c r="AB241" s="34"/>
      <c r="AC241" s="34"/>
      <c r="AD241" s="34"/>
      <c r="AE241" s="34"/>
      <c r="AR241" s="190" t="s">
        <v>97</v>
      </c>
      <c r="AT241" s="190" t="s">
        <v>284</v>
      </c>
      <c r="AU241" s="190" t="s">
        <v>80</v>
      </c>
      <c r="AY241" s="15" t="s">
        <v>281</v>
      </c>
      <c r="BE241" s="191">
        <f>IF(N241="základní",J241,0)</f>
        <v>0</v>
      </c>
      <c r="BF241" s="191">
        <f>IF(N241="snížená",J241,0)</f>
        <v>0</v>
      </c>
      <c r="BG241" s="191">
        <f>IF(N241="zákl. přenesená",J241,0)</f>
        <v>0</v>
      </c>
      <c r="BH241" s="191">
        <f>IF(N241="sníž. přenesená",J241,0)</f>
        <v>0</v>
      </c>
      <c r="BI241" s="191">
        <f>IF(N241="nulová",J241,0)</f>
        <v>0</v>
      </c>
      <c r="BJ241" s="15" t="s">
        <v>80</v>
      </c>
      <c r="BK241" s="191">
        <f>ROUND(I241*H241,2)</f>
        <v>0</v>
      </c>
      <c r="BL241" s="15" t="s">
        <v>97</v>
      </c>
      <c r="BM241" s="190" t="s">
        <v>1534</v>
      </c>
    </row>
    <row r="242" s="2" customFormat="1">
      <c r="A242" s="34"/>
      <c r="B242" s="35"/>
      <c r="C242" s="34"/>
      <c r="D242" s="192" t="s">
        <v>290</v>
      </c>
      <c r="E242" s="34"/>
      <c r="F242" s="193" t="s">
        <v>1035</v>
      </c>
      <c r="G242" s="34"/>
      <c r="H242" s="34"/>
      <c r="I242" s="194"/>
      <c r="J242" s="34"/>
      <c r="K242" s="34"/>
      <c r="L242" s="35"/>
      <c r="M242" s="195"/>
      <c r="N242" s="196"/>
      <c r="O242" s="73"/>
      <c r="P242" s="73"/>
      <c r="Q242" s="73"/>
      <c r="R242" s="73"/>
      <c r="S242" s="73"/>
      <c r="T242" s="74"/>
      <c r="U242" s="34"/>
      <c r="V242" s="34"/>
      <c r="W242" s="34"/>
      <c r="X242" s="34"/>
      <c r="Y242" s="34"/>
      <c r="Z242" s="34"/>
      <c r="AA242" s="34"/>
      <c r="AB242" s="34"/>
      <c r="AC242" s="34"/>
      <c r="AD242" s="34"/>
      <c r="AE242" s="34"/>
      <c r="AT242" s="15" t="s">
        <v>290</v>
      </c>
      <c r="AU242" s="15" t="s">
        <v>80</v>
      </c>
    </row>
    <row r="243" s="2" customFormat="1">
      <c r="A243" s="34"/>
      <c r="B243" s="35"/>
      <c r="C243" s="34"/>
      <c r="D243" s="192" t="s">
        <v>291</v>
      </c>
      <c r="E243" s="34"/>
      <c r="F243" s="197" t="s">
        <v>1535</v>
      </c>
      <c r="G243" s="34"/>
      <c r="H243" s="34"/>
      <c r="I243" s="194"/>
      <c r="J243" s="34"/>
      <c r="K243" s="34"/>
      <c r="L243" s="35"/>
      <c r="M243" s="195"/>
      <c r="N243" s="196"/>
      <c r="O243" s="73"/>
      <c r="P243" s="73"/>
      <c r="Q243" s="73"/>
      <c r="R243" s="73"/>
      <c r="S243" s="73"/>
      <c r="T243" s="74"/>
      <c r="U243" s="34"/>
      <c r="V243" s="34"/>
      <c r="W243" s="34"/>
      <c r="X243" s="34"/>
      <c r="Y243" s="34"/>
      <c r="Z243" s="34"/>
      <c r="AA243" s="34"/>
      <c r="AB243" s="34"/>
      <c r="AC243" s="34"/>
      <c r="AD243" s="34"/>
      <c r="AE243" s="34"/>
      <c r="AT243" s="15" t="s">
        <v>291</v>
      </c>
      <c r="AU243" s="15" t="s">
        <v>80</v>
      </c>
    </row>
    <row r="244" s="2" customFormat="1" ht="37.8" customHeight="1">
      <c r="A244" s="34"/>
      <c r="B244" s="177"/>
      <c r="C244" s="178" t="s">
        <v>809</v>
      </c>
      <c r="D244" s="178" t="s">
        <v>284</v>
      </c>
      <c r="E244" s="179" t="s">
        <v>632</v>
      </c>
      <c r="F244" s="180" t="s">
        <v>805</v>
      </c>
      <c r="G244" s="181" t="s">
        <v>403</v>
      </c>
      <c r="H244" s="203">
        <v>10.800000000000001</v>
      </c>
      <c r="I244" s="183"/>
      <c r="J244" s="184">
        <f>ROUND(I244*H244,2)</f>
        <v>0</v>
      </c>
      <c r="K244" s="185"/>
      <c r="L244" s="35"/>
      <c r="M244" s="186" t="s">
        <v>1</v>
      </c>
      <c r="N244" s="187" t="s">
        <v>38</v>
      </c>
      <c r="O244" s="73"/>
      <c r="P244" s="188">
        <f>O244*H244</f>
        <v>0</v>
      </c>
      <c r="Q244" s="188">
        <v>0</v>
      </c>
      <c r="R244" s="188">
        <f>Q244*H244</f>
        <v>0</v>
      </c>
      <c r="S244" s="188">
        <v>0</v>
      </c>
      <c r="T244" s="189">
        <f>S244*H244</f>
        <v>0</v>
      </c>
      <c r="U244" s="34"/>
      <c r="V244" s="34"/>
      <c r="W244" s="34"/>
      <c r="X244" s="34"/>
      <c r="Y244" s="34"/>
      <c r="Z244" s="34"/>
      <c r="AA244" s="34"/>
      <c r="AB244" s="34"/>
      <c r="AC244" s="34"/>
      <c r="AD244" s="34"/>
      <c r="AE244" s="34"/>
      <c r="AR244" s="190" t="s">
        <v>97</v>
      </c>
      <c r="AT244" s="190" t="s">
        <v>284</v>
      </c>
      <c r="AU244" s="190" t="s">
        <v>80</v>
      </c>
      <c r="AY244" s="15" t="s">
        <v>281</v>
      </c>
      <c r="BE244" s="191">
        <f>IF(N244="základní",J244,0)</f>
        <v>0</v>
      </c>
      <c r="BF244" s="191">
        <f>IF(N244="snížená",J244,0)</f>
        <v>0</v>
      </c>
      <c r="BG244" s="191">
        <f>IF(N244="zákl. přenesená",J244,0)</f>
        <v>0</v>
      </c>
      <c r="BH244" s="191">
        <f>IF(N244="sníž. přenesená",J244,0)</f>
        <v>0</v>
      </c>
      <c r="BI244" s="191">
        <f>IF(N244="nulová",J244,0)</f>
        <v>0</v>
      </c>
      <c r="BJ244" s="15" t="s">
        <v>80</v>
      </c>
      <c r="BK244" s="191">
        <f>ROUND(I244*H244,2)</f>
        <v>0</v>
      </c>
      <c r="BL244" s="15" t="s">
        <v>97</v>
      </c>
      <c r="BM244" s="190" t="s">
        <v>1536</v>
      </c>
    </row>
    <row r="245" s="2" customFormat="1">
      <c r="A245" s="34"/>
      <c r="B245" s="35"/>
      <c r="C245" s="34"/>
      <c r="D245" s="192" t="s">
        <v>290</v>
      </c>
      <c r="E245" s="34"/>
      <c r="F245" s="193" t="s">
        <v>805</v>
      </c>
      <c r="G245" s="34"/>
      <c r="H245" s="34"/>
      <c r="I245" s="194"/>
      <c r="J245" s="34"/>
      <c r="K245" s="34"/>
      <c r="L245" s="35"/>
      <c r="M245" s="195"/>
      <c r="N245" s="196"/>
      <c r="O245" s="73"/>
      <c r="P245" s="73"/>
      <c r="Q245" s="73"/>
      <c r="R245" s="73"/>
      <c r="S245" s="73"/>
      <c r="T245" s="74"/>
      <c r="U245" s="34"/>
      <c r="V245" s="34"/>
      <c r="W245" s="34"/>
      <c r="X245" s="34"/>
      <c r="Y245" s="34"/>
      <c r="Z245" s="34"/>
      <c r="AA245" s="34"/>
      <c r="AB245" s="34"/>
      <c r="AC245" s="34"/>
      <c r="AD245" s="34"/>
      <c r="AE245" s="34"/>
      <c r="AT245" s="15" t="s">
        <v>290</v>
      </c>
      <c r="AU245" s="15" t="s">
        <v>80</v>
      </c>
    </row>
    <row r="246" s="2" customFormat="1">
      <c r="A246" s="34"/>
      <c r="B246" s="35"/>
      <c r="C246" s="34"/>
      <c r="D246" s="192" t="s">
        <v>291</v>
      </c>
      <c r="E246" s="34"/>
      <c r="F246" s="197" t="s">
        <v>1537</v>
      </c>
      <c r="G246" s="34"/>
      <c r="H246" s="34"/>
      <c r="I246" s="194"/>
      <c r="J246" s="34"/>
      <c r="K246" s="34"/>
      <c r="L246" s="35"/>
      <c r="M246" s="195"/>
      <c r="N246" s="196"/>
      <c r="O246" s="73"/>
      <c r="P246" s="73"/>
      <c r="Q246" s="73"/>
      <c r="R246" s="73"/>
      <c r="S246" s="73"/>
      <c r="T246" s="74"/>
      <c r="U246" s="34"/>
      <c r="V246" s="34"/>
      <c r="W246" s="34"/>
      <c r="X246" s="34"/>
      <c r="Y246" s="34"/>
      <c r="Z246" s="34"/>
      <c r="AA246" s="34"/>
      <c r="AB246" s="34"/>
      <c r="AC246" s="34"/>
      <c r="AD246" s="34"/>
      <c r="AE246" s="34"/>
      <c r="AT246" s="15" t="s">
        <v>291</v>
      </c>
      <c r="AU246" s="15" t="s">
        <v>80</v>
      </c>
    </row>
    <row r="247" s="12" customFormat="1" ht="25.92" customHeight="1">
      <c r="A247" s="12"/>
      <c r="B247" s="164"/>
      <c r="C247" s="12"/>
      <c r="D247" s="165" t="s">
        <v>72</v>
      </c>
      <c r="E247" s="166" t="s">
        <v>317</v>
      </c>
      <c r="F247" s="166" t="s">
        <v>808</v>
      </c>
      <c r="G247" s="12"/>
      <c r="H247" s="12"/>
      <c r="I247" s="167"/>
      <c r="J247" s="168">
        <f>BK247</f>
        <v>0</v>
      </c>
      <c r="K247" s="12"/>
      <c r="L247" s="164"/>
      <c r="M247" s="169"/>
      <c r="N247" s="170"/>
      <c r="O247" s="170"/>
      <c r="P247" s="171">
        <f>SUM(P248:P255)</f>
        <v>0</v>
      </c>
      <c r="Q247" s="170"/>
      <c r="R247" s="171">
        <f>SUM(R248:R255)</f>
        <v>0</v>
      </c>
      <c r="S247" s="170"/>
      <c r="T247" s="172">
        <f>SUM(T248:T255)</f>
        <v>0</v>
      </c>
      <c r="U247" s="12"/>
      <c r="V247" s="12"/>
      <c r="W247" s="12"/>
      <c r="X247" s="12"/>
      <c r="Y247" s="12"/>
      <c r="Z247" s="12"/>
      <c r="AA247" s="12"/>
      <c r="AB247" s="12"/>
      <c r="AC247" s="12"/>
      <c r="AD247" s="12"/>
      <c r="AE247" s="12"/>
      <c r="AR247" s="165" t="s">
        <v>80</v>
      </c>
      <c r="AT247" s="173" t="s">
        <v>72</v>
      </c>
      <c r="AU247" s="173" t="s">
        <v>73</v>
      </c>
      <c r="AY247" s="165" t="s">
        <v>281</v>
      </c>
      <c r="BK247" s="174">
        <f>SUM(BK248:BK255)</f>
        <v>0</v>
      </c>
    </row>
    <row r="248" s="2" customFormat="1" ht="16.5" customHeight="1">
      <c r="A248" s="34"/>
      <c r="B248" s="177"/>
      <c r="C248" s="178" t="s">
        <v>814</v>
      </c>
      <c r="D248" s="178" t="s">
        <v>284</v>
      </c>
      <c r="E248" s="179" t="s">
        <v>1041</v>
      </c>
      <c r="F248" s="180" t="s">
        <v>1042</v>
      </c>
      <c r="G248" s="181" t="s">
        <v>505</v>
      </c>
      <c r="H248" s="203">
        <v>8.5</v>
      </c>
      <c r="I248" s="183"/>
      <c r="J248" s="184">
        <f>ROUND(I248*H248,2)</f>
        <v>0</v>
      </c>
      <c r="K248" s="185"/>
      <c r="L248" s="35"/>
      <c r="M248" s="186" t="s">
        <v>1</v>
      </c>
      <c r="N248" s="187" t="s">
        <v>38</v>
      </c>
      <c r="O248" s="73"/>
      <c r="P248" s="188">
        <f>O248*H248</f>
        <v>0</v>
      </c>
      <c r="Q248" s="188">
        <v>0</v>
      </c>
      <c r="R248" s="188">
        <f>Q248*H248</f>
        <v>0</v>
      </c>
      <c r="S248" s="188">
        <v>0</v>
      </c>
      <c r="T248" s="189">
        <f>S248*H248</f>
        <v>0</v>
      </c>
      <c r="U248" s="34"/>
      <c r="V248" s="34"/>
      <c r="W248" s="34"/>
      <c r="X248" s="34"/>
      <c r="Y248" s="34"/>
      <c r="Z248" s="34"/>
      <c r="AA248" s="34"/>
      <c r="AB248" s="34"/>
      <c r="AC248" s="34"/>
      <c r="AD248" s="34"/>
      <c r="AE248" s="34"/>
      <c r="AR248" s="190" t="s">
        <v>97</v>
      </c>
      <c r="AT248" s="190" t="s">
        <v>284</v>
      </c>
      <c r="AU248" s="190" t="s">
        <v>80</v>
      </c>
      <c r="AY248" s="15" t="s">
        <v>281</v>
      </c>
      <c r="BE248" s="191">
        <f>IF(N248="základní",J248,0)</f>
        <v>0</v>
      </c>
      <c r="BF248" s="191">
        <f>IF(N248="snížená",J248,0)</f>
        <v>0</v>
      </c>
      <c r="BG248" s="191">
        <f>IF(N248="zákl. přenesená",J248,0)</f>
        <v>0</v>
      </c>
      <c r="BH248" s="191">
        <f>IF(N248="sníž. přenesená",J248,0)</f>
        <v>0</v>
      </c>
      <c r="BI248" s="191">
        <f>IF(N248="nulová",J248,0)</f>
        <v>0</v>
      </c>
      <c r="BJ248" s="15" t="s">
        <v>80</v>
      </c>
      <c r="BK248" s="191">
        <f>ROUND(I248*H248,2)</f>
        <v>0</v>
      </c>
      <c r="BL248" s="15" t="s">
        <v>97</v>
      </c>
      <c r="BM248" s="190" t="s">
        <v>1538</v>
      </c>
    </row>
    <row r="249" s="2" customFormat="1">
      <c r="A249" s="34"/>
      <c r="B249" s="35"/>
      <c r="C249" s="34"/>
      <c r="D249" s="192" t="s">
        <v>290</v>
      </c>
      <c r="E249" s="34"/>
      <c r="F249" s="193" t="s">
        <v>1042</v>
      </c>
      <c r="G249" s="34"/>
      <c r="H249" s="34"/>
      <c r="I249" s="194"/>
      <c r="J249" s="34"/>
      <c r="K249" s="34"/>
      <c r="L249" s="35"/>
      <c r="M249" s="195"/>
      <c r="N249" s="196"/>
      <c r="O249" s="73"/>
      <c r="P249" s="73"/>
      <c r="Q249" s="73"/>
      <c r="R249" s="73"/>
      <c r="S249" s="73"/>
      <c r="T249" s="74"/>
      <c r="U249" s="34"/>
      <c r="V249" s="34"/>
      <c r="W249" s="34"/>
      <c r="X249" s="34"/>
      <c r="Y249" s="34"/>
      <c r="Z249" s="34"/>
      <c r="AA249" s="34"/>
      <c r="AB249" s="34"/>
      <c r="AC249" s="34"/>
      <c r="AD249" s="34"/>
      <c r="AE249" s="34"/>
      <c r="AT249" s="15" t="s">
        <v>290</v>
      </c>
      <c r="AU249" s="15" t="s">
        <v>80</v>
      </c>
    </row>
    <row r="250" s="2" customFormat="1">
      <c r="A250" s="34"/>
      <c r="B250" s="35"/>
      <c r="C250" s="34"/>
      <c r="D250" s="192" t="s">
        <v>291</v>
      </c>
      <c r="E250" s="34"/>
      <c r="F250" s="197" t="s">
        <v>1539</v>
      </c>
      <c r="G250" s="34"/>
      <c r="H250" s="34"/>
      <c r="I250" s="194"/>
      <c r="J250" s="34"/>
      <c r="K250" s="34"/>
      <c r="L250" s="35"/>
      <c r="M250" s="195"/>
      <c r="N250" s="196"/>
      <c r="O250" s="73"/>
      <c r="P250" s="73"/>
      <c r="Q250" s="73"/>
      <c r="R250" s="73"/>
      <c r="S250" s="73"/>
      <c r="T250" s="74"/>
      <c r="U250" s="34"/>
      <c r="V250" s="34"/>
      <c r="W250" s="34"/>
      <c r="X250" s="34"/>
      <c r="Y250" s="34"/>
      <c r="Z250" s="34"/>
      <c r="AA250" s="34"/>
      <c r="AB250" s="34"/>
      <c r="AC250" s="34"/>
      <c r="AD250" s="34"/>
      <c r="AE250" s="34"/>
      <c r="AT250" s="15" t="s">
        <v>291</v>
      </c>
      <c r="AU250" s="15" t="s">
        <v>80</v>
      </c>
    </row>
    <row r="251" s="2" customFormat="1" ht="33" customHeight="1">
      <c r="A251" s="34"/>
      <c r="B251" s="177"/>
      <c r="C251" s="178" t="s">
        <v>512</v>
      </c>
      <c r="D251" s="178" t="s">
        <v>284</v>
      </c>
      <c r="E251" s="179" t="s">
        <v>1045</v>
      </c>
      <c r="F251" s="180" t="s">
        <v>1228</v>
      </c>
      <c r="G251" s="181" t="s">
        <v>505</v>
      </c>
      <c r="H251" s="203">
        <v>9.3499999999999996</v>
      </c>
      <c r="I251" s="183"/>
      <c r="J251" s="184">
        <f>ROUND(I251*H251,2)</f>
        <v>0</v>
      </c>
      <c r="K251" s="185"/>
      <c r="L251" s="35"/>
      <c r="M251" s="186" t="s">
        <v>1</v>
      </c>
      <c r="N251" s="187" t="s">
        <v>38</v>
      </c>
      <c r="O251" s="73"/>
      <c r="P251" s="188">
        <f>O251*H251</f>
        <v>0</v>
      </c>
      <c r="Q251" s="188">
        <v>0</v>
      </c>
      <c r="R251" s="188">
        <f>Q251*H251</f>
        <v>0</v>
      </c>
      <c r="S251" s="188">
        <v>0</v>
      </c>
      <c r="T251" s="189">
        <f>S251*H251</f>
        <v>0</v>
      </c>
      <c r="U251" s="34"/>
      <c r="V251" s="34"/>
      <c r="W251" s="34"/>
      <c r="X251" s="34"/>
      <c r="Y251" s="34"/>
      <c r="Z251" s="34"/>
      <c r="AA251" s="34"/>
      <c r="AB251" s="34"/>
      <c r="AC251" s="34"/>
      <c r="AD251" s="34"/>
      <c r="AE251" s="34"/>
      <c r="AR251" s="190" t="s">
        <v>97</v>
      </c>
      <c r="AT251" s="190" t="s">
        <v>284</v>
      </c>
      <c r="AU251" s="190" t="s">
        <v>80</v>
      </c>
      <c r="AY251" s="15" t="s">
        <v>281</v>
      </c>
      <c r="BE251" s="191">
        <f>IF(N251="základní",J251,0)</f>
        <v>0</v>
      </c>
      <c r="BF251" s="191">
        <f>IF(N251="snížená",J251,0)</f>
        <v>0</v>
      </c>
      <c r="BG251" s="191">
        <f>IF(N251="zákl. přenesená",J251,0)</f>
        <v>0</v>
      </c>
      <c r="BH251" s="191">
        <f>IF(N251="sníž. přenesená",J251,0)</f>
        <v>0</v>
      </c>
      <c r="BI251" s="191">
        <f>IF(N251="nulová",J251,0)</f>
        <v>0</v>
      </c>
      <c r="BJ251" s="15" t="s">
        <v>80</v>
      </c>
      <c r="BK251" s="191">
        <f>ROUND(I251*H251,2)</f>
        <v>0</v>
      </c>
      <c r="BL251" s="15" t="s">
        <v>97</v>
      </c>
      <c r="BM251" s="190" t="s">
        <v>1540</v>
      </c>
    </row>
    <row r="252" s="2" customFormat="1">
      <c r="A252" s="34"/>
      <c r="B252" s="35"/>
      <c r="C252" s="34"/>
      <c r="D252" s="192" t="s">
        <v>290</v>
      </c>
      <c r="E252" s="34"/>
      <c r="F252" s="193" t="s">
        <v>1228</v>
      </c>
      <c r="G252" s="34"/>
      <c r="H252" s="34"/>
      <c r="I252" s="194"/>
      <c r="J252" s="34"/>
      <c r="K252" s="34"/>
      <c r="L252" s="35"/>
      <c r="M252" s="195"/>
      <c r="N252" s="196"/>
      <c r="O252" s="73"/>
      <c r="P252" s="73"/>
      <c r="Q252" s="73"/>
      <c r="R252" s="73"/>
      <c r="S252" s="73"/>
      <c r="T252" s="74"/>
      <c r="U252" s="34"/>
      <c r="V252" s="34"/>
      <c r="W252" s="34"/>
      <c r="X252" s="34"/>
      <c r="Y252" s="34"/>
      <c r="Z252" s="34"/>
      <c r="AA252" s="34"/>
      <c r="AB252" s="34"/>
      <c r="AC252" s="34"/>
      <c r="AD252" s="34"/>
      <c r="AE252" s="34"/>
      <c r="AT252" s="15" t="s">
        <v>290</v>
      </c>
      <c r="AU252" s="15" t="s">
        <v>80</v>
      </c>
    </row>
    <row r="253" s="2" customFormat="1">
      <c r="A253" s="34"/>
      <c r="B253" s="35"/>
      <c r="C253" s="34"/>
      <c r="D253" s="192" t="s">
        <v>291</v>
      </c>
      <c r="E253" s="34"/>
      <c r="F253" s="197" t="s">
        <v>1541</v>
      </c>
      <c r="G253" s="34"/>
      <c r="H253" s="34"/>
      <c r="I253" s="194"/>
      <c r="J253" s="34"/>
      <c r="K253" s="34"/>
      <c r="L253" s="35"/>
      <c r="M253" s="195"/>
      <c r="N253" s="196"/>
      <c r="O253" s="73"/>
      <c r="P253" s="73"/>
      <c r="Q253" s="73"/>
      <c r="R253" s="73"/>
      <c r="S253" s="73"/>
      <c r="T253" s="74"/>
      <c r="U253" s="34"/>
      <c r="V253" s="34"/>
      <c r="W253" s="34"/>
      <c r="X253" s="34"/>
      <c r="Y253" s="34"/>
      <c r="Z253" s="34"/>
      <c r="AA253" s="34"/>
      <c r="AB253" s="34"/>
      <c r="AC253" s="34"/>
      <c r="AD253" s="34"/>
      <c r="AE253" s="34"/>
      <c r="AT253" s="15" t="s">
        <v>291</v>
      </c>
      <c r="AU253" s="15" t="s">
        <v>80</v>
      </c>
    </row>
    <row r="254" s="2" customFormat="1" ht="16.5" customHeight="1">
      <c r="A254" s="34"/>
      <c r="B254" s="177"/>
      <c r="C254" s="178" t="s">
        <v>517</v>
      </c>
      <c r="D254" s="178" t="s">
        <v>284</v>
      </c>
      <c r="E254" s="179" t="s">
        <v>1049</v>
      </c>
      <c r="F254" s="180" t="s">
        <v>1231</v>
      </c>
      <c r="G254" s="181" t="s">
        <v>410</v>
      </c>
      <c r="H254" s="203">
        <v>2</v>
      </c>
      <c r="I254" s="183"/>
      <c r="J254" s="184">
        <f>ROUND(I254*H254,2)</f>
        <v>0</v>
      </c>
      <c r="K254" s="185"/>
      <c r="L254" s="35"/>
      <c r="M254" s="186" t="s">
        <v>1</v>
      </c>
      <c r="N254" s="187" t="s">
        <v>38</v>
      </c>
      <c r="O254" s="73"/>
      <c r="P254" s="188">
        <f>O254*H254</f>
        <v>0</v>
      </c>
      <c r="Q254" s="188">
        <v>0</v>
      </c>
      <c r="R254" s="188">
        <f>Q254*H254</f>
        <v>0</v>
      </c>
      <c r="S254" s="188">
        <v>0</v>
      </c>
      <c r="T254" s="189">
        <f>S254*H254</f>
        <v>0</v>
      </c>
      <c r="U254" s="34"/>
      <c r="V254" s="34"/>
      <c r="W254" s="34"/>
      <c r="X254" s="34"/>
      <c r="Y254" s="34"/>
      <c r="Z254" s="34"/>
      <c r="AA254" s="34"/>
      <c r="AB254" s="34"/>
      <c r="AC254" s="34"/>
      <c r="AD254" s="34"/>
      <c r="AE254" s="34"/>
      <c r="AR254" s="190" t="s">
        <v>97</v>
      </c>
      <c r="AT254" s="190" t="s">
        <v>284</v>
      </c>
      <c r="AU254" s="190" t="s">
        <v>80</v>
      </c>
      <c r="AY254" s="15" t="s">
        <v>281</v>
      </c>
      <c r="BE254" s="191">
        <f>IF(N254="základní",J254,0)</f>
        <v>0</v>
      </c>
      <c r="BF254" s="191">
        <f>IF(N254="snížená",J254,0)</f>
        <v>0</v>
      </c>
      <c r="BG254" s="191">
        <f>IF(N254="zákl. přenesená",J254,0)</f>
        <v>0</v>
      </c>
      <c r="BH254" s="191">
        <f>IF(N254="sníž. přenesená",J254,0)</f>
        <v>0</v>
      </c>
      <c r="BI254" s="191">
        <f>IF(N254="nulová",J254,0)</f>
        <v>0</v>
      </c>
      <c r="BJ254" s="15" t="s">
        <v>80</v>
      </c>
      <c r="BK254" s="191">
        <f>ROUND(I254*H254,2)</f>
        <v>0</v>
      </c>
      <c r="BL254" s="15" t="s">
        <v>97</v>
      </c>
      <c r="BM254" s="190" t="s">
        <v>1542</v>
      </c>
    </row>
    <row r="255" s="2" customFormat="1">
      <c r="A255" s="34"/>
      <c r="B255" s="35"/>
      <c r="C255" s="34"/>
      <c r="D255" s="192" t="s">
        <v>290</v>
      </c>
      <c r="E255" s="34"/>
      <c r="F255" s="193" t="s">
        <v>1231</v>
      </c>
      <c r="G255" s="34"/>
      <c r="H255" s="34"/>
      <c r="I255" s="194"/>
      <c r="J255" s="34"/>
      <c r="K255" s="34"/>
      <c r="L255" s="35"/>
      <c r="M255" s="195"/>
      <c r="N255" s="196"/>
      <c r="O255" s="73"/>
      <c r="P255" s="73"/>
      <c r="Q255" s="73"/>
      <c r="R255" s="73"/>
      <c r="S255" s="73"/>
      <c r="T255" s="74"/>
      <c r="U255" s="34"/>
      <c r="V255" s="34"/>
      <c r="W255" s="34"/>
      <c r="X255" s="34"/>
      <c r="Y255" s="34"/>
      <c r="Z255" s="34"/>
      <c r="AA255" s="34"/>
      <c r="AB255" s="34"/>
      <c r="AC255" s="34"/>
      <c r="AD255" s="34"/>
      <c r="AE255" s="34"/>
      <c r="AT255" s="15" t="s">
        <v>290</v>
      </c>
      <c r="AU255" s="15" t="s">
        <v>80</v>
      </c>
    </row>
    <row r="256" s="12" customFormat="1" ht="25.92" customHeight="1">
      <c r="A256" s="12"/>
      <c r="B256" s="164"/>
      <c r="C256" s="12"/>
      <c r="D256" s="165" t="s">
        <v>72</v>
      </c>
      <c r="E256" s="166" t="s">
        <v>653</v>
      </c>
      <c r="F256" s="166" t="s">
        <v>654</v>
      </c>
      <c r="G256" s="12"/>
      <c r="H256" s="12"/>
      <c r="I256" s="167"/>
      <c r="J256" s="168">
        <f>BK256</f>
        <v>0</v>
      </c>
      <c r="K256" s="12"/>
      <c r="L256" s="164"/>
      <c r="M256" s="169"/>
      <c r="N256" s="170"/>
      <c r="O256" s="170"/>
      <c r="P256" s="171">
        <f>SUM(P257:P259)</f>
        <v>0</v>
      </c>
      <c r="Q256" s="170"/>
      <c r="R256" s="171">
        <f>SUM(R257:R259)</f>
        <v>0</v>
      </c>
      <c r="S256" s="170"/>
      <c r="T256" s="172">
        <f>SUM(T257:T259)</f>
        <v>0</v>
      </c>
      <c r="U256" s="12"/>
      <c r="V256" s="12"/>
      <c r="W256" s="12"/>
      <c r="X256" s="12"/>
      <c r="Y256" s="12"/>
      <c r="Z256" s="12"/>
      <c r="AA256" s="12"/>
      <c r="AB256" s="12"/>
      <c r="AC256" s="12"/>
      <c r="AD256" s="12"/>
      <c r="AE256" s="12"/>
      <c r="AR256" s="165" t="s">
        <v>80</v>
      </c>
      <c r="AT256" s="173" t="s">
        <v>72</v>
      </c>
      <c r="AU256" s="173" t="s">
        <v>73</v>
      </c>
      <c r="AY256" s="165" t="s">
        <v>281</v>
      </c>
      <c r="BK256" s="174">
        <f>SUM(BK257:BK259)</f>
        <v>0</v>
      </c>
    </row>
    <row r="257" s="2" customFormat="1" ht="24.15" customHeight="1">
      <c r="A257" s="34"/>
      <c r="B257" s="177"/>
      <c r="C257" s="178" t="s">
        <v>522</v>
      </c>
      <c r="D257" s="178" t="s">
        <v>284</v>
      </c>
      <c r="E257" s="179" t="s">
        <v>848</v>
      </c>
      <c r="F257" s="180" t="s">
        <v>849</v>
      </c>
      <c r="G257" s="181" t="s">
        <v>515</v>
      </c>
      <c r="H257" s="203">
        <v>37.393999999999998</v>
      </c>
      <c r="I257" s="183"/>
      <c r="J257" s="184">
        <f>ROUND(I257*H257,2)</f>
        <v>0</v>
      </c>
      <c r="K257" s="185"/>
      <c r="L257" s="35"/>
      <c r="M257" s="186" t="s">
        <v>1</v>
      </c>
      <c r="N257" s="187" t="s">
        <v>38</v>
      </c>
      <c r="O257" s="73"/>
      <c r="P257" s="188">
        <f>O257*H257</f>
        <v>0</v>
      </c>
      <c r="Q257" s="188">
        <v>0</v>
      </c>
      <c r="R257" s="188">
        <f>Q257*H257</f>
        <v>0</v>
      </c>
      <c r="S257" s="188">
        <v>0</v>
      </c>
      <c r="T257" s="189">
        <f>S257*H257</f>
        <v>0</v>
      </c>
      <c r="U257" s="34"/>
      <c r="V257" s="34"/>
      <c r="W257" s="34"/>
      <c r="X257" s="34"/>
      <c r="Y257" s="34"/>
      <c r="Z257" s="34"/>
      <c r="AA257" s="34"/>
      <c r="AB257" s="34"/>
      <c r="AC257" s="34"/>
      <c r="AD257" s="34"/>
      <c r="AE257" s="34"/>
      <c r="AR257" s="190" t="s">
        <v>97</v>
      </c>
      <c r="AT257" s="190" t="s">
        <v>284</v>
      </c>
      <c r="AU257" s="190" t="s">
        <v>80</v>
      </c>
      <c r="AY257" s="15" t="s">
        <v>281</v>
      </c>
      <c r="BE257" s="191">
        <f>IF(N257="základní",J257,0)</f>
        <v>0</v>
      </c>
      <c r="BF257" s="191">
        <f>IF(N257="snížená",J257,0)</f>
        <v>0</v>
      </c>
      <c r="BG257" s="191">
        <f>IF(N257="zákl. přenesená",J257,0)</f>
        <v>0</v>
      </c>
      <c r="BH257" s="191">
        <f>IF(N257="sníž. přenesená",J257,0)</f>
        <v>0</v>
      </c>
      <c r="BI257" s="191">
        <f>IF(N257="nulová",J257,0)</f>
        <v>0</v>
      </c>
      <c r="BJ257" s="15" t="s">
        <v>80</v>
      </c>
      <c r="BK257" s="191">
        <f>ROUND(I257*H257,2)</f>
        <v>0</v>
      </c>
      <c r="BL257" s="15" t="s">
        <v>97</v>
      </c>
      <c r="BM257" s="190" t="s">
        <v>1543</v>
      </c>
    </row>
    <row r="258" s="2" customFormat="1">
      <c r="A258" s="34"/>
      <c r="B258" s="35"/>
      <c r="C258" s="34"/>
      <c r="D258" s="192" t="s">
        <v>290</v>
      </c>
      <c r="E258" s="34"/>
      <c r="F258" s="193" t="s">
        <v>849</v>
      </c>
      <c r="G258" s="34"/>
      <c r="H258" s="34"/>
      <c r="I258" s="194"/>
      <c r="J258" s="34"/>
      <c r="K258" s="34"/>
      <c r="L258" s="35"/>
      <c r="M258" s="195"/>
      <c r="N258" s="196"/>
      <c r="O258" s="73"/>
      <c r="P258" s="73"/>
      <c r="Q258" s="73"/>
      <c r="R258" s="73"/>
      <c r="S258" s="73"/>
      <c r="T258" s="74"/>
      <c r="U258" s="34"/>
      <c r="V258" s="34"/>
      <c r="W258" s="34"/>
      <c r="X258" s="34"/>
      <c r="Y258" s="34"/>
      <c r="Z258" s="34"/>
      <c r="AA258" s="34"/>
      <c r="AB258" s="34"/>
      <c r="AC258" s="34"/>
      <c r="AD258" s="34"/>
      <c r="AE258" s="34"/>
      <c r="AT258" s="15" t="s">
        <v>290</v>
      </c>
      <c r="AU258" s="15" t="s">
        <v>80</v>
      </c>
    </row>
    <row r="259" s="2" customFormat="1">
      <c r="A259" s="34"/>
      <c r="B259" s="35"/>
      <c r="C259" s="34"/>
      <c r="D259" s="192" t="s">
        <v>291</v>
      </c>
      <c r="E259" s="34"/>
      <c r="F259" s="197" t="s">
        <v>851</v>
      </c>
      <c r="G259" s="34"/>
      <c r="H259" s="34"/>
      <c r="I259" s="194"/>
      <c r="J259" s="34"/>
      <c r="K259" s="34"/>
      <c r="L259" s="35"/>
      <c r="M259" s="195"/>
      <c r="N259" s="196"/>
      <c r="O259" s="73"/>
      <c r="P259" s="73"/>
      <c r="Q259" s="73"/>
      <c r="R259" s="73"/>
      <c r="S259" s="73"/>
      <c r="T259" s="74"/>
      <c r="U259" s="34"/>
      <c r="V259" s="34"/>
      <c r="W259" s="34"/>
      <c r="X259" s="34"/>
      <c r="Y259" s="34"/>
      <c r="Z259" s="34"/>
      <c r="AA259" s="34"/>
      <c r="AB259" s="34"/>
      <c r="AC259" s="34"/>
      <c r="AD259" s="34"/>
      <c r="AE259" s="34"/>
      <c r="AT259" s="15" t="s">
        <v>291</v>
      </c>
      <c r="AU259" s="15" t="s">
        <v>80</v>
      </c>
    </row>
    <row r="260" s="12" customFormat="1" ht="25.92" customHeight="1">
      <c r="A260" s="12"/>
      <c r="B260" s="164"/>
      <c r="C260" s="12"/>
      <c r="D260" s="165" t="s">
        <v>72</v>
      </c>
      <c r="E260" s="166" t="s">
        <v>852</v>
      </c>
      <c r="F260" s="166" t="s">
        <v>853</v>
      </c>
      <c r="G260" s="12"/>
      <c r="H260" s="12"/>
      <c r="I260" s="167"/>
      <c r="J260" s="168">
        <f>BK260</f>
        <v>0</v>
      </c>
      <c r="K260" s="12"/>
      <c r="L260" s="164"/>
      <c r="M260" s="169"/>
      <c r="N260" s="170"/>
      <c r="O260" s="170"/>
      <c r="P260" s="171">
        <f>SUM(P261:P269)</f>
        <v>0</v>
      </c>
      <c r="Q260" s="170"/>
      <c r="R260" s="171">
        <f>SUM(R261:R269)</f>
        <v>0</v>
      </c>
      <c r="S260" s="170"/>
      <c r="T260" s="172">
        <f>SUM(T261:T269)</f>
        <v>0</v>
      </c>
      <c r="U260" s="12"/>
      <c r="V260" s="12"/>
      <c r="W260" s="12"/>
      <c r="X260" s="12"/>
      <c r="Y260" s="12"/>
      <c r="Z260" s="12"/>
      <c r="AA260" s="12"/>
      <c r="AB260" s="12"/>
      <c r="AC260" s="12"/>
      <c r="AD260" s="12"/>
      <c r="AE260" s="12"/>
      <c r="AR260" s="165" t="s">
        <v>82</v>
      </c>
      <c r="AT260" s="173" t="s">
        <v>72</v>
      </c>
      <c r="AU260" s="173" t="s">
        <v>73</v>
      </c>
      <c r="AY260" s="165" t="s">
        <v>281</v>
      </c>
      <c r="BK260" s="174">
        <f>SUM(BK261:BK269)</f>
        <v>0</v>
      </c>
    </row>
    <row r="261" s="2" customFormat="1" ht="24.15" customHeight="1">
      <c r="A261" s="34"/>
      <c r="B261" s="177"/>
      <c r="C261" s="178" t="s">
        <v>526</v>
      </c>
      <c r="D261" s="178" t="s">
        <v>284</v>
      </c>
      <c r="E261" s="179" t="s">
        <v>1053</v>
      </c>
      <c r="F261" s="180" t="s">
        <v>1054</v>
      </c>
      <c r="G261" s="181" t="s">
        <v>403</v>
      </c>
      <c r="H261" s="203">
        <v>12.75</v>
      </c>
      <c r="I261" s="183"/>
      <c r="J261" s="184">
        <f>ROUND(I261*H261,2)</f>
        <v>0</v>
      </c>
      <c r="K261" s="185"/>
      <c r="L261" s="35"/>
      <c r="M261" s="186" t="s">
        <v>1</v>
      </c>
      <c r="N261" s="187" t="s">
        <v>38</v>
      </c>
      <c r="O261" s="73"/>
      <c r="P261" s="188">
        <f>O261*H261</f>
        <v>0</v>
      </c>
      <c r="Q261" s="188">
        <v>0</v>
      </c>
      <c r="R261" s="188">
        <f>Q261*H261</f>
        <v>0</v>
      </c>
      <c r="S261" s="188">
        <v>0</v>
      </c>
      <c r="T261" s="189">
        <f>S261*H261</f>
        <v>0</v>
      </c>
      <c r="U261" s="34"/>
      <c r="V261" s="34"/>
      <c r="W261" s="34"/>
      <c r="X261" s="34"/>
      <c r="Y261" s="34"/>
      <c r="Z261" s="34"/>
      <c r="AA261" s="34"/>
      <c r="AB261" s="34"/>
      <c r="AC261" s="34"/>
      <c r="AD261" s="34"/>
      <c r="AE261" s="34"/>
      <c r="AR261" s="190" t="s">
        <v>353</v>
      </c>
      <c r="AT261" s="190" t="s">
        <v>284</v>
      </c>
      <c r="AU261" s="190" t="s">
        <v>80</v>
      </c>
      <c r="AY261" s="15" t="s">
        <v>281</v>
      </c>
      <c r="BE261" s="191">
        <f>IF(N261="základní",J261,0)</f>
        <v>0</v>
      </c>
      <c r="BF261" s="191">
        <f>IF(N261="snížená",J261,0)</f>
        <v>0</v>
      </c>
      <c r="BG261" s="191">
        <f>IF(N261="zákl. přenesená",J261,0)</f>
        <v>0</v>
      </c>
      <c r="BH261" s="191">
        <f>IF(N261="sníž. přenesená",J261,0)</f>
        <v>0</v>
      </c>
      <c r="BI261" s="191">
        <f>IF(N261="nulová",J261,0)</f>
        <v>0</v>
      </c>
      <c r="BJ261" s="15" t="s">
        <v>80</v>
      </c>
      <c r="BK261" s="191">
        <f>ROUND(I261*H261,2)</f>
        <v>0</v>
      </c>
      <c r="BL261" s="15" t="s">
        <v>353</v>
      </c>
      <c r="BM261" s="190" t="s">
        <v>1544</v>
      </c>
    </row>
    <row r="262" s="2" customFormat="1">
      <c r="A262" s="34"/>
      <c r="B262" s="35"/>
      <c r="C262" s="34"/>
      <c r="D262" s="192" t="s">
        <v>290</v>
      </c>
      <c r="E262" s="34"/>
      <c r="F262" s="193" t="s">
        <v>1054</v>
      </c>
      <c r="G262" s="34"/>
      <c r="H262" s="34"/>
      <c r="I262" s="194"/>
      <c r="J262" s="34"/>
      <c r="K262" s="34"/>
      <c r="L262" s="35"/>
      <c r="M262" s="195"/>
      <c r="N262" s="196"/>
      <c r="O262" s="73"/>
      <c r="P262" s="73"/>
      <c r="Q262" s="73"/>
      <c r="R262" s="73"/>
      <c r="S262" s="73"/>
      <c r="T262" s="74"/>
      <c r="U262" s="34"/>
      <c r="V262" s="34"/>
      <c r="W262" s="34"/>
      <c r="X262" s="34"/>
      <c r="Y262" s="34"/>
      <c r="Z262" s="34"/>
      <c r="AA262" s="34"/>
      <c r="AB262" s="34"/>
      <c r="AC262" s="34"/>
      <c r="AD262" s="34"/>
      <c r="AE262" s="34"/>
      <c r="AT262" s="15" t="s">
        <v>290</v>
      </c>
      <c r="AU262" s="15" t="s">
        <v>80</v>
      </c>
    </row>
    <row r="263" s="2" customFormat="1">
      <c r="A263" s="34"/>
      <c r="B263" s="35"/>
      <c r="C263" s="34"/>
      <c r="D263" s="192" t="s">
        <v>291</v>
      </c>
      <c r="E263" s="34"/>
      <c r="F263" s="197" t="s">
        <v>1545</v>
      </c>
      <c r="G263" s="34"/>
      <c r="H263" s="34"/>
      <c r="I263" s="194"/>
      <c r="J263" s="34"/>
      <c r="K263" s="34"/>
      <c r="L263" s="35"/>
      <c r="M263" s="195"/>
      <c r="N263" s="196"/>
      <c r="O263" s="73"/>
      <c r="P263" s="73"/>
      <c r="Q263" s="73"/>
      <c r="R263" s="73"/>
      <c r="S263" s="73"/>
      <c r="T263" s="74"/>
      <c r="U263" s="34"/>
      <c r="V263" s="34"/>
      <c r="W263" s="34"/>
      <c r="X263" s="34"/>
      <c r="Y263" s="34"/>
      <c r="Z263" s="34"/>
      <c r="AA263" s="34"/>
      <c r="AB263" s="34"/>
      <c r="AC263" s="34"/>
      <c r="AD263" s="34"/>
      <c r="AE263" s="34"/>
      <c r="AT263" s="15" t="s">
        <v>291</v>
      </c>
      <c r="AU263" s="15" t="s">
        <v>80</v>
      </c>
    </row>
    <row r="264" s="2" customFormat="1" ht="24.15" customHeight="1">
      <c r="A264" s="34"/>
      <c r="B264" s="177"/>
      <c r="C264" s="178" t="s">
        <v>838</v>
      </c>
      <c r="D264" s="178" t="s">
        <v>284</v>
      </c>
      <c r="E264" s="179" t="s">
        <v>1057</v>
      </c>
      <c r="F264" s="180" t="s">
        <v>1236</v>
      </c>
      <c r="G264" s="181" t="s">
        <v>505</v>
      </c>
      <c r="H264" s="203">
        <v>8.5</v>
      </c>
      <c r="I264" s="183"/>
      <c r="J264" s="184">
        <f>ROUND(I264*H264,2)</f>
        <v>0</v>
      </c>
      <c r="K264" s="185"/>
      <c r="L264" s="35"/>
      <c r="M264" s="186" t="s">
        <v>1</v>
      </c>
      <c r="N264" s="187" t="s">
        <v>38</v>
      </c>
      <c r="O264" s="73"/>
      <c r="P264" s="188">
        <f>O264*H264</f>
        <v>0</v>
      </c>
      <c r="Q264" s="188">
        <v>0</v>
      </c>
      <c r="R264" s="188">
        <f>Q264*H264</f>
        <v>0</v>
      </c>
      <c r="S264" s="188">
        <v>0</v>
      </c>
      <c r="T264" s="189">
        <f>S264*H264</f>
        <v>0</v>
      </c>
      <c r="U264" s="34"/>
      <c r="V264" s="34"/>
      <c r="W264" s="34"/>
      <c r="X264" s="34"/>
      <c r="Y264" s="34"/>
      <c r="Z264" s="34"/>
      <c r="AA264" s="34"/>
      <c r="AB264" s="34"/>
      <c r="AC264" s="34"/>
      <c r="AD264" s="34"/>
      <c r="AE264" s="34"/>
      <c r="AR264" s="190" t="s">
        <v>353</v>
      </c>
      <c r="AT264" s="190" t="s">
        <v>284</v>
      </c>
      <c r="AU264" s="190" t="s">
        <v>80</v>
      </c>
      <c r="AY264" s="15" t="s">
        <v>281</v>
      </c>
      <c r="BE264" s="191">
        <f>IF(N264="základní",J264,0)</f>
        <v>0</v>
      </c>
      <c r="BF264" s="191">
        <f>IF(N264="snížená",J264,0)</f>
        <v>0</v>
      </c>
      <c r="BG264" s="191">
        <f>IF(N264="zákl. přenesená",J264,0)</f>
        <v>0</v>
      </c>
      <c r="BH264" s="191">
        <f>IF(N264="sníž. přenesená",J264,0)</f>
        <v>0</v>
      </c>
      <c r="BI264" s="191">
        <f>IF(N264="nulová",J264,0)</f>
        <v>0</v>
      </c>
      <c r="BJ264" s="15" t="s">
        <v>80</v>
      </c>
      <c r="BK264" s="191">
        <f>ROUND(I264*H264,2)</f>
        <v>0</v>
      </c>
      <c r="BL264" s="15" t="s">
        <v>353</v>
      </c>
      <c r="BM264" s="190" t="s">
        <v>1546</v>
      </c>
    </row>
    <row r="265" s="2" customFormat="1">
      <c r="A265" s="34"/>
      <c r="B265" s="35"/>
      <c r="C265" s="34"/>
      <c r="D265" s="192" t="s">
        <v>290</v>
      </c>
      <c r="E265" s="34"/>
      <c r="F265" s="193" t="s">
        <v>1236</v>
      </c>
      <c r="G265" s="34"/>
      <c r="H265" s="34"/>
      <c r="I265" s="194"/>
      <c r="J265" s="34"/>
      <c r="K265" s="34"/>
      <c r="L265" s="35"/>
      <c r="M265" s="195"/>
      <c r="N265" s="196"/>
      <c r="O265" s="73"/>
      <c r="P265" s="73"/>
      <c r="Q265" s="73"/>
      <c r="R265" s="73"/>
      <c r="S265" s="73"/>
      <c r="T265" s="74"/>
      <c r="U265" s="34"/>
      <c r="V265" s="34"/>
      <c r="W265" s="34"/>
      <c r="X265" s="34"/>
      <c r="Y265" s="34"/>
      <c r="Z265" s="34"/>
      <c r="AA265" s="34"/>
      <c r="AB265" s="34"/>
      <c r="AC265" s="34"/>
      <c r="AD265" s="34"/>
      <c r="AE265" s="34"/>
      <c r="AT265" s="15" t="s">
        <v>290</v>
      </c>
      <c r="AU265" s="15" t="s">
        <v>80</v>
      </c>
    </row>
    <row r="266" s="2" customFormat="1">
      <c r="A266" s="34"/>
      <c r="B266" s="35"/>
      <c r="C266" s="34"/>
      <c r="D266" s="192" t="s">
        <v>291</v>
      </c>
      <c r="E266" s="34"/>
      <c r="F266" s="197" t="s">
        <v>1539</v>
      </c>
      <c r="G266" s="34"/>
      <c r="H266" s="34"/>
      <c r="I266" s="194"/>
      <c r="J266" s="34"/>
      <c r="K266" s="34"/>
      <c r="L266" s="35"/>
      <c r="M266" s="195"/>
      <c r="N266" s="196"/>
      <c r="O266" s="73"/>
      <c r="P266" s="73"/>
      <c r="Q266" s="73"/>
      <c r="R266" s="73"/>
      <c r="S266" s="73"/>
      <c r="T266" s="74"/>
      <c r="U266" s="34"/>
      <c r="V266" s="34"/>
      <c r="W266" s="34"/>
      <c r="X266" s="34"/>
      <c r="Y266" s="34"/>
      <c r="Z266" s="34"/>
      <c r="AA266" s="34"/>
      <c r="AB266" s="34"/>
      <c r="AC266" s="34"/>
      <c r="AD266" s="34"/>
      <c r="AE266" s="34"/>
      <c r="AT266" s="15" t="s">
        <v>291</v>
      </c>
      <c r="AU266" s="15" t="s">
        <v>80</v>
      </c>
    </row>
    <row r="267" s="2" customFormat="1" ht="21.75" customHeight="1">
      <c r="A267" s="34"/>
      <c r="B267" s="177"/>
      <c r="C267" s="178" t="s">
        <v>843</v>
      </c>
      <c r="D267" s="178" t="s">
        <v>284</v>
      </c>
      <c r="E267" s="179" t="s">
        <v>877</v>
      </c>
      <c r="F267" s="180" t="s">
        <v>878</v>
      </c>
      <c r="G267" s="181" t="s">
        <v>287</v>
      </c>
      <c r="H267" s="182"/>
      <c r="I267" s="183"/>
      <c r="J267" s="184">
        <f>ROUND(I267*H267,2)</f>
        <v>0</v>
      </c>
      <c r="K267" s="185"/>
      <c r="L267" s="35"/>
      <c r="M267" s="186" t="s">
        <v>1</v>
      </c>
      <c r="N267" s="187" t="s">
        <v>38</v>
      </c>
      <c r="O267" s="73"/>
      <c r="P267" s="188">
        <f>O267*H267</f>
        <v>0</v>
      </c>
      <c r="Q267" s="188">
        <v>0</v>
      </c>
      <c r="R267" s="188">
        <f>Q267*H267</f>
        <v>0</v>
      </c>
      <c r="S267" s="188">
        <v>0</v>
      </c>
      <c r="T267" s="189">
        <f>S267*H267</f>
        <v>0</v>
      </c>
      <c r="U267" s="34"/>
      <c r="V267" s="34"/>
      <c r="W267" s="34"/>
      <c r="X267" s="34"/>
      <c r="Y267" s="34"/>
      <c r="Z267" s="34"/>
      <c r="AA267" s="34"/>
      <c r="AB267" s="34"/>
      <c r="AC267" s="34"/>
      <c r="AD267" s="34"/>
      <c r="AE267" s="34"/>
      <c r="AR267" s="190" t="s">
        <v>353</v>
      </c>
      <c r="AT267" s="190" t="s">
        <v>284</v>
      </c>
      <c r="AU267" s="190" t="s">
        <v>80</v>
      </c>
      <c r="AY267" s="15" t="s">
        <v>281</v>
      </c>
      <c r="BE267" s="191">
        <f>IF(N267="základní",J267,0)</f>
        <v>0</v>
      </c>
      <c r="BF267" s="191">
        <f>IF(N267="snížená",J267,0)</f>
        <v>0</v>
      </c>
      <c r="BG267" s="191">
        <f>IF(N267="zákl. přenesená",J267,0)</f>
        <v>0</v>
      </c>
      <c r="BH267" s="191">
        <f>IF(N267="sníž. přenesená",J267,0)</f>
        <v>0</v>
      </c>
      <c r="BI267" s="191">
        <f>IF(N267="nulová",J267,0)</f>
        <v>0</v>
      </c>
      <c r="BJ267" s="15" t="s">
        <v>80</v>
      </c>
      <c r="BK267" s="191">
        <f>ROUND(I267*H267,2)</f>
        <v>0</v>
      </c>
      <c r="BL267" s="15" t="s">
        <v>353</v>
      </c>
      <c r="BM267" s="190" t="s">
        <v>1547</v>
      </c>
    </row>
    <row r="268" s="2" customFormat="1">
      <c r="A268" s="34"/>
      <c r="B268" s="35"/>
      <c r="C268" s="34"/>
      <c r="D268" s="192" t="s">
        <v>290</v>
      </c>
      <c r="E268" s="34"/>
      <c r="F268" s="193" t="s">
        <v>878</v>
      </c>
      <c r="G268" s="34"/>
      <c r="H268" s="34"/>
      <c r="I268" s="194"/>
      <c r="J268" s="34"/>
      <c r="K268" s="34"/>
      <c r="L268" s="35"/>
      <c r="M268" s="195"/>
      <c r="N268" s="196"/>
      <c r="O268" s="73"/>
      <c r="P268" s="73"/>
      <c r="Q268" s="73"/>
      <c r="R268" s="73"/>
      <c r="S268" s="73"/>
      <c r="T268" s="74"/>
      <c r="U268" s="34"/>
      <c r="V268" s="34"/>
      <c r="W268" s="34"/>
      <c r="X268" s="34"/>
      <c r="Y268" s="34"/>
      <c r="Z268" s="34"/>
      <c r="AA268" s="34"/>
      <c r="AB268" s="34"/>
      <c r="AC268" s="34"/>
      <c r="AD268" s="34"/>
      <c r="AE268" s="34"/>
      <c r="AT268" s="15" t="s">
        <v>290</v>
      </c>
      <c r="AU268" s="15" t="s">
        <v>80</v>
      </c>
    </row>
    <row r="269" s="2" customFormat="1">
      <c r="A269" s="34"/>
      <c r="B269" s="35"/>
      <c r="C269" s="34"/>
      <c r="D269" s="192" t="s">
        <v>291</v>
      </c>
      <c r="E269" s="34"/>
      <c r="F269" s="197" t="s">
        <v>880</v>
      </c>
      <c r="G269" s="34"/>
      <c r="H269" s="34"/>
      <c r="I269" s="194"/>
      <c r="J269" s="34"/>
      <c r="K269" s="34"/>
      <c r="L269" s="35"/>
      <c r="M269" s="195"/>
      <c r="N269" s="196"/>
      <c r="O269" s="73"/>
      <c r="P269" s="73"/>
      <c r="Q269" s="73"/>
      <c r="R269" s="73"/>
      <c r="S269" s="73"/>
      <c r="T269" s="74"/>
      <c r="U269" s="34"/>
      <c r="V269" s="34"/>
      <c r="W269" s="34"/>
      <c r="X269" s="34"/>
      <c r="Y269" s="34"/>
      <c r="Z269" s="34"/>
      <c r="AA269" s="34"/>
      <c r="AB269" s="34"/>
      <c r="AC269" s="34"/>
      <c r="AD269" s="34"/>
      <c r="AE269" s="34"/>
      <c r="AT269" s="15" t="s">
        <v>291</v>
      </c>
      <c r="AU269" s="15" t="s">
        <v>80</v>
      </c>
    </row>
    <row r="270" s="12" customFormat="1" ht="25.92" customHeight="1">
      <c r="A270" s="12"/>
      <c r="B270" s="164"/>
      <c r="C270" s="12"/>
      <c r="D270" s="165" t="s">
        <v>72</v>
      </c>
      <c r="E270" s="166" t="s">
        <v>900</v>
      </c>
      <c r="F270" s="166" t="s">
        <v>901</v>
      </c>
      <c r="G270" s="12"/>
      <c r="H270" s="12"/>
      <c r="I270" s="167"/>
      <c r="J270" s="168">
        <f>BK270</f>
        <v>0</v>
      </c>
      <c r="K270" s="12"/>
      <c r="L270" s="164"/>
      <c r="M270" s="169"/>
      <c r="N270" s="170"/>
      <c r="O270" s="170"/>
      <c r="P270" s="171">
        <f>SUM(P271:P276)</f>
        <v>0</v>
      </c>
      <c r="Q270" s="170"/>
      <c r="R270" s="171">
        <f>SUM(R271:R276)</f>
        <v>0</v>
      </c>
      <c r="S270" s="170"/>
      <c r="T270" s="172">
        <f>SUM(T271:T276)</f>
        <v>0</v>
      </c>
      <c r="U270" s="12"/>
      <c r="V270" s="12"/>
      <c r="W270" s="12"/>
      <c r="X270" s="12"/>
      <c r="Y270" s="12"/>
      <c r="Z270" s="12"/>
      <c r="AA270" s="12"/>
      <c r="AB270" s="12"/>
      <c r="AC270" s="12"/>
      <c r="AD270" s="12"/>
      <c r="AE270" s="12"/>
      <c r="AR270" s="165" t="s">
        <v>82</v>
      </c>
      <c r="AT270" s="173" t="s">
        <v>72</v>
      </c>
      <c r="AU270" s="173" t="s">
        <v>73</v>
      </c>
      <c r="AY270" s="165" t="s">
        <v>281</v>
      </c>
      <c r="BK270" s="174">
        <f>SUM(BK271:BK276)</f>
        <v>0</v>
      </c>
    </row>
    <row r="271" s="2" customFormat="1" ht="24.15" customHeight="1">
      <c r="A271" s="34"/>
      <c r="B271" s="177"/>
      <c r="C271" s="178" t="s">
        <v>536</v>
      </c>
      <c r="D271" s="178" t="s">
        <v>284</v>
      </c>
      <c r="E271" s="179" t="s">
        <v>1240</v>
      </c>
      <c r="F271" s="180" t="s">
        <v>1241</v>
      </c>
      <c r="G271" s="181" t="s">
        <v>505</v>
      </c>
      <c r="H271" s="203">
        <v>8.3000000000000007</v>
      </c>
      <c r="I271" s="183"/>
      <c r="J271" s="184">
        <f>ROUND(I271*H271,2)</f>
        <v>0</v>
      </c>
      <c r="K271" s="185"/>
      <c r="L271" s="35"/>
      <c r="M271" s="186" t="s">
        <v>1</v>
      </c>
      <c r="N271" s="187" t="s">
        <v>38</v>
      </c>
      <c r="O271" s="73"/>
      <c r="P271" s="188">
        <f>O271*H271</f>
        <v>0</v>
      </c>
      <c r="Q271" s="188">
        <v>0</v>
      </c>
      <c r="R271" s="188">
        <f>Q271*H271</f>
        <v>0</v>
      </c>
      <c r="S271" s="188">
        <v>0</v>
      </c>
      <c r="T271" s="189">
        <f>S271*H271</f>
        <v>0</v>
      </c>
      <c r="U271" s="34"/>
      <c r="V271" s="34"/>
      <c r="W271" s="34"/>
      <c r="X271" s="34"/>
      <c r="Y271" s="34"/>
      <c r="Z271" s="34"/>
      <c r="AA271" s="34"/>
      <c r="AB271" s="34"/>
      <c r="AC271" s="34"/>
      <c r="AD271" s="34"/>
      <c r="AE271" s="34"/>
      <c r="AR271" s="190" t="s">
        <v>353</v>
      </c>
      <c r="AT271" s="190" t="s">
        <v>284</v>
      </c>
      <c r="AU271" s="190" t="s">
        <v>80</v>
      </c>
      <c r="AY271" s="15" t="s">
        <v>281</v>
      </c>
      <c r="BE271" s="191">
        <f>IF(N271="základní",J271,0)</f>
        <v>0</v>
      </c>
      <c r="BF271" s="191">
        <f>IF(N271="snížená",J271,0)</f>
        <v>0</v>
      </c>
      <c r="BG271" s="191">
        <f>IF(N271="zákl. přenesená",J271,0)</f>
        <v>0</v>
      </c>
      <c r="BH271" s="191">
        <f>IF(N271="sníž. přenesená",J271,0)</f>
        <v>0</v>
      </c>
      <c r="BI271" s="191">
        <f>IF(N271="nulová",J271,0)</f>
        <v>0</v>
      </c>
      <c r="BJ271" s="15" t="s">
        <v>80</v>
      </c>
      <c r="BK271" s="191">
        <f>ROUND(I271*H271,2)</f>
        <v>0</v>
      </c>
      <c r="BL271" s="15" t="s">
        <v>353</v>
      </c>
      <c r="BM271" s="190" t="s">
        <v>1548</v>
      </c>
    </row>
    <row r="272" s="2" customFormat="1">
      <c r="A272" s="34"/>
      <c r="B272" s="35"/>
      <c r="C272" s="34"/>
      <c r="D272" s="192" t="s">
        <v>290</v>
      </c>
      <c r="E272" s="34"/>
      <c r="F272" s="193" t="s">
        <v>1241</v>
      </c>
      <c r="G272" s="34"/>
      <c r="H272" s="34"/>
      <c r="I272" s="194"/>
      <c r="J272" s="34"/>
      <c r="K272" s="34"/>
      <c r="L272" s="35"/>
      <c r="M272" s="195"/>
      <c r="N272" s="196"/>
      <c r="O272" s="73"/>
      <c r="P272" s="73"/>
      <c r="Q272" s="73"/>
      <c r="R272" s="73"/>
      <c r="S272" s="73"/>
      <c r="T272" s="74"/>
      <c r="U272" s="34"/>
      <c r="V272" s="34"/>
      <c r="W272" s="34"/>
      <c r="X272" s="34"/>
      <c r="Y272" s="34"/>
      <c r="Z272" s="34"/>
      <c r="AA272" s="34"/>
      <c r="AB272" s="34"/>
      <c r="AC272" s="34"/>
      <c r="AD272" s="34"/>
      <c r="AE272" s="34"/>
      <c r="AT272" s="15" t="s">
        <v>290</v>
      </c>
      <c r="AU272" s="15" t="s">
        <v>80</v>
      </c>
    </row>
    <row r="273" s="2" customFormat="1">
      <c r="A273" s="34"/>
      <c r="B273" s="35"/>
      <c r="C273" s="34"/>
      <c r="D273" s="192" t="s">
        <v>291</v>
      </c>
      <c r="E273" s="34"/>
      <c r="F273" s="197" t="s">
        <v>1549</v>
      </c>
      <c r="G273" s="34"/>
      <c r="H273" s="34"/>
      <c r="I273" s="194"/>
      <c r="J273" s="34"/>
      <c r="K273" s="34"/>
      <c r="L273" s="35"/>
      <c r="M273" s="195"/>
      <c r="N273" s="196"/>
      <c r="O273" s="73"/>
      <c r="P273" s="73"/>
      <c r="Q273" s="73"/>
      <c r="R273" s="73"/>
      <c r="S273" s="73"/>
      <c r="T273" s="74"/>
      <c r="U273" s="34"/>
      <c r="V273" s="34"/>
      <c r="W273" s="34"/>
      <c r="X273" s="34"/>
      <c r="Y273" s="34"/>
      <c r="Z273" s="34"/>
      <c r="AA273" s="34"/>
      <c r="AB273" s="34"/>
      <c r="AC273" s="34"/>
      <c r="AD273" s="34"/>
      <c r="AE273" s="34"/>
      <c r="AT273" s="15" t="s">
        <v>291</v>
      </c>
      <c r="AU273" s="15" t="s">
        <v>80</v>
      </c>
    </row>
    <row r="274" s="2" customFormat="1" ht="24.15" customHeight="1">
      <c r="A274" s="34"/>
      <c r="B274" s="177"/>
      <c r="C274" s="178" t="s">
        <v>540</v>
      </c>
      <c r="D274" s="178" t="s">
        <v>284</v>
      </c>
      <c r="E274" s="179" t="s">
        <v>924</v>
      </c>
      <c r="F274" s="180" t="s">
        <v>925</v>
      </c>
      <c r="G274" s="181" t="s">
        <v>287</v>
      </c>
      <c r="H274" s="182"/>
      <c r="I274" s="183"/>
      <c r="J274" s="184">
        <f>ROUND(I274*H274,2)</f>
        <v>0</v>
      </c>
      <c r="K274" s="185"/>
      <c r="L274" s="35"/>
      <c r="M274" s="186" t="s">
        <v>1</v>
      </c>
      <c r="N274" s="187" t="s">
        <v>38</v>
      </c>
      <c r="O274" s="73"/>
      <c r="P274" s="188">
        <f>O274*H274</f>
        <v>0</v>
      </c>
      <c r="Q274" s="188">
        <v>0</v>
      </c>
      <c r="R274" s="188">
        <f>Q274*H274</f>
        <v>0</v>
      </c>
      <c r="S274" s="188">
        <v>0</v>
      </c>
      <c r="T274" s="189">
        <f>S274*H274</f>
        <v>0</v>
      </c>
      <c r="U274" s="34"/>
      <c r="V274" s="34"/>
      <c r="W274" s="34"/>
      <c r="X274" s="34"/>
      <c r="Y274" s="34"/>
      <c r="Z274" s="34"/>
      <c r="AA274" s="34"/>
      <c r="AB274" s="34"/>
      <c r="AC274" s="34"/>
      <c r="AD274" s="34"/>
      <c r="AE274" s="34"/>
      <c r="AR274" s="190" t="s">
        <v>353</v>
      </c>
      <c r="AT274" s="190" t="s">
        <v>284</v>
      </c>
      <c r="AU274" s="190" t="s">
        <v>80</v>
      </c>
      <c r="AY274" s="15" t="s">
        <v>281</v>
      </c>
      <c r="BE274" s="191">
        <f>IF(N274="základní",J274,0)</f>
        <v>0</v>
      </c>
      <c r="BF274" s="191">
        <f>IF(N274="snížená",J274,0)</f>
        <v>0</v>
      </c>
      <c r="BG274" s="191">
        <f>IF(N274="zákl. přenesená",J274,0)</f>
        <v>0</v>
      </c>
      <c r="BH274" s="191">
        <f>IF(N274="sníž. přenesená",J274,0)</f>
        <v>0</v>
      </c>
      <c r="BI274" s="191">
        <f>IF(N274="nulová",J274,0)</f>
        <v>0</v>
      </c>
      <c r="BJ274" s="15" t="s">
        <v>80</v>
      </c>
      <c r="BK274" s="191">
        <f>ROUND(I274*H274,2)</f>
        <v>0</v>
      </c>
      <c r="BL274" s="15" t="s">
        <v>353</v>
      </c>
      <c r="BM274" s="190" t="s">
        <v>1550</v>
      </c>
    </row>
    <row r="275" s="2" customFormat="1">
      <c r="A275" s="34"/>
      <c r="B275" s="35"/>
      <c r="C275" s="34"/>
      <c r="D275" s="192" t="s">
        <v>290</v>
      </c>
      <c r="E275" s="34"/>
      <c r="F275" s="193" t="s">
        <v>925</v>
      </c>
      <c r="G275" s="34"/>
      <c r="H275" s="34"/>
      <c r="I275" s="194"/>
      <c r="J275" s="34"/>
      <c r="K275" s="34"/>
      <c r="L275" s="35"/>
      <c r="M275" s="195"/>
      <c r="N275" s="196"/>
      <c r="O275" s="73"/>
      <c r="P275" s="73"/>
      <c r="Q275" s="73"/>
      <c r="R275" s="73"/>
      <c r="S275" s="73"/>
      <c r="T275" s="74"/>
      <c r="U275" s="34"/>
      <c r="V275" s="34"/>
      <c r="W275" s="34"/>
      <c r="X275" s="34"/>
      <c r="Y275" s="34"/>
      <c r="Z275" s="34"/>
      <c r="AA275" s="34"/>
      <c r="AB275" s="34"/>
      <c r="AC275" s="34"/>
      <c r="AD275" s="34"/>
      <c r="AE275" s="34"/>
      <c r="AT275" s="15" t="s">
        <v>290</v>
      </c>
      <c r="AU275" s="15" t="s">
        <v>80</v>
      </c>
    </row>
    <row r="276" s="2" customFormat="1">
      <c r="A276" s="34"/>
      <c r="B276" s="35"/>
      <c r="C276" s="34"/>
      <c r="D276" s="192" t="s">
        <v>291</v>
      </c>
      <c r="E276" s="34"/>
      <c r="F276" s="197" t="s">
        <v>899</v>
      </c>
      <c r="G276" s="34"/>
      <c r="H276" s="34"/>
      <c r="I276" s="194"/>
      <c r="J276" s="34"/>
      <c r="K276" s="34"/>
      <c r="L276" s="35"/>
      <c r="M276" s="199"/>
      <c r="N276" s="200"/>
      <c r="O276" s="201"/>
      <c r="P276" s="201"/>
      <c r="Q276" s="201"/>
      <c r="R276" s="201"/>
      <c r="S276" s="201"/>
      <c r="T276" s="202"/>
      <c r="U276" s="34"/>
      <c r="V276" s="34"/>
      <c r="W276" s="34"/>
      <c r="X276" s="34"/>
      <c r="Y276" s="34"/>
      <c r="Z276" s="34"/>
      <c r="AA276" s="34"/>
      <c r="AB276" s="34"/>
      <c r="AC276" s="34"/>
      <c r="AD276" s="34"/>
      <c r="AE276" s="34"/>
      <c r="AT276" s="15" t="s">
        <v>291</v>
      </c>
      <c r="AU276" s="15" t="s">
        <v>80</v>
      </c>
    </row>
    <row r="277" s="2" customFormat="1" ht="6.96" customHeight="1">
      <c r="A277" s="34"/>
      <c r="B277" s="56"/>
      <c r="C277" s="57"/>
      <c r="D277" s="57"/>
      <c r="E277" s="57"/>
      <c r="F277" s="57"/>
      <c r="G277" s="57"/>
      <c r="H277" s="57"/>
      <c r="I277" s="57"/>
      <c r="J277" s="57"/>
      <c r="K277" s="57"/>
      <c r="L277" s="35"/>
      <c r="M277" s="34"/>
      <c r="O277" s="34"/>
      <c r="P277" s="34"/>
      <c r="Q277" s="34"/>
      <c r="R277" s="34"/>
      <c r="S277" s="34"/>
      <c r="T277" s="34"/>
      <c r="U277" s="34"/>
      <c r="V277" s="34"/>
      <c r="W277" s="34"/>
      <c r="X277" s="34"/>
      <c r="Y277" s="34"/>
      <c r="Z277" s="34"/>
      <c r="AA277" s="34"/>
      <c r="AB277" s="34"/>
      <c r="AC277" s="34"/>
      <c r="AD277" s="34"/>
      <c r="AE277" s="34"/>
    </row>
  </sheetData>
  <autoFilter ref="C132:K276"/>
  <mergeCells count="15">
    <mergeCell ref="E7:H7"/>
    <mergeCell ref="E11:H11"/>
    <mergeCell ref="E9:H9"/>
    <mergeCell ref="E13:H13"/>
    <mergeCell ref="E22:H22"/>
    <mergeCell ref="E31:H31"/>
    <mergeCell ref="E85:H85"/>
    <mergeCell ref="E89:H89"/>
    <mergeCell ref="E87:H87"/>
    <mergeCell ref="E91:H91"/>
    <mergeCell ref="E119:H119"/>
    <mergeCell ref="E123:H123"/>
    <mergeCell ref="E121:H121"/>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142</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1551</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ROUND(J131,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ROUND((SUM(BE131:BE238)),  2)</f>
        <v>0</v>
      </c>
      <c r="G37" s="34"/>
      <c r="H37" s="34"/>
      <c r="I37" s="133">
        <v>0.20999999999999999</v>
      </c>
      <c r="J37" s="132">
        <f>ROUND(((SUM(BE131:BE238))*I37),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ROUND((SUM(BF131:BF238)),  2)</f>
        <v>0</v>
      </c>
      <c r="G38" s="34"/>
      <c r="H38" s="34"/>
      <c r="I38" s="133">
        <v>0.12</v>
      </c>
      <c r="J38" s="132">
        <f>ROUND(((SUM(BF131:BF238))*I38),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ROUND((SUM(BG131:BG238)),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ROUND((SUM(BH131:BH238)),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ROUND((SUM(BI131:BI238)),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Objekt10 - Zídka 01</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J131</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J132</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J177</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J199</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661</v>
      </c>
      <c r="E104" s="147"/>
      <c r="F104" s="147"/>
      <c r="G104" s="147"/>
      <c r="H104" s="147"/>
      <c r="I104" s="147"/>
      <c r="J104" s="148">
        <f>J212</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662</v>
      </c>
      <c r="E105" s="147"/>
      <c r="F105" s="147"/>
      <c r="G105" s="147"/>
      <c r="H105" s="147"/>
      <c r="I105" s="147"/>
      <c r="J105" s="148">
        <f>J216</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600</v>
      </c>
      <c r="E106" s="147"/>
      <c r="F106" s="147"/>
      <c r="G106" s="147"/>
      <c r="H106" s="147"/>
      <c r="I106" s="147"/>
      <c r="J106" s="148">
        <f>J225</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665</v>
      </c>
      <c r="E107" s="147"/>
      <c r="F107" s="147"/>
      <c r="G107" s="147"/>
      <c r="H107" s="147"/>
      <c r="I107" s="147"/>
      <c r="J107" s="148">
        <f>J229</f>
        <v>0</v>
      </c>
      <c r="K107" s="9"/>
      <c r="L107" s="145"/>
      <c r="S107" s="9"/>
      <c r="T107" s="9"/>
      <c r="U107" s="9"/>
      <c r="V107" s="9"/>
      <c r="W107" s="9"/>
      <c r="X107" s="9"/>
      <c r="Y107" s="9"/>
      <c r="Z107" s="9"/>
      <c r="AA107" s="9"/>
      <c r="AB107" s="9"/>
      <c r="AC107" s="9"/>
      <c r="AD107" s="9"/>
      <c r="AE107" s="9"/>
    </row>
    <row r="108" s="2" customFormat="1" ht="21.84" customHeight="1">
      <c r="A108" s="34"/>
      <c r="B108" s="35"/>
      <c r="C108" s="34"/>
      <c r="D108" s="34"/>
      <c r="E108" s="34"/>
      <c r="F108" s="34"/>
      <c r="G108" s="34"/>
      <c r="H108" s="34"/>
      <c r="I108" s="34"/>
      <c r="J108" s="34"/>
      <c r="K108" s="34"/>
      <c r="L108" s="51"/>
      <c r="S108" s="34"/>
      <c r="T108" s="34"/>
      <c r="U108" s="34"/>
      <c r="V108" s="34"/>
      <c r="W108" s="34"/>
      <c r="X108" s="34"/>
      <c r="Y108" s="34"/>
      <c r="Z108" s="34"/>
      <c r="AA108" s="34"/>
      <c r="AB108" s="34"/>
      <c r="AC108" s="34"/>
      <c r="AD108" s="34"/>
      <c r="AE108" s="34"/>
    </row>
    <row r="109" s="2" customFormat="1" ht="6.96" customHeight="1">
      <c r="A109" s="34"/>
      <c r="B109" s="56"/>
      <c r="C109" s="57"/>
      <c r="D109" s="57"/>
      <c r="E109" s="57"/>
      <c r="F109" s="57"/>
      <c r="G109" s="57"/>
      <c r="H109" s="57"/>
      <c r="I109" s="57"/>
      <c r="J109" s="57"/>
      <c r="K109" s="57"/>
      <c r="L109" s="51"/>
      <c r="S109" s="34"/>
      <c r="T109" s="34"/>
      <c r="U109" s="34"/>
      <c r="V109" s="34"/>
      <c r="W109" s="34"/>
      <c r="X109" s="34"/>
      <c r="Y109" s="34"/>
      <c r="Z109" s="34"/>
      <c r="AA109" s="34"/>
      <c r="AB109" s="34"/>
      <c r="AC109" s="34"/>
      <c r="AD109" s="34"/>
      <c r="AE109" s="34"/>
    </row>
    <row r="113" s="2" customFormat="1" ht="6.96" customHeight="1">
      <c r="A113" s="34"/>
      <c r="B113" s="58"/>
      <c r="C113" s="59"/>
      <c r="D113" s="59"/>
      <c r="E113" s="59"/>
      <c r="F113" s="59"/>
      <c r="G113" s="59"/>
      <c r="H113" s="59"/>
      <c r="I113" s="59"/>
      <c r="J113" s="59"/>
      <c r="K113" s="59"/>
      <c r="L113" s="51"/>
      <c r="S113" s="34"/>
      <c r="T113" s="34"/>
      <c r="U113" s="34"/>
      <c r="V113" s="34"/>
      <c r="W113" s="34"/>
      <c r="X113" s="34"/>
      <c r="Y113" s="34"/>
      <c r="Z113" s="34"/>
      <c r="AA113" s="34"/>
      <c r="AB113" s="34"/>
      <c r="AC113" s="34"/>
      <c r="AD113" s="34"/>
      <c r="AE113" s="34"/>
    </row>
    <row r="114" s="2" customFormat="1" ht="24.96" customHeight="1">
      <c r="A114" s="34"/>
      <c r="B114" s="35"/>
      <c r="C114" s="19" t="s">
        <v>266</v>
      </c>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6.96" customHeight="1">
      <c r="A115" s="34"/>
      <c r="B115" s="35"/>
      <c r="C115" s="34"/>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2" customHeight="1">
      <c r="A116" s="34"/>
      <c r="B116" s="35"/>
      <c r="C116" s="28" t="s">
        <v>16</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16.5" customHeight="1">
      <c r="A117" s="34"/>
      <c r="B117" s="35"/>
      <c r="C117" s="34"/>
      <c r="D117" s="34"/>
      <c r="E117" s="126" t="str">
        <f>E7</f>
        <v>Městský park -Děkanská zahrada Pelhřimov - kompletní provedení</v>
      </c>
      <c r="F117" s="28"/>
      <c r="G117" s="28"/>
      <c r="H117" s="28"/>
      <c r="I117" s="34"/>
      <c r="J117" s="34"/>
      <c r="K117" s="34"/>
      <c r="L117" s="51"/>
      <c r="S117" s="34"/>
      <c r="T117" s="34"/>
      <c r="U117" s="34"/>
      <c r="V117" s="34"/>
      <c r="W117" s="34"/>
      <c r="X117" s="34"/>
      <c r="Y117" s="34"/>
      <c r="Z117" s="34"/>
      <c r="AA117" s="34"/>
      <c r="AB117" s="34"/>
      <c r="AC117" s="34"/>
      <c r="AD117" s="34"/>
      <c r="AE117" s="34"/>
    </row>
    <row r="118" s="1" customFormat="1" ht="12" customHeight="1">
      <c r="B118" s="18"/>
      <c r="C118" s="28" t="s">
        <v>249</v>
      </c>
      <c r="L118" s="18"/>
    </row>
    <row r="119" s="1" customFormat="1" ht="16.5" customHeight="1">
      <c r="B119" s="18"/>
      <c r="E119" s="126" t="s">
        <v>250</v>
      </c>
      <c r="F119" s="1"/>
      <c r="G119" s="1"/>
      <c r="H119" s="1"/>
      <c r="L119" s="18"/>
    </row>
    <row r="120" s="1" customFormat="1" ht="12" customHeight="1">
      <c r="B120" s="18"/>
      <c r="C120" s="28" t="s">
        <v>251</v>
      </c>
      <c r="L120" s="18"/>
    </row>
    <row r="121" s="2" customFormat="1" ht="16.5" customHeight="1">
      <c r="A121" s="34"/>
      <c r="B121" s="35"/>
      <c r="C121" s="34"/>
      <c r="D121" s="34"/>
      <c r="E121" s="127" t="s">
        <v>252</v>
      </c>
      <c r="F121" s="34"/>
      <c r="G121" s="34"/>
      <c r="H121" s="34"/>
      <c r="I121" s="34"/>
      <c r="J121" s="34"/>
      <c r="K121" s="34"/>
      <c r="L121" s="51"/>
      <c r="S121" s="34"/>
      <c r="T121" s="34"/>
      <c r="U121" s="34"/>
      <c r="V121" s="34"/>
      <c r="W121" s="34"/>
      <c r="X121" s="34"/>
      <c r="Y121" s="34"/>
      <c r="Z121" s="34"/>
      <c r="AA121" s="34"/>
      <c r="AB121" s="34"/>
      <c r="AC121" s="34"/>
      <c r="AD121" s="34"/>
      <c r="AE121" s="34"/>
    </row>
    <row r="122" s="2" customFormat="1" ht="12" customHeight="1">
      <c r="A122" s="34"/>
      <c r="B122" s="35"/>
      <c r="C122" s="28" t="s">
        <v>395</v>
      </c>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2" customFormat="1" ht="16.5" customHeight="1">
      <c r="A123" s="34"/>
      <c r="B123" s="35"/>
      <c r="C123" s="34"/>
      <c r="D123" s="34"/>
      <c r="E123" s="63" t="str">
        <f>E13</f>
        <v>Objekt10 - Zídka 01</v>
      </c>
      <c r="F123" s="34"/>
      <c r="G123" s="34"/>
      <c r="H123" s="34"/>
      <c r="I123" s="34"/>
      <c r="J123" s="34"/>
      <c r="K123" s="34"/>
      <c r="L123" s="51"/>
      <c r="S123" s="34"/>
      <c r="T123" s="34"/>
      <c r="U123" s="34"/>
      <c r="V123" s="34"/>
      <c r="W123" s="34"/>
      <c r="X123" s="34"/>
      <c r="Y123" s="34"/>
      <c r="Z123" s="34"/>
      <c r="AA123" s="34"/>
      <c r="AB123" s="34"/>
      <c r="AC123" s="34"/>
      <c r="AD123" s="34"/>
      <c r="AE123" s="34"/>
    </row>
    <row r="124" s="2" customFormat="1" ht="6.96" customHeight="1">
      <c r="A124" s="34"/>
      <c r="B124" s="35"/>
      <c r="C124" s="34"/>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2" customFormat="1" ht="12" customHeight="1">
      <c r="A125" s="34"/>
      <c r="B125" s="35"/>
      <c r="C125" s="28" t="s">
        <v>20</v>
      </c>
      <c r="D125" s="34"/>
      <c r="E125" s="34"/>
      <c r="F125" s="23" t="str">
        <f>F16</f>
        <v xml:space="preserve"> </v>
      </c>
      <c r="G125" s="34"/>
      <c r="H125" s="34"/>
      <c r="I125" s="28" t="s">
        <v>22</v>
      </c>
      <c r="J125" s="65" t="str">
        <f>IF(J16="","",J16)</f>
        <v>5. 12. 2024</v>
      </c>
      <c r="K125" s="34"/>
      <c r="L125" s="51"/>
      <c r="S125" s="34"/>
      <c r="T125" s="34"/>
      <c r="U125" s="34"/>
      <c r="V125" s="34"/>
      <c r="W125" s="34"/>
      <c r="X125" s="34"/>
      <c r="Y125" s="34"/>
      <c r="Z125" s="34"/>
      <c r="AA125" s="34"/>
      <c r="AB125" s="34"/>
      <c r="AC125" s="34"/>
      <c r="AD125" s="34"/>
      <c r="AE125" s="34"/>
    </row>
    <row r="126" s="2" customFormat="1" ht="6.96"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2" customFormat="1" ht="15.15" customHeight="1">
      <c r="A127" s="34"/>
      <c r="B127" s="35"/>
      <c r="C127" s="28" t="s">
        <v>24</v>
      </c>
      <c r="D127" s="34"/>
      <c r="E127" s="34"/>
      <c r="F127" s="23" t="str">
        <f>E19</f>
        <v xml:space="preserve"> </v>
      </c>
      <c r="G127" s="34"/>
      <c r="H127" s="34"/>
      <c r="I127" s="28" t="s">
        <v>29</v>
      </c>
      <c r="J127" s="32" t="str">
        <f>E25</f>
        <v xml:space="preserve"> </v>
      </c>
      <c r="K127" s="34"/>
      <c r="L127" s="51"/>
      <c r="S127" s="34"/>
      <c r="T127" s="34"/>
      <c r="U127" s="34"/>
      <c r="V127" s="34"/>
      <c r="W127" s="34"/>
      <c r="X127" s="34"/>
      <c r="Y127" s="34"/>
      <c r="Z127" s="34"/>
      <c r="AA127" s="34"/>
      <c r="AB127" s="34"/>
      <c r="AC127" s="34"/>
      <c r="AD127" s="34"/>
      <c r="AE127" s="34"/>
    </row>
    <row r="128" s="2" customFormat="1" ht="15.15" customHeight="1">
      <c r="A128" s="34"/>
      <c r="B128" s="35"/>
      <c r="C128" s="28" t="s">
        <v>27</v>
      </c>
      <c r="D128" s="34"/>
      <c r="E128" s="34"/>
      <c r="F128" s="23" t="str">
        <f>IF(E22="","",E22)</f>
        <v>Vyplň údaj</v>
      </c>
      <c r="G128" s="34"/>
      <c r="H128" s="34"/>
      <c r="I128" s="28" t="s">
        <v>31</v>
      </c>
      <c r="J128" s="32" t="str">
        <f>E28</f>
        <v xml:space="preserve"> </v>
      </c>
      <c r="K128" s="34"/>
      <c r="L128" s="51"/>
      <c r="S128" s="34"/>
      <c r="T128" s="34"/>
      <c r="U128" s="34"/>
      <c r="V128" s="34"/>
      <c r="W128" s="34"/>
      <c r="X128" s="34"/>
      <c r="Y128" s="34"/>
      <c r="Z128" s="34"/>
      <c r="AA128" s="34"/>
      <c r="AB128" s="34"/>
      <c r="AC128" s="34"/>
      <c r="AD128" s="34"/>
      <c r="AE128" s="34"/>
    </row>
    <row r="129" s="2" customFormat="1" ht="10.32" customHeight="1">
      <c r="A129" s="34"/>
      <c r="B129" s="35"/>
      <c r="C129" s="34"/>
      <c r="D129" s="34"/>
      <c r="E129" s="34"/>
      <c r="F129" s="34"/>
      <c r="G129" s="34"/>
      <c r="H129" s="34"/>
      <c r="I129" s="34"/>
      <c r="J129" s="34"/>
      <c r="K129" s="34"/>
      <c r="L129" s="51"/>
      <c r="S129" s="34"/>
      <c r="T129" s="34"/>
      <c r="U129" s="34"/>
      <c r="V129" s="34"/>
      <c r="W129" s="34"/>
      <c r="X129" s="34"/>
      <c r="Y129" s="34"/>
      <c r="Z129" s="34"/>
      <c r="AA129" s="34"/>
      <c r="AB129" s="34"/>
      <c r="AC129" s="34"/>
      <c r="AD129" s="34"/>
      <c r="AE129" s="34"/>
    </row>
    <row r="130" s="11" customFormat="1" ht="29.28" customHeight="1">
      <c r="A130" s="153"/>
      <c r="B130" s="154"/>
      <c r="C130" s="155" t="s">
        <v>267</v>
      </c>
      <c r="D130" s="156" t="s">
        <v>58</v>
      </c>
      <c r="E130" s="156" t="s">
        <v>54</v>
      </c>
      <c r="F130" s="156" t="s">
        <v>55</v>
      </c>
      <c r="G130" s="156" t="s">
        <v>268</v>
      </c>
      <c r="H130" s="156" t="s">
        <v>269</v>
      </c>
      <c r="I130" s="156" t="s">
        <v>270</v>
      </c>
      <c r="J130" s="157" t="s">
        <v>257</v>
      </c>
      <c r="K130" s="158" t="s">
        <v>271</v>
      </c>
      <c r="L130" s="159"/>
      <c r="M130" s="82" t="s">
        <v>1</v>
      </c>
      <c r="N130" s="83" t="s">
        <v>37</v>
      </c>
      <c r="O130" s="83" t="s">
        <v>272</v>
      </c>
      <c r="P130" s="83" t="s">
        <v>273</v>
      </c>
      <c r="Q130" s="83" t="s">
        <v>274</v>
      </c>
      <c r="R130" s="83" t="s">
        <v>275</v>
      </c>
      <c r="S130" s="83" t="s">
        <v>276</v>
      </c>
      <c r="T130" s="84" t="s">
        <v>277</v>
      </c>
      <c r="U130" s="153"/>
      <c r="V130" s="153"/>
      <c r="W130" s="153"/>
      <c r="X130" s="153"/>
      <c r="Y130" s="153"/>
      <c r="Z130" s="153"/>
      <c r="AA130" s="153"/>
      <c r="AB130" s="153"/>
      <c r="AC130" s="153"/>
      <c r="AD130" s="153"/>
      <c r="AE130" s="153"/>
    </row>
    <row r="131" s="2" customFormat="1" ht="22.8" customHeight="1">
      <c r="A131" s="34"/>
      <c r="B131" s="35"/>
      <c r="C131" s="89" t="s">
        <v>278</v>
      </c>
      <c r="D131" s="34"/>
      <c r="E131" s="34"/>
      <c r="F131" s="34"/>
      <c r="G131" s="34"/>
      <c r="H131" s="34"/>
      <c r="I131" s="34"/>
      <c r="J131" s="160">
        <f>BK131</f>
        <v>0</v>
      </c>
      <c r="K131" s="34"/>
      <c r="L131" s="35"/>
      <c r="M131" s="85"/>
      <c r="N131" s="69"/>
      <c r="O131" s="86"/>
      <c r="P131" s="161">
        <f>P132+P177+P199+P212+P216+P225+P229</f>
        <v>0</v>
      </c>
      <c r="Q131" s="86"/>
      <c r="R131" s="161">
        <f>R132+R177+R199+R212+R216+R225+R229</f>
        <v>0</v>
      </c>
      <c r="S131" s="86"/>
      <c r="T131" s="162">
        <f>T132+T177+T199+T212+T216+T225+T229</f>
        <v>0</v>
      </c>
      <c r="U131" s="34"/>
      <c r="V131" s="34"/>
      <c r="W131" s="34"/>
      <c r="X131" s="34"/>
      <c r="Y131" s="34"/>
      <c r="Z131" s="34"/>
      <c r="AA131" s="34"/>
      <c r="AB131" s="34"/>
      <c r="AC131" s="34"/>
      <c r="AD131" s="34"/>
      <c r="AE131" s="34"/>
      <c r="AT131" s="15" t="s">
        <v>72</v>
      </c>
      <c r="AU131" s="15" t="s">
        <v>259</v>
      </c>
      <c r="BK131" s="163">
        <f>BK132+BK177+BK199+BK212+BK216+BK225+BK229</f>
        <v>0</v>
      </c>
    </row>
    <row r="132" s="12" customFormat="1" ht="25.92" customHeight="1">
      <c r="A132" s="12"/>
      <c r="B132" s="164"/>
      <c r="C132" s="12"/>
      <c r="D132" s="165" t="s">
        <v>72</v>
      </c>
      <c r="E132" s="166" t="s">
        <v>80</v>
      </c>
      <c r="F132" s="166" t="s">
        <v>400</v>
      </c>
      <c r="G132" s="12"/>
      <c r="H132" s="12"/>
      <c r="I132" s="167"/>
      <c r="J132" s="168">
        <f>BK132</f>
        <v>0</v>
      </c>
      <c r="K132" s="12"/>
      <c r="L132" s="164"/>
      <c r="M132" s="169"/>
      <c r="N132" s="170"/>
      <c r="O132" s="170"/>
      <c r="P132" s="171">
        <f>SUM(P133:P176)</f>
        <v>0</v>
      </c>
      <c r="Q132" s="170"/>
      <c r="R132" s="171">
        <f>SUM(R133:R176)</f>
        <v>0</v>
      </c>
      <c r="S132" s="170"/>
      <c r="T132" s="172">
        <f>SUM(T133:T176)</f>
        <v>0</v>
      </c>
      <c r="U132" s="12"/>
      <c r="V132" s="12"/>
      <c r="W132" s="12"/>
      <c r="X132" s="12"/>
      <c r="Y132" s="12"/>
      <c r="Z132" s="12"/>
      <c r="AA132" s="12"/>
      <c r="AB132" s="12"/>
      <c r="AC132" s="12"/>
      <c r="AD132" s="12"/>
      <c r="AE132" s="12"/>
      <c r="AR132" s="165" t="s">
        <v>80</v>
      </c>
      <c r="AT132" s="173" t="s">
        <v>72</v>
      </c>
      <c r="AU132" s="173" t="s">
        <v>73</v>
      </c>
      <c r="AY132" s="165" t="s">
        <v>281</v>
      </c>
      <c r="BK132" s="174">
        <f>SUM(BK133:BK176)</f>
        <v>0</v>
      </c>
    </row>
    <row r="133" s="2" customFormat="1" ht="24.15" customHeight="1">
      <c r="A133" s="34"/>
      <c r="B133" s="177"/>
      <c r="C133" s="178" t="s">
        <v>80</v>
      </c>
      <c r="D133" s="178" t="s">
        <v>284</v>
      </c>
      <c r="E133" s="179" t="s">
        <v>553</v>
      </c>
      <c r="F133" s="180" t="s">
        <v>1127</v>
      </c>
      <c r="G133" s="181" t="s">
        <v>510</v>
      </c>
      <c r="H133" s="203">
        <v>5.5999999999999996</v>
      </c>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97</v>
      </c>
      <c r="AT133" s="190" t="s">
        <v>284</v>
      </c>
      <c r="AU133" s="190" t="s">
        <v>80</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1552</v>
      </c>
    </row>
    <row r="134" s="2" customFormat="1">
      <c r="A134" s="34"/>
      <c r="B134" s="35"/>
      <c r="C134" s="34"/>
      <c r="D134" s="192" t="s">
        <v>290</v>
      </c>
      <c r="E134" s="34"/>
      <c r="F134" s="193" t="s">
        <v>1127</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80</v>
      </c>
    </row>
    <row r="135" s="2" customFormat="1">
      <c r="A135" s="34"/>
      <c r="B135" s="35"/>
      <c r="C135" s="34"/>
      <c r="D135" s="192" t="s">
        <v>291</v>
      </c>
      <c r="E135" s="34"/>
      <c r="F135" s="197" t="s">
        <v>1553</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291</v>
      </c>
      <c r="AU135" s="15" t="s">
        <v>80</v>
      </c>
    </row>
    <row r="136" s="2" customFormat="1" ht="24.15" customHeight="1">
      <c r="A136" s="34"/>
      <c r="B136" s="177"/>
      <c r="C136" s="178" t="s">
        <v>82</v>
      </c>
      <c r="D136" s="178" t="s">
        <v>284</v>
      </c>
      <c r="E136" s="179" t="s">
        <v>557</v>
      </c>
      <c r="F136" s="180" t="s">
        <v>1130</v>
      </c>
      <c r="G136" s="181" t="s">
        <v>510</v>
      </c>
      <c r="H136" s="203">
        <v>2.7999999999999998</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80</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1554</v>
      </c>
    </row>
    <row r="137" s="2" customFormat="1">
      <c r="A137" s="34"/>
      <c r="B137" s="35"/>
      <c r="C137" s="34"/>
      <c r="D137" s="192" t="s">
        <v>290</v>
      </c>
      <c r="E137" s="34"/>
      <c r="F137" s="193" t="s">
        <v>1130</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80</v>
      </c>
    </row>
    <row r="138" s="2" customFormat="1">
      <c r="A138" s="34"/>
      <c r="B138" s="35"/>
      <c r="C138" s="34"/>
      <c r="D138" s="192" t="s">
        <v>291</v>
      </c>
      <c r="E138" s="34"/>
      <c r="F138" s="197" t="s">
        <v>1555</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291</v>
      </c>
      <c r="AU138" s="15" t="s">
        <v>80</v>
      </c>
    </row>
    <row r="139" s="2" customFormat="1" ht="24.15" customHeight="1">
      <c r="A139" s="34"/>
      <c r="B139" s="177"/>
      <c r="C139" s="178" t="s">
        <v>90</v>
      </c>
      <c r="D139" s="178" t="s">
        <v>284</v>
      </c>
      <c r="E139" s="179" t="s">
        <v>677</v>
      </c>
      <c r="F139" s="180" t="s">
        <v>678</v>
      </c>
      <c r="G139" s="181" t="s">
        <v>510</v>
      </c>
      <c r="H139" s="203">
        <v>6.0750000000000002</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80</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1556</v>
      </c>
    </row>
    <row r="140" s="2" customFormat="1">
      <c r="A140" s="34"/>
      <c r="B140" s="35"/>
      <c r="C140" s="34"/>
      <c r="D140" s="192" t="s">
        <v>290</v>
      </c>
      <c r="E140" s="34"/>
      <c r="F140" s="193" t="s">
        <v>678</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80</v>
      </c>
    </row>
    <row r="141" s="2" customFormat="1">
      <c r="A141" s="34"/>
      <c r="B141" s="35"/>
      <c r="C141" s="34"/>
      <c r="D141" s="192" t="s">
        <v>291</v>
      </c>
      <c r="E141" s="34"/>
      <c r="F141" s="197" t="s">
        <v>1557</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291</v>
      </c>
      <c r="AU141" s="15" t="s">
        <v>80</v>
      </c>
    </row>
    <row r="142" s="2" customFormat="1" ht="24.15" customHeight="1">
      <c r="A142" s="34"/>
      <c r="B142" s="177"/>
      <c r="C142" s="178" t="s">
        <v>97</v>
      </c>
      <c r="D142" s="178" t="s">
        <v>284</v>
      </c>
      <c r="E142" s="179" t="s">
        <v>681</v>
      </c>
      <c r="F142" s="180" t="s">
        <v>682</v>
      </c>
      <c r="G142" s="181" t="s">
        <v>510</v>
      </c>
      <c r="H142" s="203">
        <v>3.0379999999999998</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80</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1558</v>
      </c>
    </row>
    <row r="143" s="2" customFormat="1">
      <c r="A143" s="34"/>
      <c r="B143" s="35"/>
      <c r="C143" s="34"/>
      <c r="D143" s="192" t="s">
        <v>290</v>
      </c>
      <c r="E143" s="34"/>
      <c r="F143" s="193" t="s">
        <v>682</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80</v>
      </c>
    </row>
    <row r="144" s="2" customFormat="1">
      <c r="A144" s="34"/>
      <c r="B144" s="35"/>
      <c r="C144" s="34"/>
      <c r="D144" s="192" t="s">
        <v>291</v>
      </c>
      <c r="E144" s="34"/>
      <c r="F144" s="197" t="s">
        <v>1559</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80</v>
      </c>
    </row>
    <row r="145" s="2" customFormat="1" ht="24.15" customHeight="1">
      <c r="A145" s="34"/>
      <c r="B145" s="177"/>
      <c r="C145" s="178" t="s">
        <v>280</v>
      </c>
      <c r="D145" s="178" t="s">
        <v>284</v>
      </c>
      <c r="E145" s="179" t="s">
        <v>685</v>
      </c>
      <c r="F145" s="180" t="s">
        <v>686</v>
      </c>
      <c r="G145" s="181" t="s">
        <v>510</v>
      </c>
      <c r="H145" s="203">
        <v>5.5999999999999996</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80</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1560</v>
      </c>
    </row>
    <row r="146" s="2" customFormat="1">
      <c r="A146" s="34"/>
      <c r="B146" s="35"/>
      <c r="C146" s="34"/>
      <c r="D146" s="192" t="s">
        <v>290</v>
      </c>
      <c r="E146" s="34"/>
      <c r="F146" s="193" t="s">
        <v>686</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80</v>
      </c>
    </row>
    <row r="147" s="2" customFormat="1">
      <c r="A147" s="34"/>
      <c r="B147" s="35"/>
      <c r="C147" s="34"/>
      <c r="D147" s="192" t="s">
        <v>291</v>
      </c>
      <c r="E147" s="34"/>
      <c r="F147" s="197" t="s">
        <v>1561</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291</v>
      </c>
      <c r="AU147" s="15" t="s">
        <v>80</v>
      </c>
    </row>
    <row r="148" s="2" customFormat="1" ht="24.15" customHeight="1">
      <c r="A148" s="34"/>
      <c r="B148" s="177"/>
      <c r="C148" s="178" t="s">
        <v>307</v>
      </c>
      <c r="D148" s="178" t="s">
        <v>284</v>
      </c>
      <c r="E148" s="179" t="s">
        <v>609</v>
      </c>
      <c r="F148" s="180" t="s">
        <v>689</v>
      </c>
      <c r="G148" s="181" t="s">
        <v>510</v>
      </c>
      <c r="H148" s="203">
        <v>8.875</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80</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1562</v>
      </c>
    </row>
    <row r="149" s="2" customFormat="1">
      <c r="A149" s="34"/>
      <c r="B149" s="35"/>
      <c r="C149" s="34"/>
      <c r="D149" s="192" t="s">
        <v>290</v>
      </c>
      <c r="E149" s="34"/>
      <c r="F149" s="193" t="s">
        <v>689</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80</v>
      </c>
    </row>
    <row r="150" s="2" customFormat="1">
      <c r="A150" s="34"/>
      <c r="B150" s="35"/>
      <c r="C150" s="34"/>
      <c r="D150" s="192" t="s">
        <v>291</v>
      </c>
      <c r="E150" s="34"/>
      <c r="F150" s="197" t="s">
        <v>1563</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291</v>
      </c>
      <c r="AU150" s="15" t="s">
        <v>80</v>
      </c>
    </row>
    <row r="151" s="2" customFormat="1" ht="24.15" customHeight="1">
      <c r="A151" s="34"/>
      <c r="B151" s="177"/>
      <c r="C151" s="178" t="s">
        <v>312</v>
      </c>
      <c r="D151" s="178" t="s">
        <v>284</v>
      </c>
      <c r="E151" s="179" t="s">
        <v>612</v>
      </c>
      <c r="F151" s="180" t="s">
        <v>613</v>
      </c>
      <c r="G151" s="181" t="s">
        <v>510</v>
      </c>
      <c r="H151" s="203">
        <v>26.620000000000001</v>
      </c>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97</v>
      </c>
      <c r="AT151" s="190" t="s">
        <v>284</v>
      </c>
      <c r="AU151" s="190" t="s">
        <v>80</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1564</v>
      </c>
    </row>
    <row r="152" s="2" customFormat="1">
      <c r="A152" s="34"/>
      <c r="B152" s="35"/>
      <c r="C152" s="34"/>
      <c r="D152" s="192" t="s">
        <v>290</v>
      </c>
      <c r="E152" s="34"/>
      <c r="F152" s="193" t="s">
        <v>613</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80</v>
      </c>
    </row>
    <row r="153" s="2" customFormat="1">
      <c r="A153" s="34"/>
      <c r="B153" s="35"/>
      <c r="C153" s="34"/>
      <c r="D153" s="192" t="s">
        <v>291</v>
      </c>
      <c r="E153" s="34"/>
      <c r="F153" s="197" t="s">
        <v>1565</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291</v>
      </c>
      <c r="AU153" s="15" t="s">
        <v>80</v>
      </c>
    </row>
    <row r="154" s="2" customFormat="1" ht="33" customHeight="1">
      <c r="A154" s="34"/>
      <c r="B154" s="177"/>
      <c r="C154" s="178" t="s">
        <v>317</v>
      </c>
      <c r="D154" s="178" t="s">
        <v>284</v>
      </c>
      <c r="E154" s="179" t="s">
        <v>694</v>
      </c>
      <c r="F154" s="180" t="s">
        <v>695</v>
      </c>
      <c r="G154" s="181" t="s">
        <v>510</v>
      </c>
      <c r="H154" s="203">
        <v>2.7999999999999998</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80</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1566</v>
      </c>
    </row>
    <row r="155" s="2" customFormat="1">
      <c r="A155" s="34"/>
      <c r="B155" s="35"/>
      <c r="C155" s="34"/>
      <c r="D155" s="192" t="s">
        <v>290</v>
      </c>
      <c r="E155" s="34"/>
      <c r="F155" s="193" t="s">
        <v>695</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80</v>
      </c>
    </row>
    <row r="156" s="2" customFormat="1">
      <c r="A156" s="34"/>
      <c r="B156" s="35"/>
      <c r="C156" s="34"/>
      <c r="D156" s="192" t="s">
        <v>291</v>
      </c>
      <c r="E156" s="34"/>
      <c r="F156" s="197" t="s">
        <v>1567</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291</v>
      </c>
      <c r="AU156" s="15" t="s">
        <v>80</v>
      </c>
    </row>
    <row r="157" s="2" customFormat="1" ht="24.15" customHeight="1">
      <c r="A157" s="34"/>
      <c r="B157" s="177"/>
      <c r="C157" s="178" t="s">
        <v>322</v>
      </c>
      <c r="D157" s="178" t="s">
        <v>284</v>
      </c>
      <c r="E157" s="179" t="s">
        <v>954</v>
      </c>
      <c r="F157" s="180" t="s">
        <v>955</v>
      </c>
      <c r="G157" s="181" t="s">
        <v>510</v>
      </c>
      <c r="H157" s="203">
        <v>2.7999999999999998</v>
      </c>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97</v>
      </c>
      <c r="AT157" s="190" t="s">
        <v>284</v>
      </c>
      <c r="AU157" s="190" t="s">
        <v>80</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97</v>
      </c>
      <c r="BM157" s="190" t="s">
        <v>1568</v>
      </c>
    </row>
    <row r="158" s="2" customFormat="1">
      <c r="A158" s="34"/>
      <c r="B158" s="35"/>
      <c r="C158" s="34"/>
      <c r="D158" s="192" t="s">
        <v>290</v>
      </c>
      <c r="E158" s="34"/>
      <c r="F158" s="193" t="s">
        <v>955</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80</v>
      </c>
    </row>
    <row r="159" s="2" customFormat="1">
      <c r="A159" s="34"/>
      <c r="B159" s="35"/>
      <c r="C159" s="34"/>
      <c r="D159" s="192" t="s">
        <v>291</v>
      </c>
      <c r="E159" s="34"/>
      <c r="F159" s="197" t="s">
        <v>1569</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291</v>
      </c>
      <c r="AU159" s="15" t="s">
        <v>80</v>
      </c>
    </row>
    <row r="160" s="2" customFormat="1" ht="16.5" customHeight="1">
      <c r="A160" s="34"/>
      <c r="B160" s="177"/>
      <c r="C160" s="178" t="s">
        <v>327</v>
      </c>
      <c r="D160" s="178" t="s">
        <v>284</v>
      </c>
      <c r="E160" s="179" t="s">
        <v>706</v>
      </c>
      <c r="F160" s="180" t="s">
        <v>707</v>
      </c>
      <c r="G160" s="181" t="s">
        <v>510</v>
      </c>
      <c r="H160" s="203">
        <v>2.7999999999999998</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80</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1570</v>
      </c>
    </row>
    <row r="161" s="2" customFormat="1">
      <c r="A161" s="34"/>
      <c r="B161" s="35"/>
      <c r="C161" s="34"/>
      <c r="D161" s="192" t="s">
        <v>290</v>
      </c>
      <c r="E161" s="34"/>
      <c r="F161" s="193" t="s">
        <v>707</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80</v>
      </c>
    </row>
    <row r="162" s="2" customFormat="1">
      <c r="A162" s="34"/>
      <c r="B162" s="35"/>
      <c r="C162" s="34"/>
      <c r="D162" s="192" t="s">
        <v>291</v>
      </c>
      <c r="E162" s="34"/>
      <c r="F162" s="197" t="s">
        <v>1571</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291</v>
      </c>
      <c r="AU162" s="15" t="s">
        <v>80</v>
      </c>
    </row>
    <row r="163" s="2" customFormat="1" ht="16.5" customHeight="1">
      <c r="A163" s="34"/>
      <c r="B163" s="177"/>
      <c r="C163" s="178" t="s">
        <v>332</v>
      </c>
      <c r="D163" s="178" t="s">
        <v>284</v>
      </c>
      <c r="E163" s="179" t="s">
        <v>710</v>
      </c>
      <c r="F163" s="180" t="s">
        <v>711</v>
      </c>
      <c r="G163" s="181" t="s">
        <v>510</v>
      </c>
      <c r="H163" s="203">
        <v>2.7999999999999998</v>
      </c>
      <c r="I163" s="183"/>
      <c r="J163" s="184">
        <f>ROUND(I163*H163,2)</f>
        <v>0</v>
      </c>
      <c r="K163" s="185"/>
      <c r="L163" s="35"/>
      <c r="M163" s="186" t="s">
        <v>1</v>
      </c>
      <c r="N163" s="187" t="s">
        <v>38</v>
      </c>
      <c r="O163" s="73"/>
      <c r="P163" s="188">
        <f>O163*H163</f>
        <v>0</v>
      </c>
      <c r="Q163" s="188">
        <v>0</v>
      </c>
      <c r="R163" s="188">
        <f>Q163*H163</f>
        <v>0</v>
      </c>
      <c r="S163" s="188">
        <v>0</v>
      </c>
      <c r="T163" s="189">
        <f>S163*H163</f>
        <v>0</v>
      </c>
      <c r="U163" s="34"/>
      <c r="V163" s="34"/>
      <c r="W163" s="34"/>
      <c r="X163" s="34"/>
      <c r="Y163" s="34"/>
      <c r="Z163" s="34"/>
      <c r="AA163" s="34"/>
      <c r="AB163" s="34"/>
      <c r="AC163" s="34"/>
      <c r="AD163" s="34"/>
      <c r="AE163" s="34"/>
      <c r="AR163" s="190" t="s">
        <v>97</v>
      </c>
      <c r="AT163" s="190" t="s">
        <v>284</v>
      </c>
      <c r="AU163" s="190" t="s">
        <v>80</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1572</v>
      </c>
    </row>
    <row r="164" s="2" customFormat="1">
      <c r="A164" s="34"/>
      <c r="B164" s="35"/>
      <c r="C164" s="34"/>
      <c r="D164" s="192" t="s">
        <v>290</v>
      </c>
      <c r="E164" s="34"/>
      <c r="F164" s="193" t="s">
        <v>711</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80</v>
      </c>
    </row>
    <row r="165" s="2" customFormat="1">
      <c r="A165" s="34"/>
      <c r="B165" s="35"/>
      <c r="C165" s="34"/>
      <c r="D165" s="192" t="s">
        <v>291</v>
      </c>
      <c r="E165" s="34"/>
      <c r="F165" s="197" t="s">
        <v>1573</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291</v>
      </c>
      <c r="AU165" s="15" t="s">
        <v>80</v>
      </c>
    </row>
    <row r="166" s="2" customFormat="1" ht="21.75" customHeight="1">
      <c r="A166" s="34"/>
      <c r="B166" s="177"/>
      <c r="C166" s="178" t="s">
        <v>8</v>
      </c>
      <c r="D166" s="178" t="s">
        <v>284</v>
      </c>
      <c r="E166" s="179" t="s">
        <v>616</v>
      </c>
      <c r="F166" s="180" t="s">
        <v>714</v>
      </c>
      <c r="G166" s="181" t="s">
        <v>403</v>
      </c>
      <c r="H166" s="203">
        <v>8.0999999999999996</v>
      </c>
      <c r="I166" s="183"/>
      <c r="J166" s="184">
        <f>ROUND(I166*H166,2)</f>
        <v>0</v>
      </c>
      <c r="K166" s="185"/>
      <c r="L166" s="35"/>
      <c r="M166" s="186" t="s">
        <v>1</v>
      </c>
      <c r="N166" s="187" t="s">
        <v>38</v>
      </c>
      <c r="O166" s="73"/>
      <c r="P166" s="188">
        <f>O166*H166</f>
        <v>0</v>
      </c>
      <c r="Q166" s="188">
        <v>0</v>
      </c>
      <c r="R166" s="188">
        <f>Q166*H166</f>
        <v>0</v>
      </c>
      <c r="S166" s="188">
        <v>0</v>
      </c>
      <c r="T166" s="189">
        <f>S166*H166</f>
        <v>0</v>
      </c>
      <c r="U166" s="34"/>
      <c r="V166" s="34"/>
      <c r="W166" s="34"/>
      <c r="X166" s="34"/>
      <c r="Y166" s="34"/>
      <c r="Z166" s="34"/>
      <c r="AA166" s="34"/>
      <c r="AB166" s="34"/>
      <c r="AC166" s="34"/>
      <c r="AD166" s="34"/>
      <c r="AE166" s="34"/>
      <c r="AR166" s="190" t="s">
        <v>97</v>
      </c>
      <c r="AT166" s="190" t="s">
        <v>284</v>
      </c>
      <c r="AU166" s="190" t="s">
        <v>80</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1574</v>
      </c>
    </row>
    <row r="167" s="2" customFormat="1">
      <c r="A167" s="34"/>
      <c r="B167" s="35"/>
      <c r="C167" s="34"/>
      <c r="D167" s="192" t="s">
        <v>290</v>
      </c>
      <c r="E167" s="34"/>
      <c r="F167" s="193" t="s">
        <v>714</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80</v>
      </c>
    </row>
    <row r="168" s="2" customFormat="1">
      <c r="A168" s="34"/>
      <c r="B168" s="35"/>
      <c r="C168" s="34"/>
      <c r="D168" s="192" t="s">
        <v>291</v>
      </c>
      <c r="E168" s="34"/>
      <c r="F168" s="197" t="s">
        <v>1575</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291</v>
      </c>
      <c r="AU168" s="15" t="s">
        <v>80</v>
      </c>
    </row>
    <row r="169" s="2" customFormat="1" ht="24.15" customHeight="1">
      <c r="A169" s="34"/>
      <c r="B169" s="177"/>
      <c r="C169" s="178" t="s">
        <v>439</v>
      </c>
      <c r="D169" s="178" t="s">
        <v>284</v>
      </c>
      <c r="E169" s="179" t="s">
        <v>622</v>
      </c>
      <c r="F169" s="180" t="s">
        <v>717</v>
      </c>
      <c r="G169" s="181" t="s">
        <v>510</v>
      </c>
      <c r="H169" s="203">
        <v>8.875</v>
      </c>
      <c r="I169" s="183"/>
      <c r="J169" s="184">
        <f>ROUND(I169*H169,2)</f>
        <v>0</v>
      </c>
      <c r="K169" s="185"/>
      <c r="L169" s="35"/>
      <c r="M169" s="186" t="s">
        <v>1</v>
      </c>
      <c r="N169" s="187" t="s">
        <v>38</v>
      </c>
      <c r="O169" s="73"/>
      <c r="P169" s="188">
        <f>O169*H169</f>
        <v>0</v>
      </c>
      <c r="Q169" s="188">
        <v>0</v>
      </c>
      <c r="R169" s="188">
        <f>Q169*H169</f>
        <v>0</v>
      </c>
      <c r="S169" s="188">
        <v>0</v>
      </c>
      <c r="T169" s="189">
        <f>S169*H169</f>
        <v>0</v>
      </c>
      <c r="U169" s="34"/>
      <c r="V169" s="34"/>
      <c r="W169" s="34"/>
      <c r="X169" s="34"/>
      <c r="Y169" s="34"/>
      <c r="Z169" s="34"/>
      <c r="AA169" s="34"/>
      <c r="AB169" s="34"/>
      <c r="AC169" s="34"/>
      <c r="AD169" s="34"/>
      <c r="AE169" s="34"/>
      <c r="AR169" s="190" t="s">
        <v>97</v>
      </c>
      <c r="AT169" s="190" t="s">
        <v>284</v>
      </c>
      <c r="AU169" s="190" t="s">
        <v>80</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97</v>
      </c>
      <c r="BM169" s="190" t="s">
        <v>1576</v>
      </c>
    </row>
    <row r="170" s="2" customFormat="1">
      <c r="A170" s="34"/>
      <c r="B170" s="35"/>
      <c r="C170" s="34"/>
      <c r="D170" s="192" t="s">
        <v>290</v>
      </c>
      <c r="E170" s="34"/>
      <c r="F170" s="193" t="s">
        <v>717</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80</v>
      </c>
    </row>
    <row r="171" s="2" customFormat="1" ht="16.5" customHeight="1">
      <c r="A171" s="34"/>
      <c r="B171" s="177"/>
      <c r="C171" s="178" t="s">
        <v>343</v>
      </c>
      <c r="D171" s="178" t="s">
        <v>284</v>
      </c>
      <c r="E171" s="179" t="s">
        <v>625</v>
      </c>
      <c r="F171" s="180" t="s">
        <v>626</v>
      </c>
      <c r="G171" s="181" t="s">
        <v>627</v>
      </c>
      <c r="H171" s="203">
        <v>8</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1577</v>
      </c>
    </row>
    <row r="172" s="2" customFormat="1">
      <c r="A172" s="34"/>
      <c r="B172" s="35"/>
      <c r="C172" s="34"/>
      <c r="D172" s="192" t="s">
        <v>290</v>
      </c>
      <c r="E172" s="34"/>
      <c r="F172" s="193" t="s">
        <v>626</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1340</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2" customFormat="1" ht="24.15" customHeight="1">
      <c r="A174" s="34"/>
      <c r="B174" s="177"/>
      <c r="C174" s="178" t="s">
        <v>348</v>
      </c>
      <c r="D174" s="178" t="s">
        <v>284</v>
      </c>
      <c r="E174" s="179" t="s">
        <v>965</v>
      </c>
      <c r="F174" s="180" t="s">
        <v>966</v>
      </c>
      <c r="G174" s="181" t="s">
        <v>515</v>
      </c>
      <c r="H174" s="203">
        <v>5.04</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80</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1578</v>
      </c>
    </row>
    <row r="175" s="2" customFormat="1">
      <c r="A175" s="34"/>
      <c r="B175" s="35"/>
      <c r="C175" s="34"/>
      <c r="D175" s="192" t="s">
        <v>290</v>
      </c>
      <c r="E175" s="34"/>
      <c r="F175" s="193" t="s">
        <v>966</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80</v>
      </c>
    </row>
    <row r="176" s="2" customFormat="1">
      <c r="A176" s="34"/>
      <c r="B176" s="35"/>
      <c r="C176" s="34"/>
      <c r="D176" s="192" t="s">
        <v>291</v>
      </c>
      <c r="E176" s="34"/>
      <c r="F176" s="197" t="s">
        <v>1579</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80</v>
      </c>
    </row>
    <row r="177" s="12" customFormat="1" ht="25.92" customHeight="1">
      <c r="A177" s="12"/>
      <c r="B177" s="164"/>
      <c r="C177" s="12"/>
      <c r="D177" s="165" t="s">
        <v>72</v>
      </c>
      <c r="E177" s="166" t="s">
        <v>82</v>
      </c>
      <c r="F177" s="166" t="s">
        <v>726</v>
      </c>
      <c r="G177" s="12"/>
      <c r="H177" s="12"/>
      <c r="I177" s="167"/>
      <c r="J177" s="168">
        <f>BK177</f>
        <v>0</v>
      </c>
      <c r="K177" s="12"/>
      <c r="L177" s="164"/>
      <c r="M177" s="169"/>
      <c r="N177" s="170"/>
      <c r="O177" s="170"/>
      <c r="P177" s="171">
        <f>SUM(P178:P198)</f>
        <v>0</v>
      </c>
      <c r="Q177" s="170"/>
      <c r="R177" s="171">
        <f>SUM(R178:R198)</f>
        <v>0</v>
      </c>
      <c r="S177" s="170"/>
      <c r="T177" s="172">
        <f>SUM(T178:T198)</f>
        <v>0</v>
      </c>
      <c r="U177" s="12"/>
      <c r="V177" s="12"/>
      <c r="W177" s="12"/>
      <c r="X177" s="12"/>
      <c r="Y177" s="12"/>
      <c r="Z177" s="12"/>
      <c r="AA177" s="12"/>
      <c r="AB177" s="12"/>
      <c r="AC177" s="12"/>
      <c r="AD177" s="12"/>
      <c r="AE177" s="12"/>
      <c r="AR177" s="165" t="s">
        <v>80</v>
      </c>
      <c r="AT177" s="173" t="s">
        <v>72</v>
      </c>
      <c r="AU177" s="173" t="s">
        <v>73</v>
      </c>
      <c r="AY177" s="165" t="s">
        <v>281</v>
      </c>
      <c r="BK177" s="174">
        <f>SUM(BK178:BK198)</f>
        <v>0</v>
      </c>
    </row>
    <row r="178" s="2" customFormat="1" ht="24.15" customHeight="1">
      <c r="A178" s="34"/>
      <c r="B178" s="177"/>
      <c r="C178" s="178" t="s">
        <v>353</v>
      </c>
      <c r="D178" s="178" t="s">
        <v>284</v>
      </c>
      <c r="E178" s="179" t="s">
        <v>969</v>
      </c>
      <c r="F178" s="180" t="s">
        <v>970</v>
      </c>
      <c r="G178" s="181" t="s">
        <v>403</v>
      </c>
      <c r="H178" s="203">
        <v>35</v>
      </c>
      <c r="I178" s="183"/>
      <c r="J178" s="184">
        <f>ROUND(I178*H178,2)</f>
        <v>0</v>
      </c>
      <c r="K178" s="185"/>
      <c r="L178" s="35"/>
      <c r="M178" s="186" t="s">
        <v>1</v>
      </c>
      <c r="N178" s="187" t="s">
        <v>38</v>
      </c>
      <c r="O178" s="73"/>
      <c r="P178" s="188">
        <f>O178*H178</f>
        <v>0</v>
      </c>
      <c r="Q178" s="188">
        <v>0</v>
      </c>
      <c r="R178" s="188">
        <f>Q178*H178</f>
        <v>0</v>
      </c>
      <c r="S178" s="188">
        <v>0</v>
      </c>
      <c r="T178" s="189">
        <f>S178*H178</f>
        <v>0</v>
      </c>
      <c r="U178" s="34"/>
      <c r="V178" s="34"/>
      <c r="W178" s="34"/>
      <c r="X178" s="34"/>
      <c r="Y178" s="34"/>
      <c r="Z178" s="34"/>
      <c r="AA178" s="34"/>
      <c r="AB178" s="34"/>
      <c r="AC178" s="34"/>
      <c r="AD178" s="34"/>
      <c r="AE178" s="34"/>
      <c r="AR178" s="190" t="s">
        <v>97</v>
      </c>
      <c r="AT178" s="190" t="s">
        <v>284</v>
      </c>
      <c r="AU178" s="190" t="s">
        <v>80</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97</v>
      </c>
      <c r="BM178" s="190" t="s">
        <v>1580</v>
      </c>
    </row>
    <row r="179" s="2" customFormat="1">
      <c r="A179" s="34"/>
      <c r="B179" s="35"/>
      <c r="C179" s="34"/>
      <c r="D179" s="192" t="s">
        <v>290</v>
      </c>
      <c r="E179" s="34"/>
      <c r="F179" s="193" t="s">
        <v>970</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80</v>
      </c>
    </row>
    <row r="180" s="2" customFormat="1">
      <c r="A180" s="34"/>
      <c r="B180" s="35"/>
      <c r="C180" s="34"/>
      <c r="D180" s="192" t="s">
        <v>291</v>
      </c>
      <c r="E180" s="34"/>
      <c r="F180" s="197" t="s">
        <v>1581</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291</v>
      </c>
      <c r="AU180" s="15" t="s">
        <v>80</v>
      </c>
    </row>
    <row r="181" s="2" customFormat="1" ht="24.15" customHeight="1">
      <c r="A181" s="34"/>
      <c r="B181" s="177"/>
      <c r="C181" s="178" t="s">
        <v>360</v>
      </c>
      <c r="D181" s="178" t="s">
        <v>284</v>
      </c>
      <c r="E181" s="179" t="s">
        <v>973</v>
      </c>
      <c r="F181" s="180" t="s">
        <v>974</v>
      </c>
      <c r="G181" s="181" t="s">
        <v>510</v>
      </c>
      <c r="H181" s="203">
        <v>0.81000000000000005</v>
      </c>
      <c r="I181" s="183"/>
      <c r="J181" s="184">
        <f>ROUND(I181*H181,2)</f>
        <v>0</v>
      </c>
      <c r="K181" s="185"/>
      <c r="L181" s="35"/>
      <c r="M181" s="186" t="s">
        <v>1</v>
      </c>
      <c r="N181" s="187"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97</v>
      </c>
      <c r="AT181" s="190" t="s">
        <v>284</v>
      </c>
      <c r="AU181" s="190" t="s">
        <v>80</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97</v>
      </c>
      <c r="BM181" s="190" t="s">
        <v>1582</v>
      </c>
    </row>
    <row r="182" s="2" customFormat="1">
      <c r="A182" s="34"/>
      <c r="B182" s="35"/>
      <c r="C182" s="34"/>
      <c r="D182" s="192" t="s">
        <v>290</v>
      </c>
      <c r="E182" s="34"/>
      <c r="F182" s="193" t="s">
        <v>974</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80</v>
      </c>
    </row>
    <row r="183" s="2" customFormat="1">
      <c r="A183" s="34"/>
      <c r="B183" s="35"/>
      <c r="C183" s="34"/>
      <c r="D183" s="192" t="s">
        <v>291</v>
      </c>
      <c r="E183" s="34"/>
      <c r="F183" s="197" t="s">
        <v>1583</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291</v>
      </c>
      <c r="AU183" s="15" t="s">
        <v>80</v>
      </c>
    </row>
    <row r="184" s="2" customFormat="1" ht="37.8" customHeight="1">
      <c r="A184" s="34"/>
      <c r="B184" s="177"/>
      <c r="C184" s="178" t="s">
        <v>455</v>
      </c>
      <c r="D184" s="178" t="s">
        <v>284</v>
      </c>
      <c r="E184" s="179" t="s">
        <v>743</v>
      </c>
      <c r="F184" s="180" t="s">
        <v>744</v>
      </c>
      <c r="G184" s="181" t="s">
        <v>510</v>
      </c>
      <c r="H184" s="203">
        <v>5.8049999999999997</v>
      </c>
      <c r="I184" s="183"/>
      <c r="J184" s="184">
        <f>ROUND(I184*H184,2)</f>
        <v>0</v>
      </c>
      <c r="K184" s="185"/>
      <c r="L184" s="35"/>
      <c r="M184" s="186" t="s">
        <v>1</v>
      </c>
      <c r="N184" s="187" t="s">
        <v>38</v>
      </c>
      <c r="O184" s="73"/>
      <c r="P184" s="188">
        <f>O184*H184</f>
        <v>0</v>
      </c>
      <c r="Q184" s="188">
        <v>0</v>
      </c>
      <c r="R184" s="188">
        <f>Q184*H184</f>
        <v>0</v>
      </c>
      <c r="S184" s="188">
        <v>0</v>
      </c>
      <c r="T184" s="189">
        <f>S184*H184</f>
        <v>0</v>
      </c>
      <c r="U184" s="34"/>
      <c r="V184" s="34"/>
      <c r="W184" s="34"/>
      <c r="X184" s="34"/>
      <c r="Y184" s="34"/>
      <c r="Z184" s="34"/>
      <c r="AA184" s="34"/>
      <c r="AB184" s="34"/>
      <c r="AC184" s="34"/>
      <c r="AD184" s="34"/>
      <c r="AE184" s="34"/>
      <c r="AR184" s="190" t="s">
        <v>97</v>
      </c>
      <c r="AT184" s="190" t="s">
        <v>284</v>
      </c>
      <c r="AU184" s="190" t="s">
        <v>80</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1584</v>
      </c>
    </row>
    <row r="185" s="2" customFormat="1">
      <c r="A185" s="34"/>
      <c r="B185" s="35"/>
      <c r="C185" s="34"/>
      <c r="D185" s="192" t="s">
        <v>290</v>
      </c>
      <c r="E185" s="34"/>
      <c r="F185" s="193" t="s">
        <v>744</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80</v>
      </c>
    </row>
    <row r="186" s="2" customFormat="1">
      <c r="A186" s="34"/>
      <c r="B186" s="35"/>
      <c r="C186" s="34"/>
      <c r="D186" s="192" t="s">
        <v>291</v>
      </c>
      <c r="E186" s="34"/>
      <c r="F186" s="197" t="s">
        <v>1585</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291</v>
      </c>
      <c r="AU186" s="15" t="s">
        <v>80</v>
      </c>
    </row>
    <row r="187" s="2" customFormat="1" ht="16.5" customHeight="1">
      <c r="A187" s="34"/>
      <c r="B187" s="177"/>
      <c r="C187" s="178" t="s">
        <v>367</v>
      </c>
      <c r="D187" s="178" t="s">
        <v>284</v>
      </c>
      <c r="E187" s="179" t="s">
        <v>747</v>
      </c>
      <c r="F187" s="180" t="s">
        <v>748</v>
      </c>
      <c r="G187" s="181" t="s">
        <v>403</v>
      </c>
      <c r="H187" s="203">
        <v>11.279999999999999</v>
      </c>
      <c r="I187" s="183"/>
      <c r="J187" s="184">
        <f>ROUND(I187*H187,2)</f>
        <v>0</v>
      </c>
      <c r="K187" s="185"/>
      <c r="L187" s="35"/>
      <c r="M187" s="186" t="s">
        <v>1</v>
      </c>
      <c r="N187" s="187" t="s">
        <v>38</v>
      </c>
      <c r="O187" s="73"/>
      <c r="P187" s="188">
        <f>O187*H187</f>
        <v>0</v>
      </c>
      <c r="Q187" s="188">
        <v>0</v>
      </c>
      <c r="R187" s="188">
        <f>Q187*H187</f>
        <v>0</v>
      </c>
      <c r="S187" s="188">
        <v>0</v>
      </c>
      <c r="T187" s="189">
        <f>S187*H187</f>
        <v>0</v>
      </c>
      <c r="U187" s="34"/>
      <c r="V187" s="34"/>
      <c r="W187" s="34"/>
      <c r="X187" s="34"/>
      <c r="Y187" s="34"/>
      <c r="Z187" s="34"/>
      <c r="AA187" s="34"/>
      <c r="AB187" s="34"/>
      <c r="AC187" s="34"/>
      <c r="AD187" s="34"/>
      <c r="AE187" s="34"/>
      <c r="AR187" s="190" t="s">
        <v>97</v>
      </c>
      <c r="AT187" s="190" t="s">
        <v>284</v>
      </c>
      <c r="AU187" s="190" t="s">
        <v>80</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1586</v>
      </c>
    </row>
    <row r="188" s="2" customFormat="1">
      <c r="A188" s="34"/>
      <c r="B188" s="35"/>
      <c r="C188" s="34"/>
      <c r="D188" s="192" t="s">
        <v>290</v>
      </c>
      <c r="E188" s="34"/>
      <c r="F188" s="193" t="s">
        <v>748</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290</v>
      </c>
      <c r="AU188" s="15" t="s">
        <v>80</v>
      </c>
    </row>
    <row r="189" s="2" customFormat="1">
      <c r="A189" s="34"/>
      <c r="B189" s="35"/>
      <c r="C189" s="34"/>
      <c r="D189" s="192" t="s">
        <v>291</v>
      </c>
      <c r="E189" s="34"/>
      <c r="F189" s="197" t="s">
        <v>1587</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291</v>
      </c>
      <c r="AU189" s="15" t="s">
        <v>80</v>
      </c>
    </row>
    <row r="190" s="2" customFormat="1" ht="16.5" customHeight="1">
      <c r="A190" s="34"/>
      <c r="B190" s="177"/>
      <c r="C190" s="178" t="s">
        <v>372</v>
      </c>
      <c r="D190" s="178" t="s">
        <v>284</v>
      </c>
      <c r="E190" s="179" t="s">
        <v>751</v>
      </c>
      <c r="F190" s="180" t="s">
        <v>752</v>
      </c>
      <c r="G190" s="181" t="s">
        <v>403</v>
      </c>
      <c r="H190" s="203">
        <v>11.279999999999999</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80</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1588</v>
      </c>
    </row>
    <row r="191" s="2" customFormat="1">
      <c r="A191" s="34"/>
      <c r="B191" s="35"/>
      <c r="C191" s="34"/>
      <c r="D191" s="192" t="s">
        <v>290</v>
      </c>
      <c r="E191" s="34"/>
      <c r="F191" s="193" t="s">
        <v>752</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80</v>
      </c>
    </row>
    <row r="192" s="2" customFormat="1">
      <c r="A192" s="34"/>
      <c r="B192" s="35"/>
      <c r="C192" s="34"/>
      <c r="D192" s="192" t="s">
        <v>291</v>
      </c>
      <c r="E192" s="34"/>
      <c r="F192" s="197" t="s">
        <v>1589</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291</v>
      </c>
      <c r="AU192" s="15" t="s">
        <v>80</v>
      </c>
    </row>
    <row r="193" s="2" customFormat="1" ht="21.75" customHeight="1">
      <c r="A193" s="34"/>
      <c r="B193" s="177"/>
      <c r="C193" s="178" t="s">
        <v>7</v>
      </c>
      <c r="D193" s="178" t="s">
        <v>284</v>
      </c>
      <c r="E193" s="179" t="s">
        <v>755</v>
      </c>
      <c r="F193" s="180" t="s">
        <v>756</v>
      </c>
      <c r="G193" s="181" t="s">
        <v>515</v>
      </c>
      <c r="H193" s="203">
        <v>0.28999999999999998</v>
      </c>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97</v>
      </c>
      <c r="AT193" s="190" t="s">
        <v>284</v>
      </c>
      <c r="AU193" s="190" t="s">
        <v>80</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97</v>
      </c>
      <c r="BM193" s="190" t="s">
        <v>1590</v>
      </c>
    </row>
    <row r="194" s="2" customFormat="1">
      <c r="A194" s="34"/>
      <c r="B194" s="35"/>
      <c r="C194" s="34"/>
      <c r="D194" s="192" t="s">
        <v>290</v>
      </c>
      <c r="E194" s="34"/>
      <c r="F194" s="193" t="s">
        <v>756</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80</v>
      </c>
    </row>
    <row r="195" s="2" customFormat="1">
      <c r="A195" s="34"/>
      <c r="B195" s="35"/>
      <c r="C195" s="34"/>
      <c r="D195" s="192" t="s">
        <v>291</v>
      </c>
      <c r="E195" s="34"/>
      <c r="F195" s="197" t="s">
        <v>1591</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80</v>
      </c>
    </row>
    <row r="196" s="2" customFormat="1" ht="37.8" customHeight="1">
      <c r="A196" s="34"/>
      <c r="B196" s="177"/>
      <c r="C196" s="178" t="s">
        <v>380</v>
      </c>
      <c r="D196" s="178" t="s">
        <v>284</v>
      </c>
      <c r="E196" s="179" t="s">
        <v>987</v>
      </c>
      <c r="F196" s="180" t="s">
        <v>988</v>
      </c>
      <c r="G196" s="181" t="s">
        <v>403</v>
      </c>
      <c r="H196" s="203">
        <v>40.25</v>
      </c>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97</v>
      </c>
      <c r="AT196" s="190" t="s">
        <v>284</v>
      </c>
      <c r="AU196" s="190" t="s">
        <v>80</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97</v>
      </c>
      <c r="BM196" s="190" t="s">
        <v>1592</v>
      </c>
    </row>
    <row r="197" s="2" customFormat="1">
      <c r="A197" s="34"/>
      <c r="B197" s="35"/>
      <c r="C197" s="34"/>
      <c r="D197" s="192" t="s">
        <v>290</v>
      </c>
      <c r="E197" s="34"/>
      <c r="F197" s="193" t="s">
        <v>988</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80</v>
      </c>
    </row>
    <row r="198" s="2" customFormat="1">
      <c r="A198" s="34"/>
      <c r="B198" s="35"/>
      <c r="C198" s="34"/>
      <c r="D198" s="192" t="s">
        <v>291</v>
      </c>
      <c r="E198" s="34"/>
      <c r="F198" s="197" t="s">
        <v>1593</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291</v>
      </c>
      <c r="AU198" s="15" t="s">
        <v>80</v>
      </c>
    </row>
    <row r="199" s="12" customFormat="1" ht="25.92" customHeight="1">
      <c r="A199" s="12"/>
      <c r="B199" s="164"/>
      <c r="C199" s="12"/>
      <c r="D199" s="165" t="s">
        <v>72</v>
      </c>
      <c r="E199" s="166" t="s">
        <v>90</v>
      </c>
      <c r="F199" s="166" t="s">
        <v>772</v>
      </c>
      <c r="G199" s="12"/>
      <c r="H199" s="12"/>
      <c r="I199" s="167"/>
      <c r="J199" s="168">
        <f>BK199</f>
        <v>0</v>
      </c>
      <c r="K199" s="12"/>
      <c r="L199" s="164"/>
      <c r="M199" s="169"/>
      <c r="N199" s="170"/>
      <c r="O199" s="170"/>
      <c r="P199" s="171">
        <f>SUM(P200:P211)</f>
        <v>0</v>
      </c>
      <c r="Q199" s="170"/>
      <c r="R199" s="171">
        <f>SUM(R200:R211)</f>
        <v>0</v>
      </c>
      <c r="S199" s="170"/>
      <c r="T199" s="172">
        <f>SUM(T200:T211)</f>
        <v>0</v>
      </c>
      <c r="U199" s="12"/>
      <c r="V199" s="12"/>
      <c r="W199" s="12"/>
      <c r="X199" s="12"/>
      <c r="Y199" s="12"/>
      <c r="Z199" s="12"/>
      <c r="AA199" s="12"/>
      <c r="AB199" s="12"/>
      <c r="AC199" s="12"/>
      <c r="AD199" s="12"/>
      <c r="AE199" s="12"/>
      <c r="AR199" s="165" t="s">
        <v>80</v>
      </c>
      <c r="AT199" s="173" t="s">
        <v>72</v>
      </c>
      <c r="AU199" s="173" t="s">
        <v>73</v>
      </c>
      <c r="AY199" s="165" t="s">
        <v>281</v>
      </c>
      <c r="BK199" s="174">
        <f>SUM(BK200:BK211)</f>
        <v>0</v>
      </c>
    </row>
    <row r="200" s="2" customFormat="1" ht="55.5" customHeight="1">
      <c r="A200" s="34"/>
      <c r="B200" s="177"/>
      <c r="C200" s="178" t="s">
        <v>385</v>
      </c>
      <c r="D200" s="178" t="s">
        <v>284</v>
      </c>
      <c r="E200" s="179" t="s">
        <v>991</v>
      </c>
      <c r="F200" s="180" t="s">
        <v>992</v>
      </c>
      <c r="G200" s="181" t="s">
        <v>510</v>
      </c>
      <c r="H200" s="203">
        <v>3.5099999999999998</v>
      </c>
      <c r="I200" s="183"/>
      <c r="J200" s="184">
        <f>ROUND(I200*H200,2)</f>
        <v>0</v>
      </c>
      <c r="K200" s="185"/>
      <c r="L200" s="35"/>
      <c r="M200" s="186" t="s">
        <v>1</v>
      </c>
      <c r="N200" s="187" t="s">
        <v>38</v>
      </c>
      <c r="O200" s="73"/>
      <c r="P200" s="188">
        <f>O200*H200</f>
        <v>0</v>
      </c>
      <c r="Q200" s="188">
        <v>0</v>
      </c>
      <c r="R200" s="188">
        <f>Q200*H200</f>
        <v>0</v>
      </c>
      <c r="S200" s="188">
        <v>0</v>
      </c>
      <c r="T200" s="189">
        <f>S200*H200</f>
        <v>0</v>
      </c>
      <c r="U200" s="34"/>
      <c r="V200" s="34"/>
      <c r="W200" s="34"/>
      <c r="X200" s="34"/>
      <c r="Y200" s="34"/>
      <c r="Z200" s="34"/>
      <c r="AA200" s="34"/>
      <c r="AB200" s="34"/>
      <c r="AC200" s="34"/>
      <c r="AD200" s="34"/>
      <c r="AE200" s="34"/>
      <c r="AR200" s="190" t="s">
        <v>97</v>
      </c>
      <c r="AT200" s="190" t="s">
        <v>284</v>
      </c>
      <c r="AU200" s="190" t="s">
        <v>80</v>
      </c>
      <c r="AY200" s="15" t="s">
        <v>281</v>
      </c>
      <c r="BE200" s="191">
        <f>IF(N200="základní",J200,0)</f>
        <v>0</v>
      </c>
      <c r="BF200" s="191">
        <f>IF(N200="snížená",J200,0)</f>
        <v>0</v>
      </c>
      <c r="BG200" s="191">
        <f>IF(N200="zákl. přenesená",J200,0)</f>
        <v>0</v>
      </c>
      <c r="BH200" s="191">
        <f>IF(N200="sníž. přenesená",J200,0)</f>
        <v>0</v>
      </c>
      <c r="BI200" s="191">
        <f>IF(N200="nulová",J200,0)</f>
        <v>0</v>
      </c>
      <c r="BJ200" s="15" t="s">
        <v>80</v>
      </c>
      <c r="BK200" s="191">
        <f>ROUND(I200*H200,2)</f>
        <v>0</v>
      </c>
      <c r="BL200" s="15" t="s">
        <v>97</v>
      </c>
      <c r="BM200" s="190" t="s">
        <v>1594</v>
      </c>
    </row>
    <row r="201" s="2" customFormat="1">
      <c r="A201" s="34"/>
      <c r="B201" s="35"/>
      <c r="C201" s="34"/>
      <c r="D201" s="192" t="s">
        <v>290</v>
      </c>
      <c r="E201" s="34"/>
      <c r="F201" s="193" t="s">
        <v>992</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290</v>
      </c>
      <c r="AU201" s="15" t="s">
        <v>80</v>
      </c>
    </row>
    <row r="202" s="2" customFormat="1">
      <c r="A202" s="34"/>
      <c r="B202" s="35"/>
      <c r="C202" s="34"/>
      <c r="D202" s="192" t="s">
        <v>291</v>
      </c>
      <c r="E202" s="34"/>
      <c r="F202" s="197" t="s">
        <v>1595</v>
      </c>
      <c r="G202" s="34"/>
      <c r="H202" s="34"/>
      <c r="I202" s="194"/>
      <c r="J202" s="34"/>
      <c r="K202" s="34"/>
      <c r="L202" s="35"/>
      <c r="M202" s="195"/>
      <c r="N202" s="196"/>
      <c r="O202" s="73"/>
      <c r="P202" s="73"/>
      <c r="Q202" s="73"/>
      <c r="R202" s="73"/>
      <c r="S202" s="73"/>
      <c r="T202" s="74"/>
      <c r="U202" s="34"/>
      <c r="V202" s="34"/>
      <c r="W202" s="34"/>
      <c r="X202" s="34"/>
      <c r="Y202" s="34"/>
      <c r="Z202" s="34"/>
      <c r="AA202" s="34"/>
      <c r="AB202" s="34"/>
      <c r="AC202" s="34"/>
      <c r="AD202" s="34"/>
      <c r="AE202" s="34"/>
      <c r="AT202" s="15" t="s">
        <v>291</v>
      </c>
      <c r="AU202" s="15" t="s">
        <v>80</v>
      </c>
    </row>
    <row r="203" s="2" customFormat="1" ht="37.8" customHeight="1">
      <c r="A203" s="34"/>
      <c r="B203" s="177"/>
      <c r="C203" s="178" t="s">
        <v>390</v>
      </c>
      <c r="D203" s="178" t="s">
        <v>284</v>
      </c>
      <c r="E203" s="179" t="s">
        <v>995</v>
      </c>
      <c r="F203" s="180" t="s">
        <v>996</v>
      </c>
      <c r="G203" s="181" t="s">
        <v>403</v>
      </c>
      <c r="H203" s="203">
        <v>22.949999999999999</v>
      </c>
      <c r="I203" s="183"/>
      <c r="J203" s="184">
        <f>ROUND(I203*H203,2)</f>
        <v>0</v>
      </c>
      <c r="K203" s="185"/>
      <c r="L203" s="35"/>
      <c r="M203" s="186" t="s">
        <v>1</v>
      </c>
      <c r="N203" s="187" t="s">
        <v>38</v>
      </c>
      <c r="O203" s="73"/>
      <c r="P203" s="188">
        <f>O203*H203</f>
        <v>0</v>
      </c>
      <c r="Q203" s="188">
        <v>0</v>
      </c>
      <c r="R203" s="188">
        <f>Q203*H203</f>
        <v>0</v>
      </c>
      <c r="S203" s="188">
        <v>0</v>
      </c>
      <c r="T203" s="189">
        <f>S203*H203</f>
        <v>0</v>
      </c>
      <c r="U203" s="34"/>
      <c r="V203" s="34"/>
      <c r="W203" s="34"/>
      <c r="X203" s="34"/>
      <c r="Y203" s="34"/>
      <c r="Z203" s="34"/>
      <c r="AA203" s="34"/>
      <c r="AB203" s="34"/>
      <c r="AC203" s="34"/>
      <c r="AD203" s="34"/>
      <c r="AE203" s="34"/>
      <c r="AR203" s="190" t="s">
        <v>97</v>
      </c>
      <c r="AT203" s="190" t="s">
        <v>284</v>
      </c>
      <c r="AU203" s="190" t="s">
        <v>80</v>
      </c>
      <c r="AY203" s="15" t="s">
        <v>281</v>
      </c>
      <c r="BE203" s="191">
        <f>IF(N203="základní",J203,0)</f>
        <v>0</v>
      </c>
      <c r="BF203" s="191">
        <f>IF(N203="snížená",J203,0)</f>
        <v>0</v>
      </c>
      <c r="BG203" s="191">
        <f>IF(N203="zákl. přenesená",J203,0)</f>
        <v>0</v>
      </c>
      <c r="BH203" s="191">
        <f>IF(N203="sníž. přenesená",J203,0)</f>
        <v>0</v>
      </c>
      <c r="BI203" s="191">
        <f>IF(N203="nulová",J203,0)</f>
        <v>0</v>
      </c>
      <c r="BJ203" s="15" t="s">
        <v>80</v>
      </c>
      <c r="BK203" s="191">
        <f>ROUND(I203*H203,2)</f>
        <v>0</v>
      </c>
      <c r="BL203" s="15" t="s">
        <v>97</v>
      </c>
      <c r="BM203" s="190" t="s">
        <v>1596</v>
      </c>
    </row>
    <row r="204" s="2" customFormat="1">
      <c r="A204" s="34"/>
      <c r="B204" s="35"/>
      <c r="C204" s="34"/>
      <c r="D204" s="192" t="s">
        <v>290</v>
      </c>
      <c r="E204" s="34"/>
      <c r="F204" s="193" t="s">
        <v>996</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290</v>
      </c>
      <c r="AU204" s="15" t="s">
        <v>80</v>
      </c>
    </row>
    <row r="205" s="2" customFormat="1">
      <c r="A205" s="34"/>
      <c r="B205" s="35"/>
      <c r="C205" s="34"/>
      <c r="D205" s="192" t="s">
        <v>291</v>
      </c>
      <c r="E205" s="34"/>
      <c r="F205" s="197" t="s">
        <v>1597</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291</v>
      </c>
      <c r="AU205" s="15" t="s">
        <v>80</v>
      </c>
    </row>
    <row r="206" s="2" customFormat="1" ht="37.8" customHeight="1">
      <c r="A206" s="34"/>
      <c r="B206" s="177"/>
      <c r="C206" s="178" t="s">
        <v>477</v>
      </c>
      <c r="D206" s="178" t="s">
        <v>284</v>
      </c>
      <c r="E206" s="179" t="s">
        <v>999</v>
      </c>
      <c r="F206" s="180" t="s">
        <v>1000</v>
      </c>
      <c r="G206" s="181" t="s">
        <v>403</v>
      </c>
      <c r="H206" s="203">
        <v>22.949999999999999</v>
      </c>
      <c r="I206" s="183"/>
      <c r="J206" s="184">
        <f>ROUND(I206*H206,2)</f>
        <v>0</v>
      </c>
      <c r="K206" s="185"/>
      <c r="L206" s="35"/>
      <c r="M206" s="186" t="s">
        <v>1</v>
      </c>
      <c r="N206" s="187" t="s">
        <v>38</v>
      </c>
      <c r="O206" s="73"/>
      <c r="P206" s="188">
        <f>O206*H206</f>
        <v>0</v>
      </c>
      <c r="Q206" s="188">
        <v>0</v>
      </c>
      <c r="R206" s="188">
        <f>Q206*H206</f>
        <v>0</v>
      </c>
      <c r="S206" s="188">
        <v>0</v>
      </c>
      <c r="T206" s="189">
        <f>S206*H206</f>
        <v>0</v>
      </c>
      <c r="U206" s="34"/>
      <c r="V206" s="34"/>
      <c r="W206" s="34"/>
      <c r="X206" s="34"/>
      <c r="Y206" s="34"/>
      <c r="Z206" s="34"/>
      <c r="AA206" s="34"/>
      <c r="AB206" s="34"/>
      <c r="AC206" s="34"/>
      <c r="AD206" s="34"/>
      <c r="AE206" s="34"/>
      <c r="AR206" s="190" t="s">
        <v>97</v>
      </c>
      <c r="AT206" s="190" t="s">
        <v>284</v>
      </c>
      <c r="AU206" s="190" t="s">
        <v>80</v>
      </c>
      <c r="AY206" s="15" t="s">
        <v>281</v>
      </c>
      <c r="BE206" s="191">
        <f>IF(N206="základní",J206,0)</f>
        <v>0</v>
      </c>
      <c r="BF206" s="191">
        <f>IF(N206="snížená",J206,0)</f>
        <v>0</v>
      </c>
      <c r="BG206" s="191">
        <f>IF(N206="zákl. přenesená",J206,0)</f>
        <v>0</v>
      </c>
      <c r="BH206" s="191">
        <f>IF(N206="sníž. přenesená",J206,0)</f>
        <v>0</v>
      </c>
      <c r="BI206" s="191">
        <f>IF(N206="nulová",J206,0)</f>
        <v>0</v>
      </c>
      <c r="BJ206" s="15" t="s">
        <v>80</v>
      </c>
      <c r="BK206" s="191">
        <f>ROUND(I206*H206,2)</f>
        <v>0</v>
      </c>
      <c r="BL206" s="15" t="s">
        <v>97</v>
      </c>
      <c r="BM206" s="190" t="s">
        <v>1598</v>
      </c>
    </row>
    <row r="207" s="2" customFormat="1">
      <c r="A207" s="34"/>
      <c r="B207" s="35"/>
      <c r="C207" s="34"/>
      <c r="D207" s="192" t="s">
        <v>290</v>
      </c>
      <c r="E207" s="34"/>
      <c r="F207" s="193" t="s">
        <v>1000</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290</v>
      </c>
      <c r="AU207" s="15" t="s">
        <v>80</v>
      </c>
    </row>
    <row r="208" s="2" customFormat="1">
      <c r="A208" s="34"/>
      <c r="B208" s="35"/>
      <c r="C208" s="34"/>
      <c r="D208" s="192" t="s">
        <v>291</v>
      </c>
      <c r="E208" s="34"/>
      <c r="F208" s="197" t="s">
        <v>1599</v>
      </c>
      <c r="G208" s="34"/>
      <c r="H208" s="34"/>
      <c r="I208" s="194"/>
      <c r="J208" s="34"/>
      <c r="K208" s="34"/>
      <c r="L208" s="35"/>
      <c r="M208" s="195"/>
      <c r="N208" s="196"/>
      <c r="O208" s="73"/>
      <c r="P208" s="73"/>
      <c r="Q208" s="73"/>
      <c r="R208" s="73"/>
      <c r="S208" s="73"/>
      <c r="T208" s="74"/>
      <c r="U208" s="34"/>
      <c r="V208" s="34"/>
      <c r="W208" s="34"/>
      <c r="X208" s="34"/>
      <c r="Y208" s="34"/>
      <c r="Z208" s="34"/>
      <c r="AA208" s="34"/>
      <c r="AB208" s="34"/>
      <c r="AC208" s="34"/>
      <c r="AD208" s="34"/>
      <c r="AE208" s="34"/>
      <c r="AT208" s="15" t="s">
        <v>291</v>
      </c>
      <c r="AU208" s="15" t="s">
        <v>80</v>
      </c>
    </row>
    <row r="209" s="2" customFormat="1" ht="49.05" customHeight="1">
      <c r="A209" s="34"/>
      <c r="B209" s="177"/>
      <c r="C209" s="178" t="s">
        <v>763</v>
      </c>
      <c r="D209" s="178" t="s">
        <v>284</v>
      </c>
      <c r="E209" s="179" t="s">
        <v>1002</v>
      </c>
      <c r="F209" s="180" t="s">
        <v>1003</v>
      </c>
      <c r="G209" s="181" t="s">
        <v>515</v>
      </c>
      <c r="H209" s="203">
        <v>0.52600000000000002</v>
      </c>
      <c r="I209" s="183"/>
      <c r="J209" s="184">
        <f>ROUND(I209*H209,2)</f>
        <v>0</v>
      </c>
      <c r="K209" s="185"/>
      <c r="L209" s="35"/>
      <c r="M209" s="186" t="s">
        <v>1</v>
      </c>
      <c r="N209" s="187" t="s">
        <v>38</v>
      </c>
      <c r="O209" s="73"/>
      <c r="P209" s="188">
        <f>O209*H209</f>
        <v>0</v>
      </c>
      <c r="Q209" s="188">
        <v>0</v>
      </c>
      <c r="R209" s="188">
        <f>Q209*H209</f>
        <v>0</v>
      </c>
      <c r="S209" s="188">
        <v>0</v>
      </c>
      <c r="T209" s="189">
        <f>S209*H209</f>
        <v>0</v>
      </c>
      <c r="U209" s="34"/>
      <c r="V209" s="34"/>
      <c r="W209" s="34"/>
      <c r="X209" s="34"/>
      <c r="Y209" s="34"/>
      <c r="Z209" s="34"/>
      <c r="AA209" s="34"/>
      <c r="AB209" s="34"/>
      <c r="AC209" s="34"/>
      <c r="AD209" s="34"/>
      <c r="AE209" s="34"/>
      <c r="AR209" s="190" t="s">
        <v>97</v>
      </c>
      <c r="AT209" s="190" t="s">
        <v>284</v>
      </c>
      <c r="AU209" s="190" t="s">
        <v>80</v>
      </c>
      <c r="AY209" s="15" t="s">
        <v>281</v>
      </c>
      <c r="BE209" s="191">
        <f>IF(N209="základní",J209,0)</f>
        <v>0</v>
      </c>
      <c r="BF209" s="191">
        <f>IF(N209="snížená",J209,0)</f>
        <v>0</v>
      </c>
      <c r="BG209" s="191">
        <f>IF(N209="zákl. přenesená",J209,0)</f>
        <v>0</v>
      </c>
      <c r="BH209" s="191">
        <f>IF(N209="sníž. přenesená",J209,0)</f>
        <v>0</v>
      </c>
      <c r="BI209" s="191">
        <f>IF(N209="nulová",J209,0)</f>
        <v>0</v>
      </c>
      <c r="BJ209" s="15" t="s">
        <v>80</v>
      </c>
      <c r="BK209" s="191">
        <f>ROUND(I209*H209,2)</f>
        <v>0</v>
      </c>
      <c r="BL209" s="15" t="s">
        <v>97</v>
      </c>
      <c r="BM209" s="190" t="s">
        <v>1600</v>
      </c>
    </row>
    <row r="210" s="2" customFormat="1">
      <c r="A210" s="34"/>
      <c r="B210" s="35"/>
      <c r="C210" s="34"/>
      <c r="D210" s="192" t="s">
        <v>290</v>
      </c>
      <c r="E210" s="34"/>
      <c r="F210" s="193" t="s">
        <v>1003</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290</v>
      </c>
      <c r="AU210" s="15" t="s">
        <v>80</v>
      </c>
    </row>
    <row r="211" s="2" customFormat="1">
      <c r="A211" s="34"/>
      <c r="B211" s="35"/>
      <c r="C211" s="34"/>
      <c r="D211" s="192" t="s">
        <v>291</v>
      </c>
      <c r="E211" s="34"/>
      <c r="F211" s="197" t="s">
        <v>1601</v>
      </c>
      <c r="G211" s="34"/>
      <c r="H211" s="34"/>
      <c r="I211" s="194"/>
      <c r="J211" s="34"/>
      <c r="K211" s="34"/>
      <c r="L211" s="35"/>
      <c r="M211" s="195"/>
      <c r="N211" s="196"/>
      <c r="O211" s="73"/>
      <c r="P211" s="73"/>
      <c r="Q211" s="73"/>
      <c r="R211" s="73"/>
      <c r="S211" s="73"/>
      <c r="T211" s="74"/>
      <c r="U211" s="34"/>
      <c r="V211" s="34"/>
      <c r="W211" s="34"/>
      <c r="X211" s="34"/>
      <c r="Y211" s="34"/>
      <c r="Z211" s="34"/>
      <c r="AA211" s="34"/>
      <c r="AB211" s="34"/>
      <c r="AC211" s="34"/>
      <c r="AD211" s="34"/>
      <c r="AE211" s="34"/>
      <c r="AT211" s="15" t="s">
        <v>291</v>
      </c>
      <c r="AU211" s="15" t="s">
        <v>80</v>
      </c>
    </row>
    <row r="212" s="12" customFormat="1" ht="25.92" customHeight="1">
      <c r="A212" s="12"/>
      <c r="B212" s="164"/>
      <c r="C212" s="12"/>
      <c r="D212" s="165" t="s">
        <v>72</v>
      </c>
      <c r="E212" s="166" t="s">
        <v>540</v>
      </c>
      <c r="F212" s="166" t="s">
        <v>803</v>
      </c>
      <c r="G212" s="12"/>
      <c r="H212" s="12"/>
      <c r="I212" s="167"/>
      <c r="J212" s="168">
        <f>BK212</f>
        <v>0</v>
      </c>
      <c r="K212" s="12"/>
      <c r="L212" s="164"/>
      <c r="M212" s="169"/>
      <c r="N212" s="170"/>
      <c r="O212" s="170"/>
      <c r="P212" s="171">
        <f>SUM(P213:P215)</f>
        <v>0</v>
      </c>
      <c r="Q212" s="170"/>
      <c r="R212" s="171">
        <f>SUM(R213:R215)</f>
        <v>0</v>
      </c>
      <c r="S212" s="170"/>
      <c r="T212" s="172">
        <f>SUM(T213:T215)</f>
        <v>0</v>
      </c>
      <c r="U212" s="12"/>
      <c r="V212" s="12"/>
      <c r="W212" s="12"/>
      <c r="X212" s="12"/>
      <c r="Y212" s="12"/>
      <c r="Z212" s="12"/>
      <c r="AA212" s="12"/>
      <c r="AB212" s="12"/>
      <c r="AC212" s="12"/>
      <c r="AD212" s="12"/>
      <c r="AE212" s="12"/>
      <c r="AR212" s="165" t="s">
        <v>80</v>
      </c>
      <c r="AT212" s="173" t="s">
        <v>72</v>
      </c>
      <c r="AU212" s="173" t="s">
        <v>73</v>
      </c>
      <c r="AY212" s="165" t="s">
        <v>281</v>
      </c>
      <c r="BK212" s="174">
        <f>SUM(BK213:BK215)</f>
        <v>0</v>
      </c>
    </row>
    <row r="213" s="2" customFormat="1" ht="16.5" customHeight="1">
      <c r="A213" s="34"/>
      <c r="B213" s="177"/>
      <c r="C213" s="178" t="s">
        <v>767</v>
      </c>
      <c r="D213" s="178" t="s">
        <v>284</v>
      </c>
      <c r="E213" s="179" t="s">
        <v>1034</v>
      </c>
      <c r="F213" s="180" t="s">
        <v>1035</v>
      </c>
      <c r="G213" s="181" t="s">
        <v>510</v>
      </c>
      <c r="H213" s="203">
        <v>0.27000000000000002</v>
      </c>
      <c r="I213" s="183"/>
      <c r="J213" s="184">
        <f>ROUND(I213*H213,2)</f>
        <v>0</v>
      </c>
      <c r="K213" s="185"/>
      <c r="L213" s="35"/>
      <c r="M213" s="186" t="s">
        <v>1</v>
      </c>
      <c r="N213" s="187" t="s">
        <v>38</v>
      </c>
      <c r="O213" s="73"/>
      <c r="P213" s="188">
        <f>O213*H213</f>
        <v>0</v>
      </c>
      <c r="Q213" s="188">
        <v>0</v>
      </c>
      <c r="R213" s="188">
        <f>Q213*H213</f>
        <v>0</v>
      </c>
      <c r="S213" s="188">
        <v>0</v>
      </c>
      <c r="T213" s="189">
        <f>S213*H213</f>
        <v>0</v>
      </c>
      <c r="U213" s="34"/>
      <c r="V213" s="34"/>
      <c r="W213" s="34"/>
      <c r="X213" s="34"/>
      <c r="Y213" s="34"/>
      <c r="Z213" s="34"/>
      <c r="AA213" s="34"/>
      <c r="AB213" s="34"/>
      <c r="AC213" s="34"/>
      <c r="AD213" s="34"/>
      <c r="AE213" s="34"/>
      <c r="AR213" s="190" t="s">
        <v>97</v>
      </c>
      <c r="AT213" s="190" t="s">
        <v>284</v>
      </c>
      <c r="AU213" s="190" t="s">
        <v>80</v>
      </c>
      <c r="AY213" s="15" t="s">
        <v>281</v>
      </c>
      <c r="BE213" s="191">
        <f>IF(N213="základní",J213,0)</f>
        <v>0</v>
      </c>
      <c r="BF213" s="191">
        <f>IF(N213="snížená",J213,0)</f>
        <v>0</v>
      </c>
      <c r="BG213" s="191">
        <f>IF(N213="zákl. přenesená",J213,0)</f>
        <v>0</v>
      </c>
      <c r="BH213" s="191">
        <f>IF(N213="sníž. přenesená",J213,0)</f>
        <v>0</v>
      </c>
      <c r="BI213" s="191">
        <f>IF(N213="nulová",J213,0)</f>
        <v>0</v>
      </c>
      <c r="BJ213" s="15" t="s">
        <v>80</v>
      </c>
      <c r="BK213" s="191">
        <f>ROUND(I213*H213,2)</f>
        <v>0</v>
      </c>
      <c r="BL213" s="15" t="s">
        <v>97</v>
      </c>
      <c r="BM213" s="190" t="s">
        <v>1602</v>
      </c>
    </row>
    <row r="214" s="2" customFormat="1">
      <c r="A214" s="34"/>
      <c r="B214" s="35"/>
      <c r="C214" s="34"/>
      <c r="D214" s="192" t="s">
        <v>290</v>
      </c>
      <c r="E214" s="34"/>
      <c r="F214" s="193" t="s">
        <v>1035</v>
      </c>
      <c r="G214" s="34"/>
      <c r="H214" s="34"/>
      <c r="I214" s="194"/>
      <c r="J214" s="34"/>
      <c r="K214" s="34"/>
      <c r="L214" s="35"/>
      <c r="M214" s="195"/>
      <c r="N214" s="196"/>
      <c r="O214" s="73"/>
      <c r="P214" s="73"/>
      <c r="Q214" s="73"/>
      <c r="R214" s="73"/>
      <c r="S214" s="73"/>
      <c r="T214" s="74"/>
      <c r="U214" s="34"/>
      <c r="V214" s="34"/>
      <c r="W214" s="34"/>
      <c r="X214" s="34"/>
      <c r="Y214" s="34"/>
      <c r="Z214" s="34"/>
      <c r="AA214" s="34"/>
      <c r="AB214" s="34"/>
      <c r="AC214" s="34"/>
      <c r="AD214" s="34"/>
      <c r="AE214" s="34"/>
      <c r="AT214" s="15" t="s">
        <v>290</v>
      </c>
      <c r="AU214" s="15" t="s">
        <v>80</v>
      </c>
    </row>
    <row r="215" s="2" customFormat="1">
      <c r="A215" s="34"/>
      <c r="B215" s="35"/>
      <c r="C215" s="34"/>
      <c r="D215" s="192" t="s">
        <v>291</v>
      </c>
      <c r="E215" s="34"/>
      <c r="F215" s="197" t="s">
        <v>1603</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291</v>
      </c>
      <c r="AU215" s="15" t="s">
        <v>80</v>
      </c>
    </row>
    <row r="216" s="12" customFormat="1" ht="25.92" customHeight="1">
      <c r="A216" s="12"/>
      <c r="B216" s="164"/>
      <c r="C216" s="12"/>
      <c r="D216" s="165" t="s">
        <v>72</v>
      </c>
      <c r="E216" s="166" t="s">
        <v>317</v>
      </c>
      <c r="F216" s="166" t="s">
        <v>808</v>
      </c>
      <c r="G216" s="12"/>
      <c r="H216" s="12"/>
      <c r="I216" s="167"/>
      <c r="J216" s="168">
        <f>BK216</f>
        <v>0</v>
      </c>
      <c r="K216" s="12"/>
      <c r="L216" s="164"/>
      <c r="M216" s="169"/>
      <c r="N216" s="170"/>
      <c r="O216" s="170"/>
      <c r="P216" s="171">
        <f>SUM(P217:P224)</f>
        <v>0</v>
      </c>
      <c r="Q216" s="170"/>
      <c r="R216" s="171">
        <f>SUM(R217:R224)</f>
        <v>0</v>
      </c>
      <c r="S216" s="170"/>
      <c r="T216" s="172">
        <f>SUM(T217:T224)</f>
        <v>0</v>
      </c>
      <c r="U216" s="12"/>
      <c r="V216" s="12"/>
      <c r="W216" s="12"/>
      <c r="X216" s="12"/>
      <c r="Y216" s="12"/>
      <c r="Z216" s="12"/>
      <c r="AA216" s="12"/>
      <c r="AB216" s="12"/>
      <c r="AC216" s="12"/>
      <c r="AD216" s="12"/>
      <c r="AE216" s="12"/>
      <c r="AR216" s="165" t="s">
        <v>80</v>
      </c>
      <c r="AT216" s="173" t="s">
        <v>72</v>
      </c>
      <c r="AU216" s="173" t="s">
        <v>73</v>
      </c>
      <c r="AY216" s="165" t="s">
        <v>281</v>
      </c>
      <c r="BK216" s="174">
        <f>SUM(BK217:BK224)</f>
        <v>0</v>
      </c>
    </row>
    <row r="217" s="2" customFormat="1" ht="16.5" customHeight="1">
      <c r="A217" s="34"/>
      <c r="B217" s="177"/>
      <c r="C217" s="178" t="s">
        <v>483</v>
      </c>
      <c r="D217" s="178" t="s">
        <v>284</v>
      </c>
      <c r="E217" s="179" t="s">
        <v>1041</v>
      </c>
      <c r="F217" s="180" t="s">
        <v>1042</v>
      </c>
      <c r="G217" s="181" t="s">
        <v>505</v>
      </c>
      <c r="H217" s="203">
        <v>14</v>
      </c>
      <c r="I217" s="183"/>
      <c r="J217" s="184">
        <f>ROUND(I217*H217,2)</f>
        <v>0</v>
      </c>
      <c r="K217" s="185"/>
      <c r="L217" s="35"/>
      <c r="M217" s="186" t="s">
        <v>1</v>
      </c>
      <c r="N217" s="187" t="s">
        <v>38</v>
      </c>
      <c r="O217" s="73"/>
      <c r="P217" s="188">
        <f>O217*H217</f>
        <v>0</v>
      </c>
      <c r="Q217" s="188">
        <v>0</v>
      </c>
      <c r="R217" s="188">
        <f>Q217*H217</f>
        <v>0</v>
      </c>
      <c r="S217" s="188">
        <v>0</v>
      </c>
      <c r="T217" s="189">
        <f>S217*H217</f>
        <v>0</v>
      </c>
      <c r="U217" s="34"/>
      <c r="V217" s="34"/>
      <c r="W217" s="34"/>
      <c r="X217" s="34"/>
      <c r="Y217" s="34"/>
      <c r="Z217" s="34"/>
      <c r="AA217" s="34"/>
      <c r="AB217" s="34"/>
      <c r="AC217" s="34"/>
      <c r="AD217" s="34"/>
      <c r="AE217" s="34"/>
      <c r="AR217" s="190" t="s">
        <v>97</v>
      </c>
      <c r="AT217" s="190" t="s">
        <v>284</v>
      </c>
      <c r="AU217" s="190" t="s">
        <v>80</v>
      </c>
      <c r="AY217" s="15" t="s">
        <v>281</v>
      </c>
      <c r="BE217" s="191">
        <f>IF(N217="základní",J217,0)</f>
        <v>0</v>
      </c>
      <c r="BF217" s="191">
        <f>IF(N217="snížená",J217,0)</f>
        <v>0</v>
      </c>
      <c r="BG217" s="191">
        <f>IF(N217="zákl. přenesená",J217,0)</f>
        <v>0</v>
      </c>
      <c r="BH217" s="191">
        <f>IF(N217="sníž. přenesená",J217,0)</f>
        <v>0</v>
      </c>
      <c r="BI217" s="191">
        <f>IF(N217="nulová",J217,0)</f>
        <v>0</v>
      </c>
      <c r="BJ217" s="15" t="s">
        <v>80</v>
      </c>
      <c r="BK217" s="191">
        <f>ROUND(I217*H217,2)</f>
        <v>0</v>
      </c>
      <c r="BL217" s="15" t="s">
        <v>97</v>
      </c>
      <c r="BM217" s="190" t="s">
        <v>1604</v>
      </c>
    </row>
    <row r="218" s="2" customFormat="1">
      <c r="A218" s="34"/>
      <c r="B218" s="35"/>
      <c r="C218" s="34"/>
      <c r="D218" s="192" t="s">
        <v>290</v>
      </c>
      <c r="E218" s="34"/>
      <c r="F218" s="193" t="s">
        <v>1042</v>
      </c>
      <c r="G218" s="34"/>
      <c r="H218" s="34"/>
      <c r="I218" s="194"/>
      <c r="J218" s="34"/>
      <c r="K218" s="34"/>
      <c r="L218" s="35"/>
      <c r="M218" s="195"/>
      <c r="N218" s="196"/>
      <c r="O218" s="73"/>
      <c r="P218" s="73"/>
      <c r="Q218" s="73"/>
      <c r="R218" s="73"/>
      <c r="S218" s="73"/>
      <c r="T218" s="74"/>
      <c r="U218" s="34"/>
      <c r="V218" s="34"/>
      <c r="W218" s="34"/>
      <c r="X218" s="34"/>
      <c r="Y218" s="34"/>
      <c r="Z218" s="34"/>
      <c r="AA218" s="34"/>
      <c r="AB218" s="34"/>
      <c r="AC218" s="34"/>
      <c r="AD218" s="34"/>
      <c r="AE218" s="34"/>
      <c r="AT218" s="15" t="s">
        <v>290</v>
      </c>
      <c r="AU218" s="15" t="s">
        <v>80</v>
      </c>
    </row>
    <row r="219" s="2" customFormat="1">
      <c r="A219" s="34"/>
      <c r="B219" s="35"/>
      <c r="C219" s="34"/>
      <c r="D219" s="192" t="s">
        <v>291</v>
      </c>
      <c r="E219" s="34"/>
      <c r="F219" s="197" t="s">
        <v>1605</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291</v>
      </c>
      <c r="AU219" s="15" t="s">
        <v>80</v>
      </c>
    </row>
    <row r="220" s="2" customFormat="1" ht="33" customHeight="1">
      <c r="A220" s="34"/>
      <c r="B220" s="177"/>
      <c r="C220" s="178" t="s">
        <v>487</v>
      </c>
      <c r="D220" s="178" t="s">
        <v>284</v>
      </c>
      <c r="E220" s="179" t="s">
        <v>1045</v>
      </c>
      <c r="F220" s="180" t="s">
        <v>1228</v>
      </c>
      <c r="G220" s="181" t="s">
        <v>505</v>
      </c>
      <c r="H220" s="203">
        <v>15.4</v>
      </c>
      <c r="I220" s="183"/>
      <c r="J220" s="184">
        <f>ROUND(I220*H220,2)</f>
        <v>0</v>
      </c>
      <c r="K220" s="185"/>
      <c r="L220" s="35"/>
      <c r="M220" s="186" t="s">
        <v>1</v>
      </c>
      <c r="N220" s="187" t="s">
        <v>38</v>
      </c>
      <c r="O220" s="73"/>
      <c r="P220" s="188">
        <f>O220*H220</f>
        <v>0</v>
      </c>
      <c r="Q220" s="188">
        <v>0</v>
      </c>
      <c r="R220" s="188">
        <f>Q220*H220</f>
        <v>0</v>
      </c>
      <c r="S220" s="188">
        <v>0</v>
      </c>
      <c r="T220" s="189">
        <f>S220*H220</f>
        <v>0</v>
      </c>
      <c r="U220" s="34"/>
      <c r="V220" s="34"/>
      <c r="W220" s="34"/>
      <c r="X220" s="34"/>
      <c r="Y220" s="34"/>
      <c r="Z220" s="34"/>
      <c r="AA220" s="34"/>
      <c r="AB220" s="34"/>
      <c r="AC220" s="34"/>
      <c r="AD220" s="34"/>
      <c r="AE220" s="34"/>
      <c r="AR220" s="190" t="s">
        <v>97</v>
      </c>
      <c r="AT220" s="190" t="s">
        <v>284</v>
      </c>
      <c r="AU220" s="190" t="s">
        <v>80</v>
      </c>
      <c r="AY220" s="15" t="s">
        <v>281</v>
      </c>
      <c r="BE220" s="191">
        <f>IF(N220="základní",J220,0)</f>
        <v>0</v>
      </c>
      <c r="BF220" s="191">
        <f>IF(N220="snížená",J220,0)</f>
        <v>0</v>
      </c>
      <c r="BG220" s="191">
        <f>IF(N220="zákl. přenesená",J220,0)</f>
        <v>0</v>
      </c>
      <c r="BH220" s="191">
        <f>IF(N220="sníž. přenesená",J220,0)</f>
        <v>0</v>
      </c>
      <c r="BI220" s="191">
        <f>IF(N220="nulová",J220,0)</f>
        <v>0</v>
      </c>
      <c r="BJ220" s="15" t="s">
        <v>80</v>
      </c>
      <c r="BK220" s="191">
        <f>ROUND(I220*H220,2)</f>
        <v>0</v>
      </c>
      <c r="BL220" s="15" t="s">
        <v>97</v>
      </c>
      <c r="BM220" s="190" t="s">
        <v>1606</v>
      </c>
    </row>
    <row r="221" s="2" customFormat="1">
      <c r="A221" s="34"/>
      <c r="B221" s="35"/>
      <c r="C221" s="34"/>
      <c r="D221" s="192" t="s">
        <v>290</v>
      </c>
      <c r="E221" s="34"/>
      <c r="F221" s="193" t="s">
        <v>1228</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290</v>
      </c>
      <c r="AU221" s="15" t="s">
        <v>80</v>
      </c>
    </row>
    <row r="222" s="2" customFormat="1">
      <c r="A222" s="34"/>
      <c r="B222" s="35"/>
      <c r="C222" s="34"/>
      <c r="D222" s="192" t="s">
        <v>291</v>
      </c>
      <c r="E222" s="34"/>
      <c r="F222" s="197" t="s">
        <v>1607</v>
      </c>
      <c r="G222" s="34"/>
      <c r="H222" s="34"/>
      <c r="I222" s="194"/>
      <c r="J222" s="34"/>
      <c r="K222" s="34"/>
      <c r="L222" s="35"/>
      <c r="M222" s="195"/>
      <c r="N222" s="196"/>
      <c r="O222" s="73"/>
      <c r="P222" s="73"/>
      <c r="Q222" s="73"/>
      <c r="R222" s="73"/>
      <c r="S222" s="73"/>
      <c r="T222" s="74"/>
      <c r="U222" s="34"/>
      <c r="V222" s="34"/>
      <c r="W222" s="34"/>
      <c r="X222" s="34"/>
      <c r="Y222" s="34"/>
      <c r="Z222" s="34"/>
      <c r="AA222" s="34"/>
      <c r="AB222" s="34"/>
      <c r="AC222" s="34"/>
      <c r="AD222" s="34"/>
      <c r="AE222" s="34"/>
      <c r="AT222" s="15" t="s">
        <v>291</v>
      </c>
      <c r="AU222" s="15" t="s">
        <v>80</v>
      </c>
    </row>
    <row r="223" s="2" customFormat="1" ht="16.5" customHeight="1">
      <c r="A223" s="34"/>
      <c r="B223" s="177"/>
      <c r="C223" s="178" t="s">
        <v>491</v>
      </c>
      <c r="D223" s="178" t="s">
        <v>284</v>
      </c>
      <c r="E223" s="179" t="s">
        <v>1049</v>
      </c>
      <c r="F223" s="180" t="s">
        <v>1231</v>
      </c>
      <c r="G223" s="181" t="s">
        <v>410</v>
      </c>
      <c r="H223" s="203">
        <v>2</v>
      </c>
      <c r="I223" s="183"/>
      <c r="J223" s="184">
        <f>ROUND(I223*H223,2)</f>
        <v>0</v>
      </c>
      <c r="K223" s="185"/>
      <c r="L223" s="35"/>
      <c r="M223" s="186" t="s">
        <v>1</v>
      </c>
      <c r="N223" s="187" t="s">
        <v>38</v>
      </c>
      <c r="O223" s="73"/>
      <c r="P223" s="188">
        <f>O223*H223</f>
        <v>0</v>
      </c>
      <c r="Q223" s="188">
        <v>0</v>
      </c>
      <c r="R223" s="188">
        <f>Q223*H223</f>
        <v>0</v>
      </c>
      <c r="S223" s="188">
        <v>0</v>
      </c>
      <c r="T223" s="189">
        <f>S223*H223</f>
        <v>0</v>
      </c>
      <c r="U223" s="34"/>
      <c r="V223" s="34"/>
      <c r="W223" s="34"/>
      <c r="X223" s="34"/>
      <c r="Y223" s="34"/>
      <c r="Z223" s="34"/>
      <c r="AA223" s="34"/>
      <c r="AB223" s="34"/>
      <c r="AC223" s="34"/>
      <c r="AD223" s="34"/>
      <c r="AE223" s="34"/>
      <c r="AR223" s="190" t="s">
        <v>97</v>
      </c>
      <c r="AT223" s="190" t="s">
        <v>284</v>
      </c>
      <c r="AU223" s="190" t="s">
        <v>80</v>
      </c>
      <c r="AY223" s="15" t="s">
        <v>281</v>
      </c>
      <c r="BE223" s="191">
        <f>IF(N223="základní",J223,0)</f>
        <v>0</v>
      </c>
      <c r="BF223" s="191">
        <f>IF(N223="snížená",J223,0)</f>
        <v>0</v>
      </c>
      <c r="BG223" s="191">
        <f>IF(N223="zákl. přenesená",J223,0)</f>
        <v>0</v>
      </c>
      <c r="BH223" s="191">
        <f>IF(N223="sníž. přenesená",J223,0)</f>
        <v>0</v>
      </c>
      <c r="BI223" s="191">
        <f>IF(N223="nulová",J223,0)</f>
        <v>0</v>
      </c>
      <c r="BJ223" s="15" t="s">
        <v>80</v>
      </c>
      <c r="BK223" s="191">
        <f>ROUND(I223*H223,2)</f>
        <v>0</v>
      </c>
      <c r="BL223" s="15" t="s">
        <v>97</v>
      </c>
      <c r="BM223" s="190" t="s">
        <v>1608</v>
      </c>
    </row>
    <row r="224" s="2" customFormat="1">
      <c r="A224" s="34"/>
      <c r="B224" s="35"/>
      <c r="C224" s="34"/>
      <c r="D224" s="192" t="s">
        <v>290</v>
      </c>
      <c r="E224" s="34"/>
      <c r="F224" s="193" t="s">
        <v>1231</v>
      </c>
      <c r="G224" s="34"/>
      <c r="H224" s="34"/>
      <c r="I224" s="194"/>
      <c r="J224" s="34"/>
      <c r="K224" s="34"/>
      <c r="L224" s="35"/>
      <c r="M224" s="195"/>
      <c r="N224" s="196"/>
      <c r="O224" s="73"/>
      <c r="P224" s="73"/>
      <c r="Q224" s="73"/>
      <c r="R224" s="73"/>
      <c r="S224" s="73"/>
      <c r="T224" s="74"/>
      <c r="U224" s="34"/>
      <c r="V224" s="34"/>
      <c r="W224" s="34"/>
      <c r="X224" s="34"/>
      <c r="Y224" s="34"/>
      <c r="Z224" s="34"/>
      <c r="AA224" s="34"/>
      <c r="AB224" s="34"/>
      <c r="AC224" s="34"/>
      <c r="AD224" s="34"/>
      <c r="AE224" s="34"/>
      <c r="AT224" s="15" t="s">
        <v>290</v>
      </c>
      <c r="AU224" s="15" t="s">
        <v>80</v>
      </c>
    </row>
    <row r="225" s="12" customFormat="1" ht="25.92" customHeight="1">
      <c r="A225" s="12"/>
      <c r="B225" s="164"/>
      <c r="C225" s="12"/>
      <c r="D225" s="165" t="s">
        <v>72</v>
      </c>
      <c r="E225" s="166" t="s">
        <v>653</v>
      </c>
      <c r="F225" s="166" t="s">
        <v>654</v>
      </c>
      <c r="G225" s="12"/>
      <c r="H225" s="12"/>
      <c r="I225" s="167"/>
      <c r="J225" s="168">
        <f>BK225</f>
        <v>0</v>
      </c>
      <c r="K225" s="12"/>
      <c r="L225" s="164"/>
      <c r="M225" s="169"/>
      <c r="N225" s="170"/>
      <c r="O225" s="170"/>
      <c r="P225" s="171">
        <f>SUM(P226:P228)</f>
        <v>0</v>
      </c>
      <c r="Q225" s="170"/>
      <c r="R225" s="171">
        <f>SUM(R226:R228)</f>
        <v>0</v>
      </c>
      <c r="S225" s="170"/>
      <c r="T225" s="172">
        <f>SUM(T226:T228)</f>
        <v>0</v>
      </c>
      <c r="U225" s="12"/>
      <c r="V225" s="12"/>
      <c r="W225" s="12"/>
      <c r="X225" s="12"/>
      <c r="Y225" s="12"/>
      <c r="Z225" s="12"/>
      <c r="AA225" s="12"/>
      <c r="AB225" s="12"/>
      <c r="AC225" s="12"/>
      <c r="AD225" s="12"/>
      <c r="AE225" s="12"/>
      <c r="AR225" s="165" t="s">
        <v>80</v>
      </c>
      <c r="AT225" s="173" t="s">
        <v>72</v>
      </c>
      <c r="AU225" s="173" t="s">
        <v>73</v>
      </c>
      <c r="AY225" s="165" t="s">
        <v>281</v>
      </c>
      <c r="BK225" s="174">
        <f>SUM(BK226:BK228)</f>
        <v>0</v>
      </c>
    </row>
    <row r="226" s="2" customFormat="1" ht="24.15" customHeight="1">
      <c r="A226" s="34"/>
      <c r="B226" s="177"/>
      <c r="C226" s="178" t="s">
        <v>498</v>
      </c>
      <c r="D226" s="178" t="s">
        <v>284</v>
      </c>
      <c r="E226" s="179" t="s">
        <v>848</v>
      </c>
      <c r="F226" s="180" t="s">
        <v>849</v>
      </c>
      <c r="G226" s="181" t="s">
        <v>515</v>
      </c>
      <c r="H226" s="203">
        <v>33.619999999999997</v>
      </c>
      <c r="I226" s="183"/>
      <c r="J226" s="184">
        <f>ROUND(I226*H226,2)</f>
        <v>0</v>
      </c>
      <c r="K226" s="185"/>
      <c r="L226" s="35"/>
      <c r="M226" s="186" t="s">
        <v>1</v>
      </c>
      <c r="N226" s="187" t="s">
        <v>38</v>
      </c>
      <c r="O226" s="73"/>
      <c r="P226" s="188">
        <f>O226*H226</f>
        <v>0</v>
      </c>
      <c r="Q226" s="188">
        <v>0</v>
      </c>
      <c r="R226" s="188">
        <f>Q226*H226</f>
        <v>0</v>
      </c>
      <c r="S226" s="188">
        <v>0</v>
      </c>
      <c r="T226" s="189">
        <f>S226*H226</f>
        <v>0</v>
      </c>
      <c r="U226" s="34"/>
      <c r="V226" s="34"/>
      <c r="W226" s="34"/>
      <c r="X226" s="34"/>
      <c r="Y226" s="34"/>
      <c r="Z226" s="34"/>
      <c r="AA226" s="34"/>
      <c r="AB226" s="34"/>
      <c r="AC226" s="34"/>
      <c r="AD226" s="34"/>
      <c r="AE226" s="34"/>
      <c r="AR226" s="190" t="s">
        <v>97</v>
      </c>
      <c r="AT226" s="190" t="s">
        <v>284</v>
      </c>
      <c r="AU226" s="190" t="s">
        <v>80</v>
      </c>
      <c r="AY226" s="15" t="s">
        <v>281</v>
      </c>
      <c r="BE226" s="191">
        <f>IF(N226="základní",J226,0)</f>
        <v>0</v>
      </c>
      <c r="BF226" s="191">
        <f>IF(N226="snížená",J226,0)</f>
        <v>0</v>
      </c>
      <c r="BG226" s="191">
        <f>IF(N226="zákl. přenesená",J226,0)</f>
        <v>0</v>
      </c>
      <c r="BH226" s="191">
        <f>IF(N226="sníž. přenesená",J226,0)</f>
        <v>0</v>
      </c>
      <c r="BI226" s="191">
        <f>IF(N226="nulová",J226,0)</f>
        <v>0</v>
      </c>
      <c r="BJ226" s="15" t="s">
        <v>80</v>
      </c>
      <c r="BK226" s="191">
        <f>ROUND(I226*H226,2)</f>
        <v>0</v>
      </c>
      <c r="BL226" s="15" t="s">
        <v>97</v>
      </c>
      <c r="BM226" s="190" t="s">
        <v>1609</v>
      </c>
    </row>
    <row r="227" s="2" customFormat="1">
      <c r="A227" s="34"/>
      <c r="B227" s="35"/>
      <c r="C227" s="34"/>
      <c r="D227" s="192" t="s">
        <v>290</v>
      </c>
      <c r="E227" s="34"/>
      <c r="F227" s="193" t="s">
        <v>849</v>
      </c>
      <c r="G227" s="34"/>
      <c r="H227" s="34"/>
      <c r="I227" s="194"/>
      <c r="J227" s="34"/>
      <c r="K227" s="34"/>
      <c r="L227" s="35"/>
      <c r="M227" s="195"/>
      <c r="N227" s="196"/>
      <c r="O227" s="73"/>
      <c r="P227" s="73"/>
      <c r="Q227" s="73"/>
      <c r="R227" s="73"/>
      <c r="S227" s="73"/>
      <c r="T227" s="74"/>
      <c r="U227" s="34"/>
      <c r="V227" s="34"/>
      <c r="W227" s="34"/>
      <c r="X227" s="34"/>
      <c r="Y227" s="34"/>
      <c r="Z227" s="34"/>
      <c r="AA227" s="34"/>
      <c r="AB227" s="34"/>
      <c r="AC227" s="34"/>
      <c r="AD227" s="34"/>
      <c r="AE227" s="34"/>
      <c r="AT227" s="15" t="s">
        <v>290</v>
      </c>
      <c r="AU227" s="15" t="s">
        <v>80</v>
      </c>
    </row>
    <row r="228" s="2" customFormat="1">
      <c r="A228" s="34"/>
      <c r="B228" s="35"/>
      <c r="C228" s="34"/>
      <c r="D228" s="192" t="s">
        <v>291</v>
      </c>
      <c r="E228" s="34"/>
      <c r="F228" s="197" t="s">
        <v>851</v>
      </c>
      <c r="G228" s="34"/>
      <c r="H228" s="34"/>
      <c r="I228" s="194"/>
      <c r="J228" s="34"/>
      <c r="K228" s="34"/>
      <c r="L228" s="35"/>
      <c r="M228" s="195"/>
      <c r="N228" s="196"/>
      <c r="O228" s="73"/>
      <c r="P228" s="73"/>
      <c r="Q228" s="73"/>
      <c r="R228" s="73"/>
      <c r="S228" s="73"/>
      <c r="T228" s="74"/>
      <c r="U228" s="34"/>
      <c r="V228" s="34"/>
      <c r="W228" s="34"/>
      <c r="X228" s="34"/>
      <c r="Y228" s="34"/>
      <c r="Z228" s="34"/>
      <c r="AA228" s="34"/>
      <c r="AB228" s="34"/>
      <c r="AC228" s="34"/>
      <c r="AD228" s="34"/>
      <c r="AE228" s="34"/>
      <c r="AT228" s="15" t="s">
        <v>291</v>
      </c>
      <c r="AU228" s="15" t="s">
        <v>80</v>
      </c>
    </row>
    <row r="229" s="12" customFormat="1" ht="25.92" customHeight="1">
      <c r="A229" s="12"/>
      <c r="B229" s="164"/>
      <c r="C229" s="12"/>
      <c r="D229" s="165" t="s">
        <v>72</v>
      </c>
      <c r="E229" s="166" t="s">
        <v>852</v>
      </c>
      <c r="F229" s="166" t="s">
        <v>853</v>
      </c>
      <c r="G229" s="12"/>
      <c r="H229" s="12"/>
      <c r="I229" s="167"/>
      <c r="J229" s="168">
        <f>BK229</f>
        <v>0</v>
      </c>
      <c r="K229" s="12"/>
      <c r="L229" s="164"/>
      <c r="M229" s="169"/>
      <c r="N229" s="170"/>
      <c r="O229" s="170"/>
      <c r="P229" s="171">
        <f>SUM(P230:P238)</f>
        <v>0</v>
      </c>
      <c r="Q229" s="170"/>
      <c r="R229" s="171">
        <f>SUM(R230:R238)</f>
        <v>0</v>
      </c>
      <c r="S229" s="170"/>
      <c r="T229" s="172">
        <f>SUM(T230:T238)</f>
        <v>0</v>
      </c>
      <c r="U229" s="12"/>
      <c r="V229" s="12"/>
      <c r="W229" s="12"/>
      <c r="X229" s="12"/>
      <c r="Y229" s="12"/>
      <c r="Z229" s="12"/>
      <c r="AA229" s="12"/>
      <c r="AB229" s="12"/>
      <c r="AC229" s="12"/>
      <c r="AD229" s="12"/>
      <c r="AE229" s="12"/>
      <c r="AR229" s="165" t="s">
        <v>82</v>
      </c>
      <c r="AT229" s="173" t="s">
        <v>72</v>
      </c>
      <c r="AU229" s="173" t="s">
        <v>73</v>
      </c>
      <c r="AY229" s="165" t="s">
        <v>281</v>
      </c>
      <c r="BK229" s="174">
        <f>SUM(BK230:BK238)</f>
        <v>0</v>
      </c>
    </row>
    <row r="230" s="2" customFormat="1" ht="24.15" customHeight="1">
      <c r="A230" s="34"/>
      <c r="B230" s="177"/>
      <c r="C230" s="178" t="s">
        <v>502</v>
      </c>
      <c r="D230" s="178" t="s">
        <v>284</v>
      </c>
      <c r="E230" s="179" t="s">
        <v>1053</v>
      </c>
      <c r="F230" s="180" t="s">
        <v>1054</v>
      </c>
      <c r="G230" s="181" t="s">
        <v>403</v>
      </c>
      <c r="H230" s="203">
        <v>21</v>
      </c>
      <c r="I230" s="183"/>
      <c r="J230" s="184">
        <f>ROUND(I230*H230,2)</f>
        <v>0</v>
      </c>
      <c r="K230" s="185"/>
      <c r="L230" s="35"/>
      <c r="M230" s="186" t="s">
        <v>1</v>
      </c>
      <c r="N230" s="187" t="s">
        <v>38</v>
      </c>
      <c r="O230" s="73"/>
      <c r="P230" s="188">
        <f>O230*H230</f>
        <v>0</v>
      </c>
      <c r="Q230" s="188">
        <v>0</v>
      </c>
      <c r="R230" s="188">
        <f>Q230*H230</f>
        <v>0</v>
      </c>
      <c r="S230" s="188">
        <v>0</v>
      </c>
      <c r="T230" s="189">
        <f>S230*H230</f>
        <v>0</v>
      </c>
      <c r="U230" s="34"/>
      <c r="V230" s="34"/>
      <c r="W230" s="34"/>
      <c r="X230" s="34"/>
      <c r="Y230" s="34"/>
      <c r="Z230" s="34"/>
      <c r="AA230" s="34"/>
      <c r="AB230" s="34"/>
      <c r="AC230" s="34"/>
      <c r="AD230" s="34"/>
      <c r="AE230" s="34"/>
      <c r="AR230" s="190" t="s">
        <v>353</v>
      </c>
      <c r="AT230" s="190" t="s">
        <v>284</v>
      </c>
      <c r="AU230" s="190" t="s">
        <v>80</v>
      </c>
      <c r="AY230" s="15" t="s">
        <v>281</v>
      </c>
      <c r="BE230" s="191">
        <f>IF(N230="základní",J230,0)</f>
        <v>0</v>
      </c>
      <c r="BF230" s="191">
        <f>IF(N230="snížená",J230,0)</f>
        <v>0</v>
      </c>
      <c r="BG230" s="191">
        <f>IF(N230="zákl. přenesená",J230,0)</f>
        <v>0</v>
      </c>
      <c r="BH230" s="191">
        <f>IF(N230="sníž. přenesená",J230,0)</f>
        <v>0</v>
      </c>
      <c r="BI230" s="191">
        <f>IF(N230="nulová",J230,0)</f>
        <v>0</v>
      </c>
      <c r="BJ230" s="15" t="s">
        <v>80</v>
      </c>
      <c r="BK230" s="191">
        <f>ROUND(I230*H230,2)</f>
        <v>0</v>
      </c>
      <c r="BL230" s="15" t="s">
        <v>353</v>
      </c>
      <c r="BM230" s="190" t="s">
        <v>1610</v>
      </c>
    </row>
    <row r="231" s="2" customFormat="1">
      <c r="A231" s="34"/>
      <c r="B231" s="35"/>
      <c r="C231" s="34"/>
      <c r="D231" s="192" t="s">
        <v>290</v>
      </c>
      <c r="E231" s="34"/>
      <c r="F231" s="193" t="s">
        <v>1054</v>
      </c>
      <c r="G231" s="34"/>
      <c r="H231" s="34"/>
      <c r="I231" s="194"/>
      <c r="J231" s="34"/>
      <c r="K231" s="34"/>
      <c r="L231" s="35"/>
      <c r="M231" s="195"/>
      <c r="N231" s="196"/>
      <c r="O231" s="73"/>
      <c r="P231" s="73"/>
      <c r="Q231" s="73"/>
      <c r="R231" s="73"/>
      <c r="S231" s="73"/>
      <c r="T231" s="74"/>
      <c r="U231" s="34"/>
      <c r="V231" s="34"/>
      <c r="W231" s="34"/>
      <c r="X231" s="34"/>
      <c r="Y231" s="34"/>
      <c r="Z231" s="34"/>
      <c r="AA231" s="34"/>
      <c r="AB231" s="34"/>
      <c r="AC231" s="34"/>
      <c r="AD231" s="34"/>
      <c r="AE231" s="34"/>
      <c r="AT231" s="15" t="s">
        <v>290</v>
      </c>
      <c r="AU231" s="15" t="s">
        <v>80</v>
      </c>
    </row>
    <row r="232" s="2" customFormat="1">
      <c r="A232" s="34"/>
      <c r="B232" s="35"/>
      <c r="C232" s="34"/>
      <c r="D232" s="192" t="s">
        <v>291</v>
      </c>
      <c r="E232" s="34"/>
      <c r="F232" s="197" t="s">
        <v>1611</v>
      </c>
      <c r="G232" s="34"/>
      <c r="H232" s="34"/>
      <c r="I232" s="194"/>
      <c r="J232" s="34"/>
      <c r="K232" s="34"/>
      <c r="L232" s="35"/>
      <c r="M232" s="195"/>
      <c r="N232" s="196"/>
      <c r="O232" s="73"/>
      <c r="P232" s="73"/>
      <c r="Q232" s="73"/>
      <c r="R232" s="73"/>
      <c r="S232" s="73"/>
      <c r="T232" s="74"/>
      <c r="U232" s="34"/>
      <c r="V232" s="34"/>
      <c r="W232" s="34"/>
      <c r="X232" s="34"/>
      <c r="Y232" s="34"/>
      <c r="Z232" s="34"/>
      <c r="AA232" s="34"/>
      <c r="AB232" s="34"/>
      <c r="AC232" s="34"/>
      <c r="AD232" s="34"/>
      <c r="AE232" s="34"/>
      <c r="AT232" s="15" t="s">
        <v>291</v>
      </c>
      <c r="AU232" s="15" t="s">
        <v>80</v>
      </c>
    </row>
    <row r="233" s="2" customFormat="1" ht="24.15" customHeight="1">
      <c r="A233" s="34"/>
      <c r="B233" s="177"/>
      <c r="C233" s="178" t="s">
        <v>507</v>
      </c>
      <c r="D233" s="178" t="s">
        <v>284</v>
      </c>
      <c r="E233" s="179" t="s">
        <v>1057</v>
      </c>
      <c r="F233" s="180" t="s">
        <v>1236</v>
      </c>
      <c r="G233" s="181" t="s">
        <v>505</v>
      </c>
      <c r="H233" s="203">
        <v>14</v>
      </c>
      <c r="I233" s="183"/>
      <c r="J233" s="184">
        <f>ROUND(I233*H233,2)</f>
        <v>0</v>
      </c>
      <c r="K233" s="185"/>
      <c r="L233" s="35"/>
      <c r="M233" s="186" t="s">
        <v>1</v>
      </c>
      <c r="N233" s="187" t="s">
        <v>38</v>
      </c>
      <c r="O233" s="73"/>
      <c r="P233" s="188">
        <f>O233*H233</f>
        <v>0</v>
      </c>
      <c r="Q233" s="188">
        <v>0</v>
      </c>
      <c r="R233" s="188">
        <f>Q233*H233</f>
        <v>0</v>
      </c>
      <c r="S233" s="188">
        <v>0</v>
      </c>
      <c r="T233" s="189">
        <f>S233*H233</f>
        <v>0</v>
      </c>
      <c r="U233" s="34"/>
      <c r="V233" s="34"/>
      <c r="W233" s="34"/>
      <c r="X233" s="34"/>
      <c r="Y233" s="34"/>
      <c r="Z233" s="34"/>
      <c r="AA233" s="34"/>
      <c r="AB233" s="34"/>
      <c r="AC233" s="34"/>
      <c r="AD233" s="34"/>
      <c r="AE233" s="34"/>
      <c r="AR233" s="190" t="s">
        <v>353</v>
      </c>
      <c r="AT233" s="190" t="s">
        <v>284</v>
      </c>
      <c r="AU233" s="190" t="s">
        <v>80</v>
      </c>
      <c r="AY233" s="15" t="s">
        <v>281</v>
      </c>
      <c r="BE233" s="191">
        <f>IF(N233="základní",J233,0)</f>
        <v>0</v>
      </c>
      <c r="BF233" s="191">
        <f>IF(N233="snížená",J233,0)</f>
        <v>0</v>
      </c>
      <c r="BG233" s="191">
        <f>IF(N233="zákl. přenesená",J233,0)</f>
        <v>0</v>
      </c>
      <c r="BH233" s="191">
        <f>IF(N233="sníž. přenesená",J233,0)</f>
        <v>0</v>
      </c>
      <c r="BI233" s="191">
        <f>IF(N233="nulová",J233,0)</f>
        <v>0</v>
      </c>
      <c r="BJ233" s="15" t="s">
        <v>80</v>
      </c>
      <c r="BK233" s="191">
        <f>ROUND(I233*H233,2)</f>
        <v>0</v>
      </c>
      <c r="BL233" s="15" t="s">
        <v>353</v>
      </c>
      <c r="BM233" s="190" t="s">
        <v>1612</v>
      </c>
    </row>
    <row r="234" s="2" customFormat="1">
      <c r="A234" s="34"/>
      <c r="B234" s="35"/>
      <c r="C234" s="34"/>
      <c r="D234" s="192" t="s">
        <v>290</v>
      </c>
      <c r="E234" s="34"/>
      <c r="F234" s="193" t="s">
        <v>1236</v>
      </c>
      <c r="G234" s="34"/>
      <c r="H234" s="34"/>
      <c r="I234" s="194"/>
      <c r="J234" s="34"/>
      <c r="K234" s="34"/>
      <c r="L234" s="35"/>
      <c r="M234" s="195"/>
      <c r="N234" s="196"/>
      <c r="O234" s="73"/>
      <c r="P234" s="73"/>
      <c r="Q234" s="73"/>
      <c r="R234" s="73"/>
      <c r="S234" s="73"/>
      <c r="T234" s="74"/>
      <c r="U234" s="34"/>
      <c r="V234" s="34"/>
      <c r="W234" s="34"/>
      <c r="X234" s="34"/>
      <c r="Y234" s="34"/>
      <c r="Z234" s="34"/>
      <c r="AA234" s="34"/>
      <c r="AB234" s="34"/>
      <c r="AC234" s="34"/>
      <c r="AD234" s="34"/>
      <c r="AE234" s="34"/>
      <c r="AT234" s="15" t="s">
        <v>290</v>
      </c>
      <c r="AU234" s="15" t="s">
        <v>80</v>
      </c>
    </row>
    <row r="235" s="2" customFormat="1">
      <c r="A235" s="34"/>
      <c r="B235" s="35"/>
      <c r="C235" s="34"/>
      <c r="D235" s="192" t="s">
        <v>291</v>
      </c>
      <c r="E235" s="34"/>
      <c r="F235" s="197" t="s">
        <v>1613</v>
      </c>
      <c r="G235" s="34"/>
      <c r="H235" s="34"/>
      <c r="I235" s="194"/>
      <c r="J235" s="34"/>
      <c r="K235" s="34"/>
      <c r="L235" s="35"/>
      <c r="M235" s="195"/>
      <c r="N235" s="196"/>
      <c r="O235" s="73"/>
      <c r="P235" s="73"/>
      <c r="Q235" s="73"/>
      <c r="R235" s="73"/>
      <c r="S235" s="73"/>
      <c r="T235" s="74"/>
      <c r="U235" s="34"/>
      <c r="V235" s="34"/>
      <c r="W235" s="34"/>
      <c r="X235" s="34"/>
      <c r="Y235" s="34"/>
      <c r="Z235" s="34"/>
      <c r="AA235" s="34"/>
      <c r="AB235" s="34"/>
      <c r="AC235" s="34"/>
      <c r="AD235" s="34"/>
      <c r="AE235" s="34"/>
      <c r="AT235" s="15" t="s">
        <v>291</v>
      </c>
      <c r="AU235" s="15" t="s">
        <v>80</v>
      </c>
    </row>
    <row r="236" s="2" customFormat="1" ht="21.75" customHeight="1">
      <c r="A236" s="34"/>
      <c r="B236" s="177"/>
      <c r="C236" s="178" t="s">
        <v>798</v>
      </c>
      <c r="D236" s="178" t="s">
        <v>284</v>
      </c>
      <c r="E236" s="179" t="s">
        <v>877</v>
      </c>
      <c r="F236" s="180" t="s">
        <v>878</v>
      </c>
      <c r="G236" s="181" t="s">
        <v>287</v>
      </c>
      <c r="H236" s="182"/>
      <c r="I236" s="183"/>
      <c r="J236" s="184">
        <f>ROUND(I236*H236,2)</f>
        <v>0</v>
      </c>
      <c r="K236" s="185"/>
      <c r="L236" s="35"/>
      <c r="M236" s="186" t="s">
        <v>1</v>
      </c>
      <c r="N236" s="187" t="s">
        <v>38</v>
      </c>
      <c r="O236" s="73"/>
      <c r="P236" s="188">
        <f>O236*H236</f>
        <v>0</v>
      </c>
      <c r="Q236" s="188">
        <v>0</v>
      </c>
      <c r="R236" s="188">
        <f>Q236*H236</f>
        <v>0</v>
      </c>
      <c r="S236" s="188">
        <v>0</v>
      </c>
      <c r="T236" s="189">
        <f>S236*H236</f>
        <v>0</v>
      </c>
      <c r="U236" s="34"/>
      <c r="V236" s="34"/>
      <c r="W236" s="34"/>
      <c r="X236" s="34"/>
      <c r="Y236" s="34"/>
      <c r="Z236" s="34"/>
      <c r="AA236" s="34"/>
      <c r="AB236" s="34"/>
      <c r="AC236" s="34"/>
      <c r="AD236" s="34"/>
      <c r="AE236" s="34"/>
      <c r="AR236" s="190" t="s">
        <v>353</v>
      </c>
      <c r="AT236" s="190" t="s">
        <v>284</v>
      </c>
      <c r="AU236" s="190" t="s">
        <v>80</v>
      </c>
      <c r="AY236" s="15" t="s">
        <v>281</v>
      </c>
      <c r="BE236" s="191">
        <f>IF(N236="základní",J236,0)</f>
        <v>0</v>
      </c>
      <c r="BF236" s="191">
        <f>IF(N236="snížená",J236,0)</f>
        <v>0</v>
      </c>
      <c r="BG236" s="191">
        <f>IF(N236="zákl. přenesená",J236,0)</f>
        <v>0</v>
      </c>
      <c r="BH236" s="191">
        <f>IF(N236="sníž. přenesená",J236,0)</f>
        <v>0</v>
      </c>
      <c r="BI236" s="191">
        <f>IF(N236="nulová",J236,0)</f>
        <v>0</v>
      </c>
      <c r="BJ236" s="15" t="s">
        <v>80</v>
      </c>
      <c r="BK236" s="191">
        <f>ROUND(I236*H236,2)</f>
        <v>0</v>
      </c>
      <c r="BL236" s="15" t="s">
        <v>353</v>
      </c>
      <c r="BM236" s="190" t="s">
        <v>1614</v>
      </c>
    </row>
    <row r="237" s="2" customFormat="1">
      <c r="A237" s="34"/>
      <c r="B237" s="35"/>
      <c r="C237" s="34"/>
      <c r="D237" s="192" t="s">
        <v>290</v>
      </c>
      <c r="E237" s="34"/>
      <c r="F237" s="193" t="s">
        <v>878</v>
      </c>
      <c r="G237" s="34"/>
      <c r="H237" s="34"/>
      <c r="I237" s="194"/>
      <c r="J237" s="34"/>
      <c r="K237" s="34"/>
      <c r="L237" s="35"/>
      <c r="M237" s="195"/>
      <c r="N237" s="196"/>
      <c r="O237" s="73"/>
      <c r="P237" s="73"/>
      <c r="Q237" s="73"/>
      <c r="R237" s="73"/>
      <c r="S237" s="73"/>
      <c r="T237" s="74"/>
      <c r="U237" s="34"/>
      <c r="V237" s="34"/>
      <c r="W237" s="34"/>
      <c r="X237" s="34"/>
      <c r="Y237" s="34"/>
      <c r="Z237" s="34"/>
      <c r="AA237" s="34"/>
      <c r="AB237" s="34"/>
      <c r="AC237" s="34"/>
      <c r="AD237" s="34"/>
      <c r="AE237" s="34"/>
      <c r="AT237" s="15" t="s">
        <v>290</v>
      </c>
      <c r="AU237" s="15" t="s">
        <v>80</v>
      </c>
    </row>
    <row r="238" s="2" customFormat="1">
      <c r="A238" s="34"/>
      <c r="B238" s="35"/>
      <c r="C238" s="34"/>
      <c r="D238" s="192" t="s">
        <v>291</v>
      </c>
      <c r="E238" s="34"/>
      <c r="F238" s="197" t="s">
        <v>880</v>
      </c>
      <c r="G238" s="34"/>
      <c r="H238" s="34"/>
      <c r="I238" s="194"/>
      <c r="J238" s="34"/>
      <c r="K238" s="34"/>
      <c r="L238" s="35"/>
      <c r="M238" s="199"/>
      <c r="N238" s="200"/>
      <c r="O238" s="201"/>
      <c r="P238" s="201"/>
      <c r="Q238" s="201"/>
      <c r="R238" s="201"/>
      <c r="S238" s="201"/>
      <c r="T238" s="202"/>
      <c r="U238" s="34"/>
      <c r="V238" s="34"/>
      <c r="W238" s="34"/>
      <c r="X238" s="34"/>
      <c r="Y238" s="34"/>
      <c r="Z238" s="34"/>
      <c r="AA238" s="34"/>
      <c r="AB238" s="34"/>
      <c r="AC238" s="34"/>
      <c r="AD238" s="34"/>
      <c r="AE238" s="34"/>
      <c r="AT238" s="15" t="s">
        <v>291</v>
      </c>
      <c r="AU238" s="15" t="s">
        <v>80</v>
      </c>
    </row>
    <row r="239" s="2" customFormat="1" ht="6.96" customHeight="1">
      <c r="A239" s="34"/>
      <c r="B239" s="56"/>
      <c r="C239" s="57"/>
      <c r="D239" s="57"/>
      <c r="E239" s="57"/>
      <c r="F239" s="57"/>
      <c r="G239" s="57"/>
      <c r="H239" s="57"/>
      <c r="I239" s="57"/>
      <c r="J239" s="57"/>
      <c r="K239" s="57"/>
      <c r="L239" s="35"/>
      <c r="M239" s="34"/>
      <c r="O239" s="34"/>
      <c r="P239" s="34"/>
      <c r="Q239" s="34"/>
      <c r="R239" s="34"/>
      <c r="S239" s="34"/>
      <c r="T239" s="34"/>
      <c r="U239" s="34"/>
      <c r="V239" s="34"/>
      <c r="W239" s="34"/>
      <c r="X239" s="34"/>
      <c r="Y239" s="34"/>
      <c r="Z239" s="34"/>
      <c r="AA239" s="34"/>
      <c r="AB239" s="34"/>
      <c r="AC239" s="34"/>
      <c r="AD239" s="34"/>
      <c r="AE239" s="34"/>
    </row>
  </sheetData>
  <autoFilter ref="C130:K238"/>
  <mergeCells count="15">
    <mergeCell ref="E7:H7"/>
    <mergeCell ref="E11:H11"/>
    <mergeCell ref="E9:H9"/>
    <mergeCell ref="E13:H13"/>
    <mergeCell ref="E22:H22"/>
    <mergeCell ref="E31:H31"/>
    <mergeCell ref="E85:H85"/>
    <mergeCell ref="E89:H89"/>
    <mergeCell ref="E87:H87"/>
    <mergeCell ref="E91:H91"/>
    <mergeCell ref="E117:H117"/>
    <mergeCell ref="E121:H121"/>
    <mergeCell ref="E119:H119"/>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145</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1615</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ROUND(J133,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ROUND((SUM(BE133:BE273)),  2)</f>
        <v>0</v>
      </c>
      <c r="G37" s="34"/>
      <c r="H37" s="34"/>
      <c r="I37" s="133">
        <v>0.20999999999999999</v>
      </c>
      <c r="J37" s="132">
        <f>ROUND(((SUM(BE133:BE273))*I37),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ROUND((SUM(BF133:BF273)),  2)</f>
        <v>0</v>
      </c>
      <c r="G38" s="34"/>
      <c r="H38" s="34"/>
      <c r="I38" s="133">
        <v>0.12</v>
      </c>
      <c r="J38" s="132">
        <f>ROUND(((SUM(BF133:BF273))*I38),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ROUND((SUM(BG133:BG273)),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ROUND((SUM(BH133:BH273)),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ROUND((SUM(BI133:BI273)),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 xml:space="preserve">Objekt11 - Zídka OP 03, schodiště  07</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J133</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J134</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J180</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J202</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929</v>
      </c>
      <c r="E104" s="147"/>
      <c r="F104" s="147"/>
      <c r="G104" s="147"/>
      <c r="H104" s="147"/>
      <c r="I104" s="147"/>
      <c r="J104" s="148">
        <f>J215</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661</v>
      </c>
      <c r="E105" s="147"/>
      <c r="F105" s="147"/>
      <c r="G105" s="147"/>
      <c r="H105" s="147"/>
      <c r="I105" s="147"/>
      <c r="J105" s="148">
        <f>J237</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662</v>
      </c>
      <c r="E106" s="147"/>
      <c r="F106" s="147"/>
      <c r="G106" s="147"/>
      <c r="H106" s="147"/>
      <c r="I106" s="147"/>
      <c r="J106" s="148">
        <f>J244</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600</v>
      </c>
      <c r="E107" s="147"/>
      <c r="F107" s="147"/>
      <c r="G107" s="147"/>
      <c r="H107" s="147"/>
      <c r="I107" s="147"/>
      <c r="J107" s="148">
        <f>J253</f>
        <v>0</v>
      </c>
      <c r="K107" s="9"/>
      <c r="L107" s="145"/>
      <c r="S107" s="9"/>
      <c r="T107" s="9"/>
      <c r="U107" s="9"/>
      <c r="V107" s="9"/>
      <c r="W107" s="9"/>
      <c r="X107" s="9"/>
      <c r="Y107" s="9"/>
      <c r="Z107" s="9"/>
      <c r="AA107" s="9"/>
      <c r="AB107" s="9"/>
      <c r="AC107" s="9"/>
      <c r="AD107" s="9"/>
      <c r="AE107" s="9"/>
    </row>
    <row r="108" s="9" customFormat="1" ht="24.96" customHeight="1">
      <c r="A108" s="9"/>
      <c r="B108" s="145"/>
      <c r="C108" s="9"/>
      <c r="D108" s="146" t="s">
        <v>665</v>
      </c>
      <c r="E108" s="147"/>
      <c r="F108" s="147"/>
      <c r="G108" s="147"/>
      <c r="H108" s="147"/>
      <c r="I108" s="147"/>
      <c r="J108" s="148">
        <f>J257</f>
        <v>0</v>
      </c>
      <c r="K108" s="9"/>
      <c r="L108" s="145"/>
      <c r="S108" s="9"/>
      <c r="T108" s="9"/>
      <c r="U108" s="9"/>
      <c r="V108" s="9"/>
      <c r="W108" s="9"/>
      <c r="X108" s="9"/>
      <c r="Y108" s="9"/>
      <c r="Z108" s="9"/>
      <c r="AA108" s="9"/>
      <c r="AB108" s="9"/>
      <c r="AC108" s="9"/>
      <c r="AD108" s="9"/>
      <c r="AE108" s="9"/>
    </row>
    <row r="109" s="9" customFormat="1" ht="24.96" customHeight="1">
      <c r="A109" s="9"/>
      <c r="B109" s="145"/>
      <c r="C109" s="9"/>
      <c r="D109" s="146" t="s">
        <v>667</v>
      </c>
      <c r="E109" s="147"/>
      <c r="F109" s="147"/>
      <c r="G109" s="147"/>
      <c r="H109" s="147"/>
      <c r="I109" s="147"/>
      <c r="J109" s="148">
        <f>J267</f>
        <v>0</v>
      </c>
      <c r="K109" s="9"/>
      <c r="L109" s="145"/>
      <c r="S109" s="9"/>
      <c r="T109" s="9"/>
      <c r="U109" s="9"/>
      <c r="V109" s="9"/>
      <c r="W109" s="9"/>
      <c r="X109" s="9"/>
      <c r="Y109" s="9"/>
      <c r="Z109" s="9"/>
      <c r="AA109" s="9"/>
      <c r="AB109" s="9"/>
      <c r="AC109" s="9"/>
      <c r="AD109" s="9"/>
      <c r="AE109" s="9"/>
    </row>
    <row r="110" s="2" customFormat="1" ht="21.84" customHeight="1">
      <c r="A110" s="34"/>
      <c r="B110" s="35"/>
      <c r="C110" s="34"/>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6.96" customHeight="1">
      <c r="A111" s="34"/>
      <c r="B111" s="56"/>
      <c r="C111" s="57"/>
      <c r="D111" s="57"/>
      <c r="E111" s="57"/>
      <c r="F111" s="57"/>
      <c r="G111" s="57"/>
      <c r="H111" s="57"/>
      <c r="I111" s="57"/>
      <c r="J111" s="57"/>
      <c r="K111" s="57"/>
      <c r="L111" s="51"/>
      <c r="S111" s="34"/>
      <c r="T111" s="34"/>
      <c r="U111" s="34"/>
      <c r="V111" s="34"/>
      <c r="W111" s="34"/>
      <c r="X111" s="34"/>
      <c r="Y111" s="34"/>
      <c r="Z111" s="34"/>
      <c r="AA111" s="34"/>
      <c r="AB111" s="34"/>
      <c r="AC111" s="34"/>
      <c r="AD111" s="34"/>
      <c r="AE111" s="34"/>
    </row>
    <row r="115" s="2" customFormat="1" ht="6.96" customHeight="1">
      <c r="A115" s="34"/>
      <c r="B115" s="58"/>
      <c r="C115" s="59"/>
      <c r="D115" s="59"/>
      <c r="E115" s="59"/>
      <c r="F115" s="59"/>
      <c r="G115" s="59"/>
      <c r="H115" s="59"/>
      <c r="I115" s="59"/>
      <c r="J115" s="59"/>
      <c r="K115" s="59"/>
      <c r="L115" s="51"/>
      <c r="S115" s="34"/>
      <c r="T115" s="34"/>
      <c r="U115" s="34"/>
      <c r="V115" s="34"/>
      <c r="W115" s="34"/>
      <c r="X115" s="34"/>
      <c r="Y115" s="34"/>
      <c r="Z115" s="34"/>
      <c r="AA115" s="34"/>
      <c r="AB115" s="34"/>
      <c r="AC115" s="34"/>
      <c r="AD115" s="34"/>
      <c r="AE115" s="34"/>
    </row>
    <row r="116" s="2" customFormat="1" ht="24.96" customHeight="1">
      <c r="A116" s="34"/>
      <c r="B116" s="35"/>
      <c r="C116" s="19" t="s">
        <v>266</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6.96" customHeight="1">
      <c r="A117" s="34"/>
      <c r="B117" s="35"/>
      <c r="C117" s="34"/>
      <c r="D117" s="34"/>
      <c r="E117" s="34"/>
      <c r="F117" s="34"/>
      <c r="G117" s="34"/>
      <c r="H117" s="34"/>
      <c r="I117" s="34"/>
      <c r="J117" s="34"/>
      <c r="K117" s="34"/>
      <c r="L117" s="51"/>
      <c r="S117" s="34"/>
      <c r="T117" s="34"/>
      <c r="U117" s="34"/>
      <c r="V117" s="34"/>
      <c r="W117" s="34"/>
      <c r="X117" s="34"/>
      <c r="Y117" s="34"/>
      <c r="Z117" s="34"/>
      <c r="AA117" s="34"/>
      <c r="AB117" s="34"/>
      <c r="AC117" s="34"/>
      <c r="AD117" s="34"/>
      <c r="AE117" s="34"/>
    </row>
    <row r="118" s="2" customFormat="1" ht="12" customHeight="1">
      <c r="A118" s="34"/>
      <c r="B118" s="35"/>
      <c r="C118" s="28" t="s">
        <v>16</v>
      </c>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6.5" customHeight="1">
      <c r="A119" s="34"/>
      <c r="B119" s="35"/>
      <c r="C119" s="34"/>
      <c r="D119" s="34"/>
      <c r="E119" s="126" t="str">
        <f>E7</f>
        <v>Městský park -Děkanská zahrada Pelhřimov - kompletní provedení</v>
      </c>
      <c r="F119" s="28"/>
      <c r="G119" s="28"/>
      <c r="H119" s="28"/>
      <c r="I119" s="34"/>
      <c r="J119" s="34"/>
      <c r="K119" s="34"/>
      <c r="L119" s="51"/>
      <c r="S119" s="34"/>
      <c r="T119" s="34"/>
      <c r="U119" s="34"/>
      <c r="V119" s="34"/>
      <c r="W119" s="34"/>
      <c r="X119" s="34"/>
      <c r="Y119" s="34"/>
      <c r="Z119" s="34"/>
      <c r="AA119" s="34"/>
      <c r="AB119" s="34"/>
      <c r="AC119" s="34"/>
      <c r="AD119" s="34"/>
      <c r="AE119" s="34"/>
    </row>
    <row r="120" s="1" customFormat="1" ht="12" customHeight="1">
      <c r="B120" s="18"/>
      <c r="C120" s="28" t="s">
        <v>249</v>
      </c>
      <c r="L120" s="18"/>
    </row>
    <row r="121" s="1" customFormat="1" ht="16.5" customHeight="1">
      <c r="B121" s="18"/>
      <c r="E121" s="126" t="s">
        <v>250</v>
      </c>
      <c r="F121" s="1"/>
      <c r="G121" s="1"/>
      <c r="H121" s="1"/>
      <c r="L121" s="18"/>
    </row>
    <row r="122" s="1" customFormat="1" ht="12" customHeight="1">
      <c r="B122" s="18"/>
      <c r="C122" s="28" t="s">
        <v>251</v>
      </c>
      <c r="L122" s="18"/>
    </row>
    <row r="123" s="2" customFormat="1" ht="16.5" customHeight="1">
      <c r="A123" s="34"/>
      <c r="B123" s="35"/>
      <c r="C123" s="34"/>
      <c r="D123" s="34"/>
      <c r="E123" s="127" t="s">
        <v>252</v>
      </c>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395</v>
      </c>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2" customFormat="1" ht="16.5" customHeight="1">
      <c r="A125" s="34"/>
      <c r="B125" s="35"/>
      <c r="C125" s="34"/>
      <c r="D125" s="34"/>
      <c r="E125" s="63" t="str">
        <f>E13</f>
        <v xml:space="preserve">Objekt11 - Zídka OP 03, schodiště  07</v>
      </c>
      <c r="F125" s="34"/>
      <c r="G125" s="34"/>
      <c r="H125" s="34"/>
      <c r="I125" s="34"/>
      <c r="J125" s="34"/>
      <c r="K125" s="34"/>
      <c r="L125" s="51"/>
      <c r="S125" s="34"/>
      <c r="T125" s="34"/>
      <c r="U125" s="34"/>
      <c r="V125" s="34"/>
      <c r="W125" s="34"/>
      <c r="X125" s="34"/>
      <c r="Y125" s="34"/>
      <c r="Z125" s="34"/>
      <c r="AA125" s="34"/>
      <c r="AB125" s="34"/>
      <c r="AC125" s="34"/>
      <c r="AD125" s="34"/>
      <c r="AE125" s="34"/>
    </row>
    <row r="126" s="2" customFormat="1" ht="6.96"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2" customFormat="1" ht="12" customHeight="1">
      <c r="A127" s="34"/>
      <c r="B127" s="35"/>
      <c r="C127" s="28" t="s">
        <v>20</v>
      </c>
      <c r="D127" s="34"/>
      <c r="E127" s="34"/>
      <c r="F127" s="23" t="str">
        <f>F16</f>
        <v xml:space="preserve"> </v>
      </c>
      <c r="G127" s="34"/>
      <c r="H127" s="34"/>
      <c r="I127" s="28" t="s">
        <v>22</v>
      </c>
      <c r="J127" s="65" t="str">
        <f>IF(J16="","",J16)</f>
        <v>5. 12. 2024</v>
      </c>
      <c r="K127" s="34"/>
      <c r="L127" s="51"/>
      <c r="S127" s="34"/>
      <c r="T127" s="34"/>
      <c r="U127" s="34"/>
      <c r="V127" s="34"/>
      <c r="W127" s="34"/>
      <c r="X127" s="34"/>
      <c r="Y127" s="34"/>
      <c r="Z127" s="34"/>
      <c r="AA127" s="34"/>
      <c r="AB127" s="34"/>
      <c r="AC127" s="34"/>
      <c r="AD127" s="34"/>
      <c r="AE127" s="34"/>
    </row>
    <row r="128" s="2" customFormat="1" ht="6.96"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2" customFormat="1" ht="15.15" customHeight="1">
      <c r="A129" s="34"/>
      <c r="B129" s="35"/>
      <c r="C129" s="28" t="s">
        <v>24</v>
      </c>
      <c r="D129" s="34"/>
      <c r="E129" s="34"/>
      <c r="F129" s="23" t="str">
        <f>E19</f>
        <v xml:space="preserve"> </v>
      </c>
      <c r="G129" s="34"/>
      <c r="H129" s="34"/>
      <c r="I129" s="28" t="s">
        <v>29</v>
      </c>
      <c r="J129" s="32" t="str">
        <f>E25</f>
        <v xml:space="preserve"> </v>
      </c>
      <c r="K129" s="34"/>
      <c r="L129" s="51"/>
      <c r="S129" s="34"/>
      <c r="T129" s="34"/>
      <c r="U129" s="34"/>
      <c r="V129" s="34"/>
      <c r="W129" s="34"/>
      <c r="X129" s="34"/>
      <c r="Y129" s="34"/>
      <c r="Z129" s="34"/>
      <c r="AA129" s="34"/>
      <c r="AB129" s="34"/>
      <c r="AC129" s="34"/>
      <c r="AD129" s="34"/>
      <c r="AE129" s="34"/>
    </row>
    <row r="130" s="2" customFormat="1" ht="15.15" customHeight="1">
      <c r="A130" s="34"/>
      <c r="B130" s="35"/>
      <c r="C130" s="28" t="s">
        <v>27</v>
      </c>
      <c r="D130" s="34"/>
      <c r="E130" s="34"/>
      <c r="F130" s="23" t="str">
        <f>IF(E22="","",E22)</f>
        <v>Vyplň údaj</v>
      </c>
      <c r="G130" s="34"/>
      <c r="H130" s="34"/>
      <c r="I130" s="28" t="s">
        <v>31</v>
      </c>
      <c r="J130" s="32" t="str">
        <f>E28</f>
        <v xml:space="preserve"> </v>
      </c>
      <c r="K130" s="34"/>
      <c r="L130" s="51"/>
      <c r="S130" s="34"/>
      <c r="T130" s="34"/>
      <c r="U130" s="34"/>
      <c r="V130" s="34"/>
      <c r="W130" s="34"/>
      <c r="X130" s="34"/>
      <c r="Y130" s="34"/>
      <c r="Z130" s="34"/>
      <c r="AA130" s="34"/>
      <c r="AB130" s="34"/>
      <c r="AC130" s="34"/>
      <c r="AD130" s="34"/>
      <c r="AE130" s="34"/>
    </row>
    <row r="131" s="2" customFormat="1" ht="10.32" customHeight="1">
      <c r="A131" s="34"/>
      <c r="B131" s="35"/>
      <c r="C131" s="34"/>
      <c r="D131" s="34"/>
      <c r="E131" s="34"/>
      <c r="F131" s="34"/>
      <c r="G131" s="34"/>
      <c r="H131" s="34"/>
      <c r="I131" s="34"/>
      <c r="J131" s="34"/>
      <c r="K131" s="34"/>
      <c r="L131" s="51"/>
      <c r="S131" s="34"/>
      <c r="T131" s="34"/>
      <c r="U131" s="34"/>
      <c r="V131" s="34"/>
      <c r="W131" s="34"/>
      <c r="X131" s="34"/>
      <c r="Y131" s="34"/>
      <c r="Z131" s="34"/>
      <c r="AA131" s="34"/>
      <c r="AB131" s="34"/>
      <c r="AC131" s="34"/>
      <c r="AD131" s="34"/>
      <c r="AE131" s="34"/>
    </row>
    <row r="132" s="11" customFormat="1" ht="29.28" customHeight="1">
      <c r="A132" s="153"/>
      <c r="B132" s="154"/>
      <c r="C132" s="155" t="s">
        <v>267</v>
      </c>
      <c r="D132" s="156" t="s">
        <v>58</v>
      </c>
      <c r="E132" s="156" t="s">
        <v>54</v>
      </c>
      <c r="F132" s="156" t="s">
        <v>55</v>
      </c>
      <c r="G132" s="156" t="s">
        <v>268</v>
      </c>
      <c r="H132" s="156" t="s">
        <v>269</v>
      </c>
      <c r="I132" s="156" t="s">
        <v>270</v>
      </c>
      <c r="J132" s="157" t="s">
        <v>257</v>
      </c>
      <c r="K132" s="158" t="s">
        <v>271</v>
      </c>
      <c r="L132" s="159"/>
      <c r="M132" s="82" t="s">
        <v>1</v>
      </c>
      <c r="N132" s="83" t="s">
        <v>37</v>
      </c>
      <c r="O132" s="83" t="s">
        <v>272</v>
      </c>
      <c r="P132" s="83" t="s">
        <v>273</v>
      </c>
      <c r="Q132" s="83" t="s">
        <v>274</v>
      </c>
      <c r="R132" s="83" t="s">
        <v>275</v>
      </c>
      <c r="S132" s="83" t="s">
        <v>276</v>
      </c>
      <c r="T132" s="84" t="s">
        <v>277</v>
      </c>
      <c r="U132" s="153"/>
      <c r="V132" s="153"/>
      <c r="W132" s="153"/>
      <c r="X132" s="153"/>
      <c r="Y132" s="153"/>
      <c r="Z132" s="153"/>
      <c r="AA132" s="153"/>
      <c r="AB132" s="153"/>
      <c r="AC132" s="153"/>
      <c r="AD132" s="153"/>
      <c r="AE132" s="153"/>
    </row>
    <row r="133" s="2" customFormat="1" ht="22.8" customHeight="1">
      <c r="A133" s="34"/>
      <c r="B133" s="35"/>
      <c r="C133" s="89" t="s">
        <v>278</v>
      </c>
      <c r="D133" s="34"/>
      <c r="E133" s="34"/>
      <c r="F133" s="34"/>
      <c r="G133" s="34"/>
      <c r="H133" s="34"/>
      <c r="I133" s="34"/>
      <c r="J133" s="160">
        <f>BK133</f>
        <v>0</v>
      </c>
      <c r="K133" s="34"/>
      <c r="L133" s="35"/>
      <c r="M133" s="85"/>
      <c r="N133" s="69"/>
      <c r="O133" s="86"/>
      <c r="P133" s="161">
        <f>P134+P180+P202+P215+P237+P244+P253+P257+P267</f>
        <v>0</v>
      </c>
      <c r="Q133" s="86"/>
      <c r="R133" s="161">
        <f>R134+R180+R202+R215+R237+R244+R253+R257+R267</f>
        <v>0</v>
      </c>
      <c r="S133" s="86"/>
      <c r="T133" s="162">
        <f>T134+T180+T202+T215+T237+T244+T253+T257+T267</f>
        <v>0</v>
      </c>
      <c r="U133" s="34"/>
      <c r="V133" s="34"/>
      <c r="W133" s="34"/>
      <c r="X133" s="34"/>
      <c r="Y133" s="34"/>
      <c r="Z133" s="34"/>
      <c r="AA133" s="34"/>
      <c r="AB133" s="34"/>
      <c r="AC133" s="34"/>
      <c r="AD133" s="34"/>
      <c r="AE133" s="34"/>
      <c r="AT133" s="15" t="s">
        <v>72</v>
      </c>
      <c r="AU133" s="15" t="s">
        <v>259</v>
      </c>
      <c r="BK133" s="163">
        <f>BK134+BK180+BK202+BK215+BK237+BK244+BK253+BK257+BK267</f>
        <v>0</v>
      </c>
    </row>
    <row r="134" s="12" customFormat="1" ht="25.92" customHeight="1">
      <c r="A134" s="12"/>
      <c r="B134" s="164"/>
      <c r="C134" s="12"/>
      <c r="D134" s="165" t="s">
        <v>72</v>
      </c>
      <c r="E134" s="166" t="s">
        <v>80</v>
      </c>
      <c r="F134" s="166" t="s">
        <v>400</v>
      </c>
      <c r="G134" s="12"/>
      <c r="H134" s="12"/>
      <c r="I134" s="167"/>
      <c r="J134" s="168">
        <f>BK134</f>
        <v>0</v>
      </c>
      <c r="K134" s="12"/>
      <c r="L134" s="164"/>
      <c r="M134" s="169"/>
      <c r="N134" s="170"/>
      <c r="O134" s="170"/>
      <c r="P134" s="171">
        <f>SUM(P135:P179)</f>
        <v>0</v>
      </c>
      <c r="Q134" s="170"/>
      <c r="R134" s="171">
        <f>SUM(R135:R179)</f>
        <v>0</v>
      </c>
      <c r="S134" s="170"/>
      <c r="T134" s="172">
        <f>SUM(T135:T179)</f>
        <v>0</v>
      </c>
      <c r="U134" s="12"/>
      <c r="V134" s="12"/>
      <c r="W134" s="12"/>
      <c r="X134" s="12"/>
      <c r="Y134" s="12"/>
      <c r="Z134" s="12"/>
      <c r="AA134" s="12"/>
      <c r="AB134" s="12"/>
      <c r="AC134" s="12"/>
      <c r="AD134" s="12"/>
      <c r="AE134" s="12"/>
      <c r="AR134" s="165" t="s">
        <v>80</v>
      </c>
      <c r="AT134" s="173" t="s">
        <v>72</v>
      </c>
      <c r="AU134" s="173" t="s">
        <v>73</v>
      </c>
      <c r="AY134" s="165" t="s">
        <v>281</v>
      </c>
      <c r="BK134" s="174">
        <f>SUM(BK135:BK179)</f>
        <v>0</v>
      </c>
    </row>
    <row r="135" s="2" customFormat="1" ht="24.15" customHeight="1">
      <c r="A135" s="34"/>
      <c r="B135" s="177"/>
      <c r="C135" s="178" t="s">
        <v>80</v>
      </c>
      <c r="D135" s="178" t="s">
        <v>284</v>
      </c>
      <c r="E135" s="179" t="s">
        <v>553</v>
      </c>
      <c r="F135" s="180" t="s">
        <v>1127</v>
      </c>
      <c r="G135" s="181" t="s">
        <v>510</v>
      </c>
      <c r="H135" s="203">
        <v>18.986000000000001</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1616</v>
      </c>
    </row>
    <row r="136" s="2" customFormat="1">
      <c r="A136" s="34"/>
      <c r="B136" s="35"/>
      <c r="C136" s="34"/>
      <c r="D136" s="192" t="s">
        <v>290</v>
      </c>
      <c r="E136" s="34"/>
      <c r="F136" s="193" t="s">
        <v>1127</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c r="A137" s="34"/>
      <c r="B137" s="35"/>
      <c r="C137" s="34"/>
      <c r="D137" s="192" t="s">
        <v>291</v>
      </c>
      <c r="E137" s="34"/>
      <c r="F137" s="197" t="s">
        <v>1617</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80</v>
      </c>
    </row>
    <row r="138" s="2" customFormat="1" ht="24.15" customHeight="1">
      <c r="A138" s="34"/>
      <c r="B138" s="177"/>
      <c r="C138" s="178" t="s">
        <v>82</v>
      </c>
      <c r="D138" s="178" t="s">
        <v>284</v>
      </c>
      <c r="E138" s="179" t="s">
        <v>557</v>
      </c>
      <c r="F138" s="180" t="s">
        <v>1130</v>
      </c>
      <c r="G138" s="181" t="s">
        <v>510</v>
      </c>
      <c r="H138" s="203">
        <v>9.4930000000000003</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1618</v>
      </c>
    </row>
    <row r="139" s="2" customFormat="1">
      <c r="A139" s="34"/>
      <c r="B139" s="35"/>
      <c r="C139" s="34"/>
      <c r="D139" s="192" t="s">
        <v>290</v>
      </c>
      <c r="E139" s="34"/>
      <c r="F139" s="193" t="s">
        <v>1130</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1619</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4.15" customHeight="1">
      <c r="A141" s="34"/>
      <c r="B141" s="177"/>
      <c r="C141" s="178" t="s">
        <v>90</v>
      </c>
      <c r="D141" s="178" t="s">
        <v>284</v>
      </c>
      <c r="E141" s="179" t="s">
        <v>938</v>
      </c>
      <c r="F141" s="180" t="s">
        <v>939</v>
      </c>
      <c r="G141" s="181" t="s">
        <v>510</v>
      </c>
      <c r="H141" s="203">
        <v>24.995000000000001</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1620</v>
      </c>
    </row>
    <row r="142" s="2" customFormat="1">
      <c r="A142" s="34"/>
      <c r="B142" s="35"/>
      <c r="C142" s="34"/>
      <c r="D142" s="192" t="s">
        <v>290</v>
      </c>
      <c r="E142" s="34"/>
      <c r="F142" s="193" t="s">
        <v>939</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c r="A143" s="34"/>
      <c r="B143" s="35"/>
      <c r="C143" s="34"/>
      <c r="D143" s="192" t="s">
        <v>291</v>
      </c>
      <c r="E143" s="34"/>
      <c r="F143" s="197" t="s">
        <v>1621</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291</v>
      </c>
      <c r="AU143" s="15" t="s">
        <v>80</v>
      </c>
    </row>
    <row r="144" s="2" customFormat="1" ht="24.15" customHeight="1">
      <c r="A144" s="34"/>
      <c r="B144" s="177"/>
      <c r="C144" s="178" t="s">
        <v>97</v>
      </c>
      <c r="D144" s="178" t="s">
        <v>284</v>
      </c>
      <c r="E144" s="179" t="s">
        <v>942</v>
      </c>
      <c r="F144" s="180" t="s">
        <v>943</v>
      </c>
      <c r="G144" s="181" t="s">
        <v>510</v>
      </c>
      <c r="H144" s="203">
        <v>12.497</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1622</v>
      </c>
    </row>
    <row r="145" s="2" customFormat="1">
      <c r="A145" s="34"/>
      <c r="B145" s="35"/>
      <c r="C145" s="34"/>
      <c r="D145" s="192" t="s">
        <v>290</v>
      </c>
      <c r="E145" s="34"/>
      <c r="F145" s="193" t="s">
        <v>943</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c r="A146" s="34"/>
      <c r="B146" s="35"/>
      <c r="C146" s="34"/>
      <c r="D146" s="192" t="s">
        <v>291</v>
      </c>
      <c r="E146" s="34"/>
      <c r="F146" s="197" t="s">
        <v>1623</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291</v>
      </c>
      <c r="AU146" s="15" t="s">
        <v>80</v>
      </c>
    </row>
    <row r="147" s="2" customFormat="1" ht="24.15" customHeight="1">
      <c r="A147" s="34"/>
      <c r="B147" s="177"/>
      <c r="C147" s="178" t="s">
        <v>280</v>
      </c>
      <c r="D147" s="178" t="s">
        <v>284</v>
      </c>
      <c r="E147" s="179" t="s">
        <v>685</v>
      </c>
      <c r="F147" s="180" t="s">
        <v>686</v>
      </c>
      <c r="G147" s="181" t="s">
        <v>510</v>
      </c>
      <c r="H147" s="203">
        <v>18.844999999999999</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1624</v>
      </c>
    </row>
    <row r="148" s="2" customFormat="1">
      <c r="A148" s="34"/>
      <c r="B148" s="35"/>
      <c r="C148" s="34"/>
      <c r="D148" s="192" t="s">
        <v>290</v>
      </c>
      <c r="E148" s="34"/>
      <c r="F148" s="193" t="s">
        <v>686</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c r="A149" s="34"/>
      <c r="B149" s="35"/>
      <c r="C149" s="34"/>
      <c r="D149" s="192" t="s">
        <v>291</v>
      </c>
      <c r="E149" s="34"/>
      <c r="F149" s="197" t="s">
        <v>1625</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291</v>
      </c>
      <c r="AU149" s="15" t="s">
        <v>80</v>
      </c>
    </row>
    <row r="150" s="2" customFormat="1" ht="24.15" customHeight="1">
      <c r="A150" s="34"/>
      <c r="B150" s="177"/>
      <c r="C150" s="178" t="s">
        <v>307</v>
      </c>
      <c r="D150" s="178" t="s">
        <v>284</v>
      </c>
      <c r="E150" s="179" t="s">
        <v>609</v>
      </c>
      <c r="F150" s="180" t="s">
        <v>689</v>
      </c>
      <c r="G150" s="181" t="s">
        <v>510</v>
      </c>
      <c r="H150" s="203">
        <v>34.558</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1626</v>
      </c>
    </row>
    <row r="151" s="2" customFormat="1">
      <c r="A151" s="34"/>
      <c r="B151" s="35"/>
      <c r="C151" s="34"/>
      <c r="D151" s="192" t="s">
        <v>290</v>
      </c>
      <c r="E151" s="34"/>
      <c r="F151" s="193" t="s">
        <v>689</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1627</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4.15" customHeight="1">
      <c r="A153" s="34"/>
      <c r="B153" s="177"/>
      <c r="C153" s="178" t="s">
        <v>312</v>
      </c>
      <c r="D153" s="178" t="s">
        <v>284</v>
      </c>
      <c r="E153" s="179" t="s">
        <v>612</v>
      </c>
      <c r="F153" s="180" t="s">
        <v>613</v>
      </c>
      <c r="G153" s="181" t="s">
        <v>510</v>
      </c>
      <c r="H153" s="203">
        <v>103.67400000000001</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1628</v>
      </c>
    </row>
    <row r="154" s="2" customFormat="1">
      <c r="A154" s="34"/>
      <c r="B154" s="35"/>
      <c r="C154" s="34"/>
      <c r="D154" s="192" t="s">
        <v>290</v>
      </c>
      <c r="E154" s="34"/>
      <c r="F154" s="193" t="s">
        <v>613</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c r="A155" s="34"/>
      <c r="B155" s="35"/>
      <c r="C155" s="34"/>
      <c r="D155" s="192" t="s">
        <v>291</v>
      </c>
      <c r="E155" s="34"/>
      <c r="F155" s="197" t="s">
        <v>1629</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291</v>
      </c>
      <c r="AU155" s="15" t="s">
        <v>80</v>
      </c>
    </row>
    <row r="156" s="2" customFormat="1" ht="33" customHeight="1">
      <c r="A156" s="34"/>
      <c r="B156" s="177"/>
      <c r="C156" s="178" t="s">
        <v>317</v>
      </c>
      <c r="D156" s="178" t="s">
        <v>284</v>
      </c>
      <c r="E156" s="179" t="s">
        <v>694</v>
      </c>
      <c r="F156" s="180" t="s">
        <v>695</v>
      </c>
      <c r="G156" s="181" t="s">
        <v>510</v>
      </c>
      <c r="H156" s="203">
        <v>9.423</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1630</v>
      </c>
    </row>
    <row r="157" s="2" customFormat="1">
      <c r="A157" s="34"/>
      <c r="B157" s="35"/>
      <c r="C157" s="34"/>
      <c r="D157" s="192" t="s">
        <v>290</v>
      </c>
      <c r="E157" s="34"/>
      <c r="F157" s="193" t="s">
        <v>695</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c r="A158" s="34"/>
      <c r="B158" s="35"/>
      <c r="C158" s="34"/>
      <c r="D158" s="192" t="s">
        <v>291</v>
      </c>
      <c r="E158" s="34"/>
      <c r="F158" s="197" t="s">
        <v>1631</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291</v>
      </c>
      <c r="AU158" s="15" t="s">
        <v>80</v>
      </c>
    </row>
    <row r="159" s="2" customFormat="1" ht="24.15" customHeight="1">
      <c r="A159" s="34"/>
      <c r="B159" s="177"/>
      <c r="C159" s="178" t="s">
        <v>322</v>
      </c>
      <c r="D159" s="178" t="s">
        <v>284</v>
      </c>
      <c r="E159" s="179" t="s">
        <v>954</v>
      </c>
      <c r="F159" s="180" t="s">
        <v>955</v>
      </c>
      <c r="G159" s="181" t="s">
        <v>510</v>
      </c>
      <c r="H159" s="203">
        <v>7.5380000000000003</v>
      </c>
      <c r="I159" s="183"/>
      <c r="J159" s="184">
        <f>ROUND(I159*H159,2)</f>
        <v>0</v>
      </c>
      <c r="K159" s="185"/>
      <c r="L159" s="35"/>
      <c r="M159" s="186" t="s">
        <v>1</v>
      </c>
      <c r="N159" s="187"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97</v>
      </c>
      <c r="AT159" s="190" t="s">
        <v>284</v>
      </c>
      <c r="AU159" s="190" t="s">
        <v>80</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1632</v>
      </c>
    </row>
    <row r="160" s="2" customFormat="1">
      <c r="A160" s="34"/>
      <c r="B160" s="35"/>
      <c r="C160" s="34"/>
      <c r="D160" s="192" t="s">
        <v>290</v>
      </c>
      <c r="E160" s="34"/>
      <c r="F160" s="193" t="s">
        <v>955</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80</v>
      </c>
    </row>
    <row r="161" s="2" customFormat="1">
      <c r="A161" s="34"/>
      <c r="B161" s="35"/>
      <c r="C161" s="34"/>
      <c r="D161" s="192" t="s">
        <v>291</v>
      </c>
      <c r="E161" s="34"/>
      <c r="F161" s="197" t="s">
        <v>1633</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291</v>
      </c>
      <c r="AU161" s="15" t="s">
        <v>80</v>
      </c>
    </row>
    <row r="162" s="2" customFormat="1" ht="16.5" customHeight="1">
      <c r="A162" s="34"/>
      <c r="B162" s="177"/>
      <c r="C162" s="178" t="s">
        <v>327</v>
      </c>
      <c r="D162" s="178" t="s">
        <v>284</v>
      </c>
      <c r="E162" s="179" t="s">
        <v>706</v>
      </c>
      <c r="F162" s="180" t="s">
        <v>707</v>
      </c>
      <c r="G162" s="181" t="s">
        <v>510</v>
      </c>
      <c r="H162" s="203">
        <v>9.423</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1634</v>
      </c>
    </row>
    <row r="163" s="2" customFormat="1">
      <c r="A163" s="34"/>
      <c r="B163" s="35"/>
      <c r="C163" s="34"/>
      <c r="D163" s="192" t="s">
        <v>290</v>
      </c>
      <c r="E163" s="34"/>
      <c r="F163" s="193" t="s">
        <v>707</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c r="A164" s="34"/>
      <c r="B164" s="35"/>
      <c r="C164" s="34"/>
      <c r="D164" s="192" t="s">
        <v>291</v>
      </c>
      <c r="E164" s="34"/>
      <c r="F164" s="197" t="s">
        <v>1635</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291</v>
      </c>
      <c r="AU164" s="15" t="s">
        <v>80</v>
      </c>
    </row>
    <row r="165" s="2" customFormat="1" ht="16.5" customHeight="1">
      <c r="A165" s="34"/>
      <c r="B165" s="177"/>
      <c r="C165" s="178" t="s">
        <v>332</v>
      </c>
      <c r="D165" s="178" t="s">
        <v>284</v>
      </c>
      <c r="E165" s="179" t="s">
        <v>710</v>
      </c>
      <c r="F165" s="180" t="s">
        <v>711</v>
      </c>
      <c r="G165" s="181" t="s">
        <v>510</v>
      </c>
      <c r="H165" s="203">
        <v>9.423</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1636</v>
      </c>
    </row>
    <row r="166" s="2" customFormat="1">
      <c r="A166" s="34"/>
      <c r="B166" s="35"/>
      <c r="C166" s="34"/>
      <c r="D166" s="192" t="s">
        <v>290</v>
      </c>
      <c r="E166" s="34"/>
      <c r="F166" s="193" t="s">
        <v>711</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713</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2" customFormat="1" ht="21.75" customHeight="1">
      <c r="A168" s="34"/>
      <c r="B168" s="177"/>
      <c r="C168" s="178" t="s">
        <v>8</v>
      </c>
      <c r="D168" s="178" t="s">
        <v>284</v>
      </c>
      <c r="E168" s="179" t="s">
        <v>616</v>
      </c>
      <c r="F168" s="180" t="s">
        <v>714</v>
      </c>
      <c r="G168" s="181" t="s">
        <v>403</v>
      </c>
      <c r="H168" s="203">
        <v>33.456000000000003</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80</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1637</v>
      </c>
    </row>
    <row r="169" s="2" customFormat="1">
      <c r="A169" s="34"/>
      <c r="B169" s="35"/>
      <c r="C169" s="34"/>
      <c r="D169" s="192" t="s">
        <v>290</v>
      </c>
      <c r="E169" s="34"/>
      <c r="F169" s="193" t="s">
        <v>714</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80</v>
      </c>
    </row>
    <row r="170" s="2" customFormat="1">
      <c r="A170" s="34"/>
      <c r="B170" s="35"/>
      <c r="C170" s="34"/>
      <c r="D170" s="192" t="s">
        <v>291</v>
      </c>
      <c r="E170" s="34"/>
      <c r="F170" s="197" t="s">
        <v>1638</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80</v>
      </c>
    </row>
    <row r="171" s="2" customFormat="1" ht="24.15" customHeight="1">
      <c r="A171" s="34"/>
      <c r="B171" s="177"/>
      <c r="C171" s="178" t="s">
        <v>439</v>
      </c>
      <c r="D171" s="178" t="s">
        <v>284</v>
      </c>
      <c r="E171" s="179" t="s">
        <v>622</v>
      </c>
      <c r="F171" s="180" t="s">
        <v>717</v>
      </c>
      <c r="G171" s="181" t="s">
        <v>510</v>
      </c>
      <c r="H171" s="203">
        <v>34.558</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1639</v>
      </c>
    </row>
    <row r="172" s="2" customFormat="1">
      <c r="A172" s="34"/>
      <c r="B172" s="35"/>
      <c r="C172" s="34"/>
      <c r="D172" s="192" t="s">
        <v>290</v>
      </c>
      <c r="E172" s="34"/>
      <c r="F172" s="193" t="s">
        <v>717</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1640</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2" customFormat="1" ht="16.5" customHeight="1">
      <c r="A174" s="34"/>
      <c r="B174" s="177"/>
      <c r="C174" s="178" t="s">
        <v>343</v>
      </c>
      <c r="D174" s="178" t="s">
        <v>284</v>
      </c>
      <c r="E174" s="179" t="s">
        <v>625</v>
      </c>
      <c r="F174" s="180" t="s">
        <v>626</v>
      </c>
      <c r="G174" s="181" t="s">
        <v>627</v>
      </c>
      <c r="H174" s="203">
        <v>20</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80</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1641</v>
      </c>
    </row>
    <row r="175" s="2" customFormat="1">
      <c r="A175" s="34"/>
      <c r="B175" s="35"/>
      <c r="C175" s="34"/>
      <c r="D175" s="192" t="s">
        <v>290</v>
      </c>
      <c r="E175" s="34"/>
      <c r="F175" s="193" t="s">
        <v>626</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80</v>
      </c>
    </row>
    <row r="176" s="2" customFormat="1">
      <c r="A176" s="34"/>
      <c r="B176" s="35"/>
      <c r="C176" s="34"/>
      <c r="D176" s="192" t="s">
        <v>291</v>
      </c>
      <c r="E176" s="34"/>
      <c r="F176" s="197" t="s">
        <v>1493</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80</v>
      </c>
    </row>
    <row r="177" s="2" customFormat="1" ht="24.15" customHeight="1">
      <c r="A177" s="34"/>
      <c r="B177" s="177"/>
      <c r="C177" s="178" t="s">
        <v>348</v>
      </c>
      <c r="D177" s="178" t="s">
        <v>284</v>
      </c>
      <c r="E177" s="179" t="s">
        <v>965</v>
      </c>
      <c r="F177" s="180" t="s">
        <v>966</v>
      </c>
      <c r="G177" s="181" t="s">
        <v>515</v>
      </c>
      <c r="H177" s="203">
        <v>13.568</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1642</v>
      </c>
    </row>
    <row r="178" s="2" customFormat="1">
      <c r="A178" s="34"/>
      <c r="B178" s="35"/>
      <c r="C178" s="34"/>
      <c r="D178" s="192" t="s">
        <v>290</v>
      </c>
      <c r="E178" s="34"/>
      <c r="F178" s="193" t="s">
        <v>966</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80</v>
      </c>
    </row>
    <row r="179" s="2" customFormat="1">
      <c r="A179" s="34"/>
      <c r="B179" s="35"/>
      <c r="C179" s="34"/>
      <c r="D179" s="192" t="s">
        <v>291</v>
      </c>
      <c r="E179" s="34"/>
      <c r="F179" s="197" t="s">
        <v>1643</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291</v>
      </c>
      <c r="AU179" s="15" t="s">
        <v>80</v>
      </c>
    </row>
    <row r="180" s="12" customFormat="1" ht="25.92" customHeight="1">
      <c r="A180" s="12"/>
      <c r="B180" s="164"/>
      <c r="C180" s="12"/>
      <c r="D180" s="165" t="s">
        <v>72</v>
      </c>
      <c r="E180" s="166" t="s">
        <v>82</v>
      </c>
      <c r="F180" s="166" t="s">
        <v>726</v>
      </c>
      <c r="G180" s="12"/>
      <c r="H180" s="12"/>
      <c r="I180" s="167"/>
      <c r="J180" s="168">
        <f>BK180</f>
        <v>0</v>
      </c>
      <c r="K180" s="12"/>
      <c r="L180" s="164"/>
      <c r="M180" s="169"/>
      <c r="N180" s="170"/>
      <c r="O180" s="170"/>
      <c r="P180" s="171">
        <f>SUM(P181:P201)</f>
        <v>0</v>
      </c>
      <c r="Q180" s="170"/>
      <c r="R180" s="171">
        <f>SUM(R181:R201)</f>
        <v>0</v>
      </c>
      <c r="S180" s="170"/>
      <c r="T180" s="172">
        <f>SUM(T181:T201)</f>
        <v>0</v>
      </c>
      <c r="U180" s="12"/>
      <c r="V180" s="12"/>
      <c r="W180" s="12"/>
      <c r="X180" s="12"/>
      <c r="Y180" s="12"/>
      <c r="Z180" s="12"/>
      <c r="AA180" s="12"/>
      <c r="AB180" s="12"/>
      <c r="AC180" s="12"/>
      <c r="AD180" s="12"/>
      <c r="AE180" s="12"/>
      <c r="AR180" s="165" t="s">
        <v>80</v>
      </c>
      <c r="AT180" s="173" t="s">
        <v>72</v>
      </c>
      <c r="AU180" s="173" t="s">
        <v>73</v>
      </c>
      <c r="AY180" s="165" t="s">
        <v>281</v>
      </c>
      <c r="BK180" s="174">
        <f>SUM(BK181:BK201)</f>
        <v>0</v>
      </c>
    </row>
    <row r="181" s="2" customFormat="1" ht="24.15" customHeight="1">
      <c r="A181" s="34"/>
      <c r="B181" s="177"/>
      <c r="C181" s="178" t="s">
        <v>353</v>
      </c>
      <c r="D181" s="178" t="s">
        <v>284</v>
      </c>
      <c r="E181" s="179" t="s">
        <v>969</v>
      </c>
      <c r="F181" s="180" t="s">
        <v>970</v>
      </c>
      <c r="G181" s="181" t="s">
        <v>403</v>
      </c>
      <c r="H181" s="203">
        <v>97.5</v>
      </c>
      <c r="I181" s="183"/>
      <c r="J181" s="184">
        <f>ROUND(I181*H181,2)</f>
        <v>0</v>
      </c>
      <c r="K181" s="185"/>
      <c r="L181" s="35"/>
      <c r="M181" s="186" t="s">
        <v>1</v>
      </c>
      <c r="N181" s="187"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97</v>
      </c>
      <c r="AT181" s="190" t="s">
        <v>284</v>
      </c>
      <c r="AU181" s="190" t="s">
        <v>80</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97</v>
      </c>
      <c r="BM181" s="190" t="s">
        <v>1644</v>
      </c>
    </row>
    <row r="182" s="2" customFormat="1">
      <c r="A182" s="34"/>
      <c r="B182" s="35"/>
      <c r="C182" s="34"/>
      <c r="D182" s="192" t="s">
        <v>290</v>
      </c>
      <c r="E182" s="34"/>
      <c r="F182" s="193" t="s">
        <v>970</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80</v>
      </c>
    </row>
    <row r="183" s="2" customFormat="1">
      <c r="A183" s="34"/>
      <c r="B183" s="35"/>
      <c r="C183" s="34"/>
      <c r="D183" s="192" t="s">
        <v>291</v>
      </c>
      <c r="E183" s="34"/>
      <c r="F183" s="197" t="s">
        <v>1645</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291</v>
      </c>
      <c r="AU183" s="15" t="s">
        <v>80</v>
      </c>
    </row>
    <row r="184" s="2" customFormat="1" ht="24.15" customHeight="1">
      <c r="A184" s="34"/>
      <c r="B184" s="177"/>
      <c r="C184" s="178" t="s">
        <v>360</v>
      </c>
      <c r="D184" s="178" t="s">
        <v>284</v>
      </c>
      <c r="E184" s="179" t="s">
        <v>973</v>
      </c>
      <c r="F184" s="180" t="s">
        <v>974</v>
      </c>
      <c r="G184" s="181" t="s">
        <v>510</v>
      </c>
      <c r="H184" s="203">
        <v>2.9409999999999998</v>
      </c>
      <c r="I184" s="183"/>
      <c r="J184" s="184">
        <f>ROUND(I184*H184,2)</f>
        <v>0</v>
      </c>
      <c r="K184" s="185"/>
      <c r="L184" s="35"/>
      <c r="M184" s="186" t="s">
        <v>1</v>
      </c>
      <c r="N184" s="187" t="s">
        <v>38</v>
      </c>
      <c r="O184" s="73"/>
      <c r="P184" s="188">
        <f>O184*H184</f>
        <v>0</v>
      </c>
      <c r="Q184" s="188">
        <v>0</v>
      </c>
      <c r="R184" s="188">
        <f>Q184*H184</f>
        <v>0</v>
      </c>
      <c r="S184" s="188">
        <v>0</v>
      </c>
      <c r="T184" s="189">
        <f>S184*H184</f>
        <v>0</v>
      </c>
      <c r="U184" s="34"/>
      <c r="V184" s="34"/>
      <c r="W184" s="34"/>
      <c r="X184" s="34"/>
      <c r="Y184" s="34"/>
      <c r="Z184" s="34"/>
      <c r="AA184" s="34"/>
      <c r="AB184" s="34"/>
      <c r="AC184" s="34"/>
      <c r="AD184" s="34"/>
      <c r="AE184" s="34"/>
      <c r="AR184" s="190" t="s">
        <v>97</v>
      </c>
      <c r="AT184" s="190" t="s">
        <v>284</v>
      </c>
      <c r="AU184" s="190" t="s">
        <v>80</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1646</v>
      </c>
    </row>
    <row r="185" s="2" customFormat="1">
      <c r="A185" s="34"/>
      <c r="B185" s="35"/>
      <c r="C185" s="34"/>
      <c r="D185" s="192" t="s">
        <v>290</v>
      </c>
      <c r="E185" s="34"/>
      <c r="F185" s="193" t="s">
        <v>974</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80</v>
      </c>
    </row>
    <row r="186" s="2" customFormat="1">
      <c r="A186" s="34"/>
      <c r="B186" s="35"/>
      <c r="C186" s="34"/>
      <c r="D186" s="192" t="s">
        <v>291</v>
      </c>
      <c r="E186" s="34"/>
      <c r="F186" s="197" t="s">
        <v>1647</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291</v>
      </c>
      <c r="AU186" s="15" t="s">
        <v>80</v>
      </c>
    </row>
    <row r="187" s="2" customFormat="1" ht="37.8" customHeight="1">
      <c r="A187" s="34"/>
      <c r="B187" s="177"/>
      <c r="C187" s="178" t="s">
        <v>455</v>
      </c>
      <c r="D187" s="178" t="s">
        <v>284</v>
      </c>
      <c r="E187" s="179" t="s">
        <v>743</v>
      </c>
      <c r="F187" s="180" t="s">
        <v>744</v>
      </c>
      <c r="G187" s="181" t="s">
        <v>510</v>
      </c>
      <c r="H187" s="203">
        <v>22.053999999999998</v>
      </c>
      <c r="I187" s="183"/>
      <c r="J187" s="184">
        <f>ROUND(I187*H187,2)</f>
        <v>0</v>
      </c>
      <c r="K187" s="185"/>
      <c r="L187" s="35"/>
      <c r="M187" s="186" t="s">
        <v>1</v>
      </c>
      <c r="N187" s="187" t="s">
        <v>38</v>
      </c>
      <c r="O187" s="73"/>
      <c r="P187" s="188">
        <f>O187*H187</f>
        <v>0</v>
      </c>
      <c r="Q187" s="188">
        <v>0</v>
      </c>
      <c r="R187" s="188">
        <f>Q187*H187</f>
        <v>0</v>
      </c>
      <c r="S187" s="188">
        <v>0</v>
      </c>
      <c r="T187" s="189">
        <f>S187*H187</f>
        <v>0</v>
      </c>
      <c r="U187" s="34"/>
      <c r="V187" s="34"/>
      <c r="W187" s="34"/>
      <c r="X187" s="34"/>
      <c r="Y187" s="34"/>
      <c r="Z187" s="34"/>
      <c r="AA187" s="34"/>
      <c r="AB187" s="34"/>
      <c r="AC187" s="34"/>
      <c r="AD187" s="34"/>
      <c r="AE187" s="34"/>
      <c r="AR187" s="190" t="s">
        <v>97</v>
      </c>
      <c r="AT187" s="190" t="s">
        <v>284</v>
      </c>
      <c r="AU187" s="190" t="s">
        <v>80</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1648</v>
      </c>
    </row>
    <row r="188" s="2" customFormat="1">
      <c r="A188" s="34"/>
      <c r="B188" s="35"/>
      <c r="C188" s="34"/>
      <c r="D188" s="192" t="s">
        <v>290</v>
      </c>
      <c r="E188" s="34"/>
      <c r="F188" s="193" t="s">
        <v>744</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290</v>
      </c>
      <c r="AU188" s="15" t="s">
        <v>80</v>
      </c>
    </row>
    <row r="189" s="2" customFormat="1">
      <c r="A189" s="34"/>
      <c r="B189" s="35"/>
      <c r="C189" s="34"/>
      <c r="D189" s="192" t="s">
        <v>291</v>
      </c>
      <c r="E189" s="34"/>
      <c r="F189" s="197" t="s">
        <v>1649</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291</v>
      </c>
      <c r="AU189" s="15" t="s">
        <v>80</v>
      </c>
    </row>
    <row r="190" s="2" customFormat="1" ht="16.5" customHeight="1">
      <c r="A190" s="34"/>
      <c r="B190" s="177"/>
      <c r="C190" s="178" t="s">
        <v>367</v>
      </c>
      <c r="D190" s="178" t="s">
        <v>284</v>
      </c>
      <c r="E190" s="179" t="s">
        <v>747</v>
      </c>
      <c r="F190" s="180" t="s">
        <v>748</v>
      </c>
      <c r="G190" s="181" t="s">
        <v>403</v>
      </c>
      <c r="H190" s="203">
        <v>32.216000000000001</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80</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1650</v>
      </c>
    </row>
    <row r="191" s="2" customFormat="1">
      <c r="A191" s="34"/>
      <c r="B191" s="35"/>
      <c r="C191" s="34"/>
      <c r="D191" s="192" t="s">
        <v>290</v>
      </c>
      <c r="E191" s="34"/>
      <c r="F191" s="193" t="s">
        <v>748</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80</v>
      </c>
    </row>
    <row r="192" s="2" customFormat="1">
      <c r="A192" s="34"/>
      <c r="B192" s="35"/>
      <c r="C192" s="34"/>
      <c r="D192" s="192" t="s">
        <v>291</v>
      </c>
      <c r="E192" s="34"/>
      <c r="F192" s="197" t="s">
        <v>1651</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291</v>
      </c>
      <c r="AU192" s="15" t="s">
        <v>80</v>
      </c>
    </row>
    <row r="193" s="2" customFormat="1" ht="16.5" customHeight="1">
      <c r="A193" s="34"/>
      <c r="B193" s="177"/>
      <c r="C193" s="178" t="s">
        <v>372</v>
      </c>
      <c r="D193" s="178" t="s">
        <v>284</v>
      </c>
      <c r="E193" s="179" t="s">
        <v>751</v>
      </c>
      <c r="F193" s="180" t="s">
        <v>752</v>
      </c>
      <c r="G193" s="181" t="s">
        <v>403</v>
      </c>
      <c r="H193" s="203">
        <v>32.216000000000001</v>
      </c>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97</v>
      </c>
      <c r="AT193" s="190" t="s">
        <v>284</v>
      </c>
      <c r="AU193" s="190" t="s">
        <v>80</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97</v>
      </c>
      <c r="BM193" s="190" t="s">
        <v>1652</v>
      </c>
    </row>
    <row r="194" s="2" customFormat="1">
      <c r="A194" s="34"/>
      <c r="B194" s="35"/>
      <c r="C194" s="34"/>
      <c r="D194" s="192" t="s">
        <v>290</v>
      </c>
      <c r="E194" s="34"/>
      <c r="F194" s="193" t="s">
        <v>752</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80</v>
      </c>
    </row>
    <row r="195" s="2" customFormat="1">
      <c r="A195" s="34"/>
      <c r="B195" s="35"/>
      <c r="C195" s="34"/>
      <c r="D195" s="192" t="s">
        <v>291</v>
      </c>
      <c r="E195" s="34"/>
      <c r="F195" s="197" t="s">
        <v>983</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80</v>
      </c>
    </row>
    <row r="196" s="2" customFormat="1" ht="21.75" customHeight="1">
      <c r="A196" s="34"/>
      <c r="B196" s="177"/>
      <c r="C196" s="178" t="s">
        <v>7</v>
      </c>
      <c r="D196" s="178" t="s">
        <v>284</v>
      </c>
      <c r="E196" s="179" t="s">
        <v>755</v>
      </c>
      <c r="F196" s="180" t="s">
        <v>756</v>
      </c>
      <c r="G196" s="181" t="s">
        <v>515</v>
      </c>
      <c r="H196" s="203">
        <v>1.103</v>
      </c>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97</v>
      </c>
      <c r="AT196" s="190" t="s">
        <v>284</v>
      </c>
      <c r="AU196" s="190" t="s">
        <v>80</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97</v>
      </c>
      <c r="BM196" s="190" t="s">
        <v>1653</v>
      </c>
    </row>
    <row r="197" s="2" customFormat="1">
      <c r="A197" s="34"/>
      <c r="B197" s="35"/>
      <c r="C197" s="34"/>
      <c r="D197" s="192" t="s">
        <v>290</v>
      </c>
      <c r="E197" s="34"/>
      <c r="F197" s="193" t="s">
        <v>756</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80</v>
      </c>
    </row>
    <row r="198" s="2" customFormat="1">
      <c r="A198" s="34"/>
      <c r="B198" s="35"/>
      <c r="C198" s="34"/>
      <c r="D198" s="192" t="s">
        <v>291</v>
      </c>
      <c r="E198" s="34"/>
      <c r="F198" s="197" t="s">
        <v>1654</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291</v>
      </c>
      <c r="AU198" s="15" t="s">
        <v>80</v>
      </c>
    </row>
    <row r="199" s="2" customFormat="1" ht="37.8" customHeight="1">
      <c r="A199" s="34"/>
      <c r="B199" s="177"/>
      <c r="C199" s="178" t="s">
        <v>380</v>
      </c>
      <c r="D199" s="178" t="s">
        <v>284</v>
      </c>
      <c r="E199" s="179" t="s">
        <v>987</v>
      </c>
      <c r="F199" s="180" t="s">
        <v>988</v>
      </c>
      <c r="G199" s="181" t="s">
        <v>403</v>
      </c>
      <c r="H199" s="203">
        <v>112.125</v>
      </c>
      <c r="I199" s="183"/>
      <c r="J199" s="184">
        <f>ROUND(I199*H199,2)</f>
        <v>0</v>
      </c>
      <c r="K199" s="185"/>
      <c r="L199" s="35"/>
      <c r="M199" s="186" t="s">
        <v>1</v>
      </c>
      <c r="N199" s="187" t="s">
        <v>38</v>
      </c>
      <c r="O199" s="73"/>
      <c r="P199" s="188">
        <f>O199*H199</f>
        <v>0</v>
      </c>
      <c r="Q199" s="188">
        <v>0</v>
      </c>
      <c r="R199" s="188">
        <f>Q199*H199</f>
        <v>0</v>
      </c>
      <c r="S199" s="188">
        <v>0</v>
      </c>
      <c r="T199" s="189">
        <f>S199*H199</f>
        <v>0</v>
      </c>
      <c r="U199" s="34"/>
      <c r="V199" s="34"/>
      <c r="W199" s="34"/>
      <c r="X199" s="34"/>
      <c r="Y199" s="34"/>
      <c r="Z199" s="34"/>
      <c r="AA199" s="34"/>
      <c r="AB199" s="34"/>
      <c r="AC199" s="34"/>
      <c r="AD199" s="34"/>
      <c r="AE199" s="34"/>
      <c r="AR199" s="190" t="s">
        <v>97</v>
      </c>
      <c r="AT199" s="190" t="s">
        <v>284</v>
      </c>
      <c r="AU199" s="190" t="s">
        <v>80</v>
      </c>
      <c r="AY199" s="15" t="s">
        <v>281</v>
      </c>
      <c r="BE199" s="191">
        <f>IF(N199="základní",J199,0)</f>
        <v>0</v>
      </c>
      <c r="BF199" s="191">
        <f>IF(N199="snížená",J199,0)</f>
        <v>0</v>
      </c>
      <c r="BG199" s="191">
        <f>IF(N199="zákl. přenesená",J199,0)</f>
        <v>0</v>
      </c>
      <c r="BH199" s="191">
        <f>IF(N199="sníž. přenesená",J199,0)</f>
        <v>0</v>
      </c>
      <c r="BI199" s="191">
        <f>IF(N199="nulová",J199,0)</f>
        <v>0</v>
      </c>
      <c r="BJ199" s="15" t="s">
        <v>80</v>
      </c>
      <c r="BK199" s="191">
        <f>ROUND(I199*H199,2)</f>
        <v>0</v>
      </c>
      <c r="BL199" s="15" t="s">
        <v>97</v>
      </c>
      <c r="BM199" s="190" t="s">
        <v>1655</v>
      </c>
    </row>
    <row r="200" s="2" customFormat="1">
      <c r="A200" s="34"/>
      <c r="B200" s="35"/>
      <c r="C200" s="34"/>
      <c r="D200" s="192" t="s">
        <v>290</v>
      </c>
      <c r="E200" s="34"/>
      <c r="F200" s="193" t="s">
        <v>988</v>
      </c>
      <c r="G200" s="34"/>
      <c r="H200" s="34"/>
      <c r="I200" s="194"/>
      <c r="J200" s="34"/>
      <c r="K200" s="34"/>
      <c r="L200" s="35"/>
      <c r="M200" s="195"/>
      <c r="N200" s="196"/>
      <c r="O200" s="73"/>
      <c r="P200" s="73"/>
      <c r="Q200" s="73"/>
      <c r="R200" s="73"/>
      <c r="S200" s="73"/>
      <c r="T200" s="74"/>
      <c r="U200" s="34"/>
      <c r="V200" s="34"/>
      <c r="W200" s="34"/>
      <c r="X200" s="34"/>
      <c r="Y200" s="34"/>
      <c r="Z200" s="34"/>
      <c r="AA200" s="34"/>
      <c r="AB200" s="34"/>
      <c r="AC200" s="34"/>
      <c r="AD200" s="34"/>
      <c r="AE200" s="34"/>
      <c r="AT200" s="15" t="s">
        <v>290</v>
      </c>
      <c r="AU200" s="15" t="s">
        <v>80</v>
      </c>
    </row>
    <row r="201" s="2" customFormat="1">
      <c r="A201" s="34"/>
      <c r="B201" s="35"/>
      <c r="C201" s="34"/>
      <c r="D201" s="192" t="s">
        <v>291</v>
      </c>
      <c r="E201" s="34"/>
      <c r="F201" s="197" t="s">
        <v>1656</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291</v>
      </c>
      <c r="AU201" s="15" t="s">
        <v>80</v>
      </c>
    </row>
    <row r="202" s="12" customFormat="1" ht="25.92" customHeight="1">
      <c r="A202" s="12"/>
      <c r="B202" s="164"/>
      <c r="C202" s="12"/>
      <c r="D202" s="165" t="s">
        <v>72</v>
      </c>
      <c r="E202" s="166" t="s">
        <v>90</v>
      </c>
      <c r="F202" s="166" t="s">
        <v>772</v>
      </c>
      <c r="G202" s="12"/>
      <c r="H202" s="12"/>
      <c r="I202" s="167"/>
      <c r="J202" s="168">
        <f>BK202</f>
        <v>0</v>
      </c>
      <c r="K202" s="12"/>
      <c r="L202" s="164"/>
      <c r="M202" s="169"/>
      <c r="N202" s="170"/>
      <c r="O202" s="170"/>
      <c r="P202" s="171">
        <f>SUM(P203:P214)</f>
        <v>0</v>
      </c>
      <c r="Q202" s="170"/>
      <c r="R202" s="171">
        <f>SUM(R203:R214)</f>
        <v>0</v>
      </c>
      <c r="S202" s="170"/>
      <c r="T202" s="172">
        <f>SUM(T203:T214)</f>
        <v>0</v>
      </c>
      <c r="U202" s="12"/>
      <c r="V202" s="12"/>
      <c r="W202" s="12"/>
      <c r="X202" s="12"/>
      <c r="Y202" s="12"/>
      <c r="Z202" s="12"/>
      <c r="AA202" s="12"/>
      <c r="AB202" s="12"/>
      <c r="AC202" s="12"/>
      <c r="AD202" s="12"/>
      <c r="AE202" s="12"/>
      <c r="AR202" s="165" t="s">
        <v>80</v>
      </c>
      <c r="AT202" s="173" t="s">
        <v>72</v>
      </c>
      <c r="AU202" s="173" t="s">
        <v>73</v>
      </c>
      <c r="AY202" s="165" t="s">
        <v>281</v>
      </c>
      <c r="BK202" s="174">
        <f>SUM(BK203:BK214)</f>
        <v>0</v>
      </c>
    </row>
    <row r="203" s="2" customFormat="1" ht="55.5" customHeight="1">
      <c r="A203" s="34"/>
      <c r="B203" s="177"/>
      <c r="C203" s="178" t="s">
        <v>385</v>
      </c>
      <c r="D203" s="178" t="s">
        <v>284</v>
      </c>
      <c r="E203" s="179" t="s">
        <v>991</v>
      </c>
      <c r="F203" s="180" t="s">
        <v>992</v>
      </c>
      <c r="G203" s="181" t="s">
        <v>510</v>
      </c>
      <c r="H203" s="203">
        <v>12.65</v>
      </c>
      <c r="I203" s="183"/>
      <c r="J203" s="184">
        <f>ROUND(I203*H203,2)</f>
        <v>0</v>
      </c>
      <c r="K203" s="185"/>
      <c r="L203" s="35"/>
      <c r="M203" s="186" t="s">
        <v>1</v>
      </c>
      <c r="N203" s="187" t="s">
        <v>38</v>
      </c>
      <c r="O203" s="73"/>
      <c r="P203" s="188">
        <f>O203*H203</f>
        <v>0</v>
      </c>
      <c r="Q203" s="188">
        <v>0</v>
      </c>
      <c r="R203" s="188">
        <f>Q203*H203</f>
        <v>0</v>
      </c>
      <c r="S203" s="188">
        <v>0</v>
      </c>
      <c r="T203" s="189">
        <f>S203*H203</f>
        <v>0</v>
      </c>
      <c r="U203" s="34"/>
      <c r="V203" s="34"/>
      <c r="W203" s="34"/>
      <c r="X203" s="34"/>
      <c r="Y203" s="34"/>
      <c r="Z203" s="34"/>
      <c r="AA203" s="34"/>
      <c r="AB203" s="34"/>
      <c r="AC203" s="34"/>
      <c r="AD203" s="34"/>
      <c r="AE203" s="34"/>
      <c r="AR203" s="190" t="s">
        <v>97</v>
      </c>
      <c r="AT203" s="190" t="s">
        <v>284</v>
      </c>
      <c r="AU203" s="190" t="s">
        <v>80</v>
      </c>
      <c r="AY203" s="15" t="s">
        <v>281</v>
      </c>
      <c r="BE203" s="191">
        <f>IF(N203="základní",J203,0)</f>
        <v>0</v>
      </c>
      <c r="BF203" s="191">
        <f>IF(N203="snížená",J203,0)</f>
        <v>0</v>
      </c>
      <c r="BG203" s="191">
        <f>IF(N203="zákl. přenesená",J203,0)</f>
        <v>0</v>
      </c>
      <c r="BH203" s="191">
        <f>IF(N203="sníž. přenesená",J203,0)</f>
        <v>0</v>
      </c>
      <c r="BI203" s="191">
        <f>IF(N203="nulová",J203,0)</f>
        <v>0</v>
      </c>
      <c r="BJ203" s="15" t="s">
        <v>80</v>
      </c>
      <c r="BK203" s="191">
        <f>ROUND(I203*H203,2)</f>
        <v>0</v>
      </c>
      <c r="BL203" s="15" t="s">
        <v>97</v>
      </c>
      <c r="BM203" s="190" t="s">
        <v>1657</v>
      </c>
    </row>
    <row r="204" s="2" customFormat="1">
      <c r="A204" s="34"/>
      <c r="B204" s="35"/>
      <c r="C204" s="34"/>
      <c r="D204" s="192" t="s">
        <v>290</v>
      </c>
      <c r="E204" s="34"/>
      <c r="F204" s="193" t="s">
        <v>992</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290</v>
      </c>
      <c r="AU204" s="15" t="s">
        <v>80</v>
      </c>
    </row>
    <row r="205" s="2" customFormat="1">
      <c r="A205" s="34"/>
      <c r="B205" s="35"/>
      <c r="C205" s="34"/>
      <c r="D205" s="192" t="s">
        <v>291</v>
      </c>
      <c r="E205" s="34"/>
      <c r="F205" s="197" t="s">
        <v>1658</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291</v>
      </c>
      <c r="AU205" s="15" t="s">
        <v>80</v>
      </c>
    </row>
    <row r="206" s="2" customFormat="1" ht="37.8" customHeight="1">
      <c r="A206" s="34"/>
      <c r="B206" s="177"/>
      <c r="C206" s="178" t="s">
        <v>390</v>
      </c>
      <c r="D206" s="178" t="s">
        <v>284</v>
      </c>
      <c r="E206" s="179" t="s">
        <v>995</v>
      </c>
      <c r="F206" s="180" t="s">
        <v>996</v>
      </c>
      <c r="G206" s="181" t="s">
        <v>403</v>
      </c>
      <c r="H206" s="203">
        <v>66.299999999999997</v>
      </c>
      <c r="I206" s="183"/>
      <c r="J206" s="184">
        <f>ROUND(I206*H206,2)</f>
        <v>0</v>
      </c>
      <c r="K206" s="185"/>
      <c r="L206" s="35"/>
      <c r="M206" s="186" t="s">
        <v>1</v>
      </c>
      <c r="N206" s="187" t="s">
        <v>38</v>
      </c>
      <c r="O206" s="73"/>
      <c r="P206" s="188">
        <f>O206*H206</f>
        <v>0</v>
      </c>
      <c r="Q206" s="188">
        <v>0</v>
      </c>
      <c r="R206" s="188">
        <f>Q206*H206</f>
        <v>0</v>
      </c>
      <c r="S206" s="188">
        <v>0</v>
      </c>
      <c r="T206" s="189">
        <f>S206*H206</f>
        <v>0</v>
      </c>
      <c r="U206" s="34"/>
      <c r="V206" s="34"/>
      <c r="W206" s="34"/>
      <c r="X206" s="34"/>
      <c r="Y206" s="34"/>
      <c r="Z206" s="34"/>
      <c r="AA206" s="34"/>
      <c r="AB206" s="34"/>
      <c r="AC206" s="34"/>
      <c r="AD206" s="34"/>
      <c r="AE206" s="34"/>
      <c r="AR206" s="190" t="s">
        <v>97</v>
      </c>
      <c r="AT206" s="190" t="s">
        <v>284</v>
      </c>
      <c r="AU206" s="190" t="s">
        <v>80</v>
      </c>
      <c r="AY206" s="15" t="s">
        <v>281</v>
      </c>
      <c r="BE206" s="191">
        <f>IF(N206="základní",J206,0)</f>
        <v>0</v>
      </c>
      <c r="BF206" s="191">
        <f>IF(N206="snížená",J206,0)</f>
        <v>0</v>
      </c>
      <c r="BG206" s="191">
        <f>IF(N206="zákl. přenesená",J206,0)</f>
        <v>0</v>
      </c>
      <c r="BH206" s="191">
        <f>IF(N206="sníž. přenesená",J206,0)</f>
        <v>0</v>
      </c>
      <c r="BI206" s="191">
        <f>IF(N206="nulová",J206,0)</f>
        <v>0</v>
      </c>
      <c r="BJ206" s="15" t="s">
        <v>80</v>
      </c>
      <c r="BK206" s="191">
        <f>ROUND(I206*H206,2)</f>
        <v>0</v>
      </c>
      <c r="BL206" s="15" t="s">
        <v>97</v>
      </c>
      <c r="BM206" s="190" t="s">
        <v>1659</v>
      </c>
    </row>
    <row r="207" s="2" customFormat="1">
      <c r="A207" s="34"/>
      <c r="B207" s="35"/>
      <c r="C207" s="34"/>
      <c r="D207" s="192" t="s">
        <v>290</v>
      </c>
      <c r="E207" s="34"/>
      <c r="F207" s="193" t="s">
        <v>996</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290</v>
      </c>
      <c r="AU207" s="15" t="s">
        <v>80</v>
      </c>
    </row>
    <row r="208" s="2" customFormat="1">
      <c r="A208" s="34"/>
      <c r="B208" s="35"/>
      <c r="C208" s="34"/>
      <c r="D208" s="192" t="s">
        <v>291</v>
      </c>
      <c r="E208" s="34"/>
      <c r="F208" s="197" t="s">
        <v>1660</v>
      </c>
      <c r="G208" s="34"/>
      <c r="H208" s="34"/>
      <c r="I208" s="194"/>
      <c r="J208" s="34"/>
      <c r="K208" s="34"/>
      <c r="L208" s="35"/>
      <c r="M208" s="195"/>
      <c r="N208" s="196"/>
      <c r="O208" s="73"/>
      <c r="P208" s="73"/>
      <c r="Q208" s="73"/>
      <c r="R208" s="73"/>
      <c r="S208" s="73"/>
      <c r="T208" s="74"/>
      <c r="U208" s="34"/>
      <c r="V208" s="34"/>
      <c r="W208" s="34"/>
      <c r="X208" s="34"/>
      <c r="Y208" s="34"/>
      <c r="Z208" s="34"/>
      <c r="AA208" s="34"/>
      <c r="AB208" s="34"/>
      <c r="AC208" s="34"/>
      <c r="AD208" s="34"/>
      <c r="AE208" s="34"/>
      <c r="AT208" s="15" t="s">
        <v>291</v>
      </c>
      <c r="AU208" s="15" t="s">
        <v>80</v>
      </c>
    </row>
    <row r="209" s="2" customFormat="1" ht="37.8" customHeight="1">
      <c r="A209" s="34"/>
      <c r="B209" s="177"/>
      <c r="C209" s="178" t="s">
        <v>477</v>
      </c>
      <c r="D209" s="178" t="s">
        <v>284</v>
      </c>
      <c r="E209" s="179" t="s">
        <v>999</v>
      </c>
      <c r="F209" s="180" t="s">
        <v>1000</v>
      </c>
      <c r="G209" s="181" t="s">
        <v>403</v>
      </c>
      <c r="H209" s="203">
        <v>66.299999999999997</v>
      </c>
      <c r="I209" s="183"/>
      <c r="J209" s="184">
        <f>ROUND(I209*H209,2)</f>
        <v>0</v>
      </c>
      <c r="K209" s="185"/>
      <c r="L209" s="35"/>
      <c r="M209" s="186" t="s">
        <v>1</v>
      </c>
      <c r="N209" s="187" t="s">
        <v>38</v>
      </c>
      <c r="O209" s="73"/>
      <c r="P209" s="188">
        <f>O209*H209</f>
        <v>0</v>
      </c>
      <c r="Q209" s="188">
        <v>0</v>
      </c>
      <c r="R209" s="188">
        <f>Q209*H209</f>
        <v>0</v>
      </c>
      <c r="S209" s="188">
        <v>0</v>
      </c>
      <c r="T209" s="189">
        <f>S209*H209</f>
        <v>0</v>
      </c>
      <c r="U209" s="34"/>
      <c r="V209" s="34"/>
      <c r="W209" s="34"/>
      <c r="X209" s="34"/>
      <c r="Y209" s="34"/>
      <c r="Z209" s="34"/>
      <c r="AA209" s="34"/>
      <c r="AB209" s="34"/>
      <c r="AC209" s="34"/>
      <c r="AD209" s="34"/>
      <c r="AE209" s="34"/>
      <c r="AR209" s="190" t="s">
        <v>97</v>
      </c>
      <c r="AT209" s="190" t="s">
        <v>284</v>
      </c>
      <c r="AU209" s="190" t="s">
        <v>80</v>
      </c>
      <c r="AY209" s="15" t="s">
        <v>281</v>
      </c>
      <c r="BE209" s="191">
        <f>IF(N209="základní",J209,0)</f>
        <v>0</v>
      </c>
      <c r="BF209" s="191">
        <f>IF(N209="snížená",J209,0)</f>
        <v>0</v>
      </c>
      <c r="BG209" s="191">
        <f>IF(N209="zákl. přenesená",J209,0)</f>
        <v>0</v>
      </c>
      <c r="BH209" s="191">
        <f>IF(N209="sníž. přenesená",J209,0)</f>
        <v>0</v>
      </c>
      <c r="BI209" s="191">
        <f>IF(N209="nulová",J209,0)</f>
        <v>0</v>
      </c>
      <c r="BJ209" s="15" t="s">
        <v>80</v>
      </c>
      <c r="BK209" s="191">
        <f>ROUND(I209*H209,2)</f>
        <v>0</v>
      </c>
      <c r="BL209" s="15" t="s">
        <v>97</v>
      </c>
      <c r="BM209" s="190" t="s">
        <v>1661</v>
      </c>
    </row>
    <row r="210" s="2" customFormat="1">
      <c r="A210" s="34"/>
      <c r="B210" s="35"/>
      <c r="C210" s="34"/>
      <c r="D210" s="192" t="s">
        <v>290</v>
      </c>
      <c r="E210" s="34"/>
      <c r="F210" s="193" t="s">
        <v>1000</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290</v>
      </c>
      <c r="AU210" s="15" t="s">
        <v>80</v>
      </c>
    </row>
    <row r="211" s="2" customFormat="1">
      <c r="A211" s="34"/>
      <c r="B211" s="35"/>
      <c r="C211" s="34"/>
      <c r="D211" s="192" t="s">
        <v>291</v>
      </c>
      <c r="E211" s="34"/>
      <c r="F211" s="197" t="s">
        <v>1662</v>
      </c>
      <c r="G211" s="34"/>
      <c r="H211" s="34"/>
      <c r="I211" s="194"/>
      <c r="J211" s="34"/>
      <c r="K211" s="34"/>
      <c r="L211" s="35"/>
      <c r="M211" s="195"/>
      <c r="N211" s="196"/>
      <c r="O211" s="73"/>
      <c r="P211" s="73"/>
      <c r="Q211" s="73"/>
      <c r="R211" s="73"/>
      <c r="S211" s="73"/>
      <c r="T211" s="74"/>
      <c r="U211" s="34"/>
      <c r="V211" s="34"/>
      <c r="W211" s="34"/>
      <c r="X211" s="34"/>
      <c r="Y211" s="34"/>
      <c r="Z211" s="34"/>
      <c r="AA211" s="34"/>
      <c r="AB211" s="34"/>
      <c r="AC211" s="34"/>
      <c r="AD211" s="34"/>
      <c r="AE211" s="34"/>
      <c r="AT211" s="15" t="s">
        <v>291</v>
      </c>
      <c r="AU211" s="15" t="s">
        <v>80</v>
      </c>
    </row>
    <row r="212" s="2" customFormat="1" ht="49.05" customHeight="1">
      <c r="A212" s="34"/>
      <c r="B212" s="177"/>
      <c r="C212" s="178" t="s">
        <v>763</v>
      </c>
      <c r="D212" s="178" t="s">
        <v>284</v>
      </c>
      <c r="E212" s="179" t="s">
        <v>1002</v>
      </c>
      <c r="F212" s="180" t="s">
        <v>1003</v>
      </c>
      <c r="G212" s="181" t="s">
        <v>515</v>
      </c>
      <c r="H212" s="203">
        <v>1.8899999999999999</v>
      </c>
      <c r="I212" s="183"/>
      <c r="J212" s="184">
        <f>ROUND(I212*H212,2)</f>
        <v>0</v>
      </c>
      <c r="K212" s="185"/>
      <c r="L212" s="35"/>
      <c r="M212" s="186" t="s">
        <v>1</v>
      </c>
      <c r="N212" s="187" t="s">
        <v>38</v>
      </c>
      <c r="O212" s="73"/>
      <c r="P212" s="188">
        <f>O212*H212</f>
        <v>0</v>
      </c>
      <c r="Q212" s="188">
        <v>0</v>
      </c>
      <c r="R212" s="188">
        <f>Q212*H212</f>
        <v>0</v>
      </c>
      <c r="S212" s="188">
        <v>0</v>
      </c>
      <c r="T212" s="189">
        <f>S212*H212</f>
        <v>0</v>
      </c>
      <c r="U212" s="34"/>
      <c r="V212" s="34"/>
      <c r="W212" s="34"/>
      <c r="X212" s="34"/>
      <c r="Y212" s="34"/>
      <c r="Z212" s="34"/>
      <c r="AA212" s="34"/>
      <c r="AB212" s="34"/>
      <c r="AC212" s="34"/>
      <c r="AD212" s="34"/>
      <c r="AE212" s="34"/>
      <c r="AR212" s="190" t="s">
        <v>97</v>
      </c>
      <c r="AT212" s="190" t="s">
        <v>284</v>
      </c>
      <c r="AU212" s="190" t="s">
        <v>80</v>
      </c>
      <c r="AY212" s="15" t="s">
        <v>281</v>
      </c>
      <c r="BE212" s="191">
        <f>IF(N212="základní",J212,0)</f>
        <v>0</v>
      </c>
      <c r="BF212" s="191">
        <f>IF(N212="snížená",J212,0)</f>
        <v>0</v>
      </c>
      <c r="BG212" s="191">
        <f>IF(N212="zákl. přenesená",J212,0)</f>
        <v>0</v>
      </c>
      <c r="BH212" s="191">
        <f>IF(N212="sníž. přenesená",J212,0)</f>
        <v>0</v>
      </c>
      <c r="BI212" s="191">
        <f>IF(N212="nulová",J212,0)</f>
        <v>0</v>
      </c>
      <c r="BJ212" s="15" t="s">
        <v>80</v>
      </c>
      <c r="BK212" s="191">
        <f>ROUND(I212*H212,2)</f>
        <v>0</v>
      </c>
      <c r="BL212" s="15" t="s">
        <v>97</v>
      </c>
      <c r="BM212" s="190" t="s">
        <v>1663</v>
      </c>
    </row>
    <row r="213" s="2" customFormat="1">
      <c r="A213" s="34"/>
      <c r="B213" s="35"/>
      <c r="C213" s="34"/>
      <c r="D213" s="192" t="s">
        <v>290</v>
      </c>
      <c r="E213" s="34"/>
      <c r="F213" s="193" t="s">
        <v>1003</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290</v>
      </c>
      <c r="AU213" s="15" t="s">
        <v>80</v>
      </c>
    </row>
    <row r="214" s="2" customFormat="1">
      <c r="A214" s="34"/>
      <c r="B214" s="35"/>
      <c r="C214" s="34"/>
      <c r="D214" s="192" t="s">
        <v>291</v>
      </c>
      <c r="E214" s="34"/>
      <c r="F214" s="197" t="s">
        <v>1664</v>
      </c>
      <c r="G214" s="34"/>
      <c r="H214" s="34"/>
      <c r="I214" s="194"/>
      <c r="J214" s="34"/>
      <c r="K214" s="34"/>
      <c r="L214" s="35"/>
      <c r="M214" s="195"/>
      <c r="N214" s="196"/>
      <c r="O214" s="73"/>
      <c r="P214" s="73"/>
      <c r="Q214" s="73"/>
      <c r="R214" s="73"/>
      <c r="S214" s="73"/>
      <c r="T214" s="74"/>
      <c r="U214" s="34"/>
      <c r="V214" s="34"/>
      <c r="W214" s="34"/>
      <c r="X214" s="34"/>
      <c r="Y214" s="34"/>
      <c r="Z214" s="34"/>
      <c r="AA214" s="34"/>
      <c r="AB214" s="34"/>
      <c r="AC214" s="34"/>
      <c r="AD214" s="34"/>
      <c r="AE214" s="34"/>
      <c r="AT214" s="15" t="s">
        <v>291</v>
      </c>
      <c r="AU214" s="15" t="s">
        <v>80</v>
      </c>
    </row>
    <row r="215" s="12" customFormat="1" ht="25.92" customHeight="1">
      <c r="A215" s="12"/>
      <c r="B215" s="164"/>
      <c r="C215" s="12"/>
      <c r="D215" s="165" t="s">
        <v>72</v>
      </c>
      <c r="E215" s="166" t="s">
        <v>843</v>
      </c>
      <c r="F215" s="166" t="s">
        <v>1006</v>
      </c>
      <c r="G215" s="12"/>
      <c r="H215" s="12"/>
      <c r="I215" s="167"/>
      <c r="J215" s="168">
        <f>BK215</f>
        <v>0</v>
      </c>
      <c r="K215" s="12"/>
      <c r="L215" s="164"/>
      <c r="M215" s="169"/>
      <c r="N215" s="170"/>
      <c r="O215" s="170"/>
      <c r="P215" s="171">
        <f>SUM(P216:P236)</f>
        <v>0</v>
      </c>
      <c r="Q215" s="170"/>
      <c r="R215" s="171">
        <f>SUM(R216:R236)</f>
        <v>0</v>
      </c>
      <c r="S215" s="170"/>
      <c r="T215" s="172">
        <f>SUM(T216:T236)</f>
        <v>0</v>
      </c>
      <c r="U215" s="12"/>
      <c r="V215" s="12"/>
      <c r="W215" s="12"/>
      <c r="X215" s="12"/>
      <c r="Y215" s="12"/>
      <c r="Z215" s="12"/>
      <c r="AA215" s="12"/>
      <c r="AB215" s="12"/>
      <c r="AC215" s="12"/>
      <c r="AD215" s="12"/>
      <c r="AE215" s="12"/>
      <c r="AR215" s="165" t="s">
        <v>80</v>
      </c>
      <c r="AT215" s="173" t="s">
        <v>72</v>
      </c>
      <c r="AU215" s="173" t="s">
        <v>73</v>
      </c>
      <c r="AY215" s="165" t="s">
        <v>281</v>
      </c>
      <c r="BK215" s="174">
        <f>SUM(BK216:BK236)</f>
        <v>0</v>
      </c>
    </row>
    <row r="216" s="2" customFormat="1" ht="21.75" customHeight="1">
      <c r="A216" s="34"/>
      <c r="B216" s="177"/>
      <c r="C216" s="178" t="s">
        <v>767</v>
      </c>
      <c r="D216" s="178" t="s">
        <v>284</v>
      </c>
      <c r="E216" s="179" t="s">
        <v>1007</v>
      </c>
      <c r="F216" s="180" t="s">
        <v>1008</v>
      </c>
      <c r="G216" s="181" t="s">
        <v>510</v>
      </c>
      <c r="H216" s="203">
        <v>0.54000000000000004</v>
      </c>
      <c r="I216" s="183"/>
      <c r="J216" s="184">
        <f>ROUND(I216*H216,2)</f>
        <v>0</v>
      </c>
      <c r="K216" s="185"/>
      <c r="L216" s="35"/>
      <c r="M216" s="186" t="s">
        <v>1</v>
      </c>
      <c r="N216" s="187" t="s">
        <v>38</v>
      </c>
      <c r="O216" s="73"/>
      <c r="P216" s="188">
        <f>O216*H216</f>
        <v>0</v>
      </c>
      <c r="Q216" s="188">
        <v>0</v>
      </c>
      <c r="R216" s="188">
        <f>Q216*H216</f>
        <v>0</v>
      </c>
      <c r="S216" s="188">
        <v>0</v>
      </c>
      <c r="T216" s="189">
        <f>S216*H216</f>
        <v>0</v>
      </c>
      <c r="U216" s="34"/>
      <c r="V216" s="34"/>
      <c r="W216" s="34"/>
      <c r="X216" s="34"/>
      <c r="Y216" s="34"/>
      <c r="Z216" s="34"/>
      <c r="AA216" s="34"/>
      <c r="AB216" s="34"/>
      <c r="AC216" s="34"/>
      <c r="AD216" s="34"/>
      <c r="AE216" s="34"/>
      <c r="AR216" s="190" t="s">
        <v>97</v>
      </c>
      <c r="AT216" s="190" t="s">
        <v>284</v>
      </c>
      <c r="AU216" s="190" t="s">
        <v>80</v>
      </c>
      <c r="AY216" s="15" t="s">
        <v>281</v>
      </c>
      <c r="BE216" s="191">
        <f>IF(N216="základní",J216,0)</f>
        <v>0</v>
      </c>
      <c r="BF216" s="191">
        <f>IF(N216="snížená",J216,0)</f>
        <v>0</v>
      </c>
      <c r="BG216" s="191">
        <f>IF(N216="zákl. přenesená",J216,0)</f>
        <v>0</v>
      </c>
      <c r="BH216" s="191">
        <f>IF(N216="sníž. přenesená",J216,0)</f>
        <v>0</v>
      </c>
      <c r="BI216" s="191">
        <f>IF(N216="nulová",J216,0)</f>
        <v>0</v>
      </c>
      <c r="BJ216" s="15" t="s">
        <v>80</v>
      </c>
      <c r="BK216" s="191">
        <f>ROUND(I216*H216,2)</f>
        <v>0</v>
      </c>
      <c r="BL216" s="15" t="s">
        <v>97</v>
      </c>
      <c r="BM216" s="190" t="s">
        <v>1665</v>
      </c>
    </row>
    <row r="217" s="2" customFormat="1">
      <c r="A217" s="34"/>
      <c r="B217" s="35"/>
      <c r="C217" s="34"/>
      <c r="D217" s="192" t="s">
        <v>290</v>
      </c>
      <c r="E217" s="34"/>
      <c r="F217" s="193" t="s">
        <v>1008</v>
      </c>
      <c r="G217" s="34"/>
      <c r="H217" s="34"/>
      <c r="I217" s="194"/>
      <c r="J217" s="34"/>
      <c r="K217" s="34"/>
      <c r="L217" s="35"/>
      <c r="M217" s="195"/>
      <c r="N217" s="196"/>
      <c r="O217" s="73"/>
      <c r="P217" s="73"/>
      <c r="Q217" s="73"/>
      <c r="R217" s="73"/>
      <c r="S217" s="73"/>
      <c r="T217" s="74"/>
      <c r="U217" s="34"/>
      <c r="V217" s="34"/>
      <c r="W217" s="34"/>
      <c r="X217" s="34"/>
      <c r="Y217" s="34"/>
      <c r="Z217" s="34"/>
      <c r="AA217" s="34"/>
      <c r="AB217" s="34"/>
      <c r="AC217" s="34"/>
      <c r="AD217" s="34"/>
      <c r="AE217" s="34"/>
      <c r="AT217" s="15" t="s">
        <v>290</v>
      </c>
      <c r="AU217" s="15" t="s">
        <v>80</v>
      </c>
    </row>
    <row r="218" s="2" customFormat="1">
      <c r="A218" s="34"/>
      <c r="B218" s="35"/>
      <c r="C218" s="34"/>
      <c r="D218" s="192" t="s">
        <v>291</v>
      </c>
      <c r="E218" s="34"/>
      <c r="F218" s="197" t="s">
        <v>1666</v>
      </c>
      <c r="G218" s="34"/>
      <c r="H218" s="34"/>
      <c r="I218" s="194"/>
      <c r="J218" s="34"/>
      <c r="K218" s="34"/>
      <c r="L218" s="35"/>
      <c r="M218" s="195"/>
      <c r="N218" s="196"/>
      <c r="O218" s="73"/>
      <c r="P218" s="73"/>
      <c r="Q218" s="73"/>
      <c r="R218" s="73"/>
      <c r="S218" s="73"/>
      <c r="T218" s="74"/>
      <c r="U218" s="34"/>
      <c r="V218" s="34"/>
      <c r="W218" s="34"/>
      <c r="X218" s="34"/>
      <c r="Y218" s="34"/>
      <c r="Z218" s="34"/>
      <c r="AA218" s="34"/>
      <c r="AB218" s="34"/>
      <c r="AC218" s="34"/>
      <c r="AD218" s="34"/>
      <c r="AE218" s="34"/>
      <c r="AT218" s="15" t="s">
        <v>291</v>
      </c>
      <c r="AU218" s="15" t="s">
        <v>80</v>
      </c>
    </row>
    <row r="219" s="2" customFormat="1" ht="24.15" customHeight="1">
      <c r="A219" s="34"/>
      <c r="B219" s="177"/>
      <c r="C219" s="178" t="s">
        <v>483</v>
      </c>
      <c r="D219" s="178" t="s">
        <v>284</v>
      </c>
      <c r="E219" s="179" t="s">
        <v>1011</v>
      </c>
      <c r="F219" s="180" t="s">
        <v>1012</v>
      </c>
      <c r="G219" s="181" t="s">
        <v>510</v>
      </c>
      <c r="H219" s="203">
        <v>0.58499999999999996</v>
      </c>
      <c r="I219" s="183"/>
      <c r="J219" s="184">
        <f>ROUND(I219*H219,2)</f>
        <v>0</v>
      </c>
      <c r="K219" s="185"/>
      <c r="L219" s="35"/>
      <c r="M219" s="186" t="s">
        <v>1</v>
      </c>
      <c r="N219" s="187" t="s">
        <v>38</v>
      </c>
      <c r="O219" s="73"/>
      <c r="P219" s="188">
        <f>O219*H219</f>
        <v>0</v>
      </c>
      <c r="Q219" s="188">
        <v>0</v>
      </c>
      <c r="R219" s="188">
        <f>Q219*H219</f>
        <v>0</v>
      </c>
      <c r="S219" s="188">
        <v>0</v>
      </c>
      <c r="T219" s="189">
        <f>S219*H219</f>
        <v>0</v>
      </c>
      <c r="U219" s="34"/>
      <c r="V219" s="34"/>
      <c r="W219" s="34"/>
      <c r="X219" s="34"/>
      <c r="Y219" s="34"/>
      <c r="Z219" s="34"/>
      <c r="AA219" s="34"/>
      <c r="AB219" s="34"/>
      <c r="AC219" s="34"/>
      <c r="AD219" s="34"/>
      <c r="AE219" s="34"/>
      <c r="AR219" s="190" t="s">
        <v>97</v>
      </c>
      <c r="AT219" s="190" t="s">
        <v>284</v>
      </c>
      <c r="AU219" s="190" t="s">
        <v>80</v>
      </c>
      <c r="AY219" s="15" t="s">
        <v>281</v>
      </c>
      <c r="BE219" s="191">
        <f>IF(N219="základní",J219,0)</f>
        <v>0</v>
      </c>
      <c r="BF219" s="191">
        <f>IF(N219="snížená",J219,0)</f>
        <v>0</v>
      </c>
      <c r="BG219" s="191">
        <f>IF(N219="zákl. přenesená",J219,0)</f>
        <v>0</v>
      </c>
      <c r="BH219" s="191">
        <f>IF(N219="sníž. přenesená",J219,0)</f>
        <v>0</v>
      </c>
      <c r="BI219" s="191">
        <f>IF(N219="nulová",J219,0)</f>
        <v>0</v>
      </c>
      <c r="BJ219" s="15" t="s">
        <v>80</v>
      </c>
      <c r="BK219" s="191">
        <f>ROUND(I219*H219,2)</f>
        <v>0</v>
      </c>
      <c r="BL219" s="15" t="s">
        <v>97</v>
      </c>
      <c r="BM219" s="190" t="s">
        <v>1667</v>
      </c>
    </row>
    <row r="220" s="2" customFormat="1">
      <c r="A220" s="34"/>
      <c r="B220" s="35"/>
      <c r="C220" s="34"/>
      <c r="D220" s="192" t="s">
        <v>290</v>
      </c>
      <c r="E220" s="34"/>
      <c r="F220" s="193" t="s">
        <v>1012</v>
      </c>
      <c r="G220" s="34"/>
      <c r="H220" s="34"/>
      <c r="I220" s="194"/>
      <c r="J220" s="34"/>
      <c r="K220" s="34"/>
      <c r="L220" s="35"/>
      <c r="M220" s="195"/>
      <c r="N220" s="196"/>
      <c r="O220" s="73"/>
      <c r="P220" s="73"/>
      <c r="Q220" s="73"/>
      <c r="R220" s="73"/>
      <c r="S220" s="73"/>
      <c r="T220" s="74"/>
      <c r="U220" s="34"/>
      <c r="V220" s="34"/>
      <c r="W220" s="34"/>
      <c r="X220" s="34"/>
      <c r="Y220" s="34"/>
      <c r="Z220" s="34"/>
      <c r="AA220" s="34"/>
      <c r="AB220" s="34"/>
      <c r="AC220" s="34"/>
      <c r="AD220" s="34"/>
      <c r="AE220" s="34"/>
      <c r="AT220" s="15" t="s">
        <v>290</v>
      </c>
      <c r="AU220" s="15" t="s">
        <v>80</v>
      </c>
    </row>
    <row r="221" s="2" customFormat="1">
      <c r="A221" s="34"/>
      <c r="B221" s="35"/>
      <c r="C221" s="34"/>
      <c r="D221" s="192" t="s">
        <v>291</v>
      </c>
      <c r="E221" s="34"/>
      <c r="F221" s="197" t="s">
        <v>1668</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291</v>
      </c>
      <c r="AU221" s="15" t="s">
        <v>80</v>
      </c>
    </row>
    <row r="222" s="2" customFormat="1" ht="44.25" customHeight="1">
      <c r="A222" s="34"/>
      <c r="B222" s="177"/>
      <c r="C222" s="178" t="s">
        <v>487</v>
      </c>
      <c r="D222" s="178" t="s">
        <v>284</v>
      </c>
      <c r="E222" s="179" t="s">
        <v>1015</v>
      </c>
      <c r="F222" s="180" t="s">
        <v>1016</v>
      </c>
      <c r="G222" s="181" t="s">
        <v>515</v>
      </c>
      <c r="H222" s="203">
        <v>0.071999999999999995</v>
      </c>
      <c r="I222" s="183"/>
      <c r="J222" s="184">
        <f>ROUND(I222*H222,2)</f>
        <v>0</v>
      </c>
      <c r="K222" s="185"/>
      <c r="L222" s="35"/>
      <c r="M222" s="186" t="s">
        <v>1</v>
      </c>
      <c r="N222" s="187" t="s">
        <v>38</v>
      </c>
      <c r="O222" s="73"/>
      <c r="P222" s="188">
        <f>O222*H222</f>
        <v>0</v>
      </c>
      <c r="Q222" s="188">
        <v>0</v>
      </c>
      <c r="R222" s="188">
        <f>Q222*H222</f>
        <v>0</v>
      </c>
      <c r="S222" s="188">
        <v>0</v>
      </c>
      <c r="T222" s="189">
        <f>S222*H222</f>
        <v>0</v>
      </c>
      <c r="U222" s="34"/>
      <c r="V222" s="34"/>
      <c r="W222" s="34"/>
      <c r="X222" s="34"/>
      <c r="Y222" s="34"/>
      <c r="Z222" s="34"/>
      <c r="AA222" s="34"/>
      <c r="AB222" s="34"/>
      <c r="AC222" s="34"/>
      <c r="AD222" s="34"/>
      <c r="AE222" s="34"/>
      <c r="AR222" s="190" t="s">
        <v>97</v>
      </c>
      <c r="AT222" s="190" t="s">
        <v>284</v>
      </c>
      <c r="AU222" s="190" t="s">
        <v>80</v>
      </c>
      <c r="AY222" s="15" t="s">
        <v>281</v>
      </c>
      <c r="BE222" s="191">
        <f>IF(N222="základní",J222,0)</f>
        <v>0</v>
      </c>
      <c r="BF222" s="191">
        <f>IF(N222="snížená",J222,0)</f>
        <v>0</v>
      </c>
      <c r="BG222" s="191">
        <f>IF(N222="zákl. přenesená",J222,0)</f>
        <v>0</v>
      </c>
      <c r="BH222" s="191">
        <f>IF(N222="sníž. přenesená",J222,0)</f>
        <v>0</v>
      </c>
      <c r="BI222" s="191">
        <f>IF(N222="nulová",J222,0)</f>
        <v>0</v>
      </c>
      <c r="BJ222" s="15" t="s">
        <v>80</v>
      </c>
      <c r="BK222" s="191">
        <f>ROUND(I222*H222,2)</f>
        <v>0</v>
      </c>
      <c r="BL222" s="15" t="s">
        <v>97</v>
      </c>
      <c r="BM222" s="190" t="s">
        <v>1669</v>
      </c>
    </row>
    <row r="223" s="2" customFormat="1">
      <c r="A223" s="34"/>
      <c r="B223" s="35"/>
      <c r="C223" s="34"/>
      <c r="D223" s="192" t="s">
        <v>290</v>
      </c>
      <c r="E223" s="34"/>
      <c r="F223" s="193" t="s">
        <v>1016</v>
      </c>
      <c r="G223" s="34"/>
      <c r="H223" s="34"/>
      <c r="I223" s="194"/>
      <c r="J223" s="34"/>
      <c r="K223" s="34"/>
      <c r="L223" s="35"/>
      <c r="M223" s="195"/>
      <c r="N223" s="196"/>
      <c r="O223" s="73"/>
      <c r="P223" s="73"/>
      <c r="Q223" s="73"/>
      <c r="R223" s="73"/>
      <c r="S223" s="73"/>
      <c r="T223" s="74"/>
      <c r="U223" s="34"/>
      <c r="V223" s="34"/>
      <c r="W223" s="34"/>
      <c r="X223" s="34"/>
      <c r="Y223" s="34"/>
      <c r="Z223" s="34"/>
      <c r="AA223" s="34"/>
      <c r="AB223" s="34"/>
      <c r="AC223" s="34"/>
      <c r="AD223" s="34"/>
      <c r="AE223" s="34"/>
      <c r="AT223" s="15" t="s">
        <v>290</v>
      </c>
      <c r="AU223" s="15" t="s">
        <v>80</v>
      </c>
    </row>
    <row r="224" s="2" customFormat="1">
      <c r="A224" s="34"/>
      <c r="B224" s="35"/>
      <c r="C224" s="34"/>
      <c r="D224" s="192" t="s">
        <v>291</v>
      </c>
      <c r="E224" s="34"/>
      <c r="F224" s="197" t="s">
        <v>1670</v>
      </c>
      <c r="G224" s="34"/>
      <c r="H224" s="34"/>
      <c r="I224" s="194"/>
      <c r="J224" s="34"/>
      <c r="K224" s="34"/>
      <c r="L224" s="35"/>
      <c r="M224" s="195"/>
      <c r="N224" s="196"/>
      <c r="O224" s="73"/>
      <c r="P224" s="73"/>
      <c r="Q224" s="73"/>
      <c r="R224" s="73"/>
      <c r="S224" s="73"/>
      <c r="T224" s="74"/>
      <c r="U224" s="34"/>
      <c r="V224" s="34"/>
      <c r="W224" s="34"/>
      <c r="X224" s="34"/>
      <c r="Y224" s="34"/>
      <c r="Z224" s="34"/>
      <c r="AA224" s="34"/>
      <c r="AB224" s="34"/>
      <c r="AC224" s="34"/>
      <c r="AD224" s="34"/>
      <c r="AE224" s="34"/>
      <c r="AT224" s="15" t="s">
        <v>291</v>
      </c>
      <c r="AU224" s="15" t="s">
        <v>80</v>
      </c>
    </row>
    <row r="225" s="2" customFormat="1" ht="16.5" customHeight="1">
      <c r="A225" s="34"/>
      <c r="B225" s="177"/>
      <c r="C225" s="178" t="s">
        <v>491</v>
      </c>
      <c r="D225" s="178" t="s">
        <v>284</v>
      </c>
      <c r="E225" s="179" t="s">
        <v>1019</v>
      </c>
      <c r="F225" s="180" t="s">
        <v>1020</v>
      </c>
      <c r="G225" s="181" t="s">
        <v>505</v>
      </c>
      <c r="H225" s="203">
        <v>12</v>
      </c>
      <c r="I225" s="183"/>
      <c r="J225" s="184">
        <f>ROUND(I225*H225,2)</f>
        <v>0</v>
      </c>
      <c r="K225" s="185"/>
      <c r="L225" s="35"/>
      <c r="M225" s="186" t="s">
        <v>1</v>
      </c>
      <c r="N225" s="187" t="s">
        <v>38</v>
      </c>
      <c r="O225" s="73"/>
      <c r="P225" s="188">
        <f>O225*H225</f>
        <v>0</v>
      </c>
      <c r="Q225" s="188">
        <v>0</v>
      </c>
      <c r="R225" s="188">
        <f>Q225*H225</f>
        <v>0</v>
      </c>
      <c r="S225" s="188">
        <v>0</v>
      </c>
      <c r="T225" s="189">
        <f>S225*H225</f>
        <v>0</v>
      </c>
      <c r="U225" s="34"/>
      <c r="V225" s="34"/>
      <c r="W225" s="34"/>
      <c r="X225" s="34"/>
      <c r="Y225" s="34"/>
      <c r="Z225" s="34"/>
      <c r="AA225" s="34"/>
      <c r="AB225" s="34"/>
      <c r="AC225" s="34"/>
      <c r="AD225" s="34"/>
      <c r="AE225" s="34"/>
      <c r="AR225" s="190" t="s">
        <v>97</v>
      </c>
      <c r="AT225" s="190" t="s">
        <v>284</v>
      </c>
      <c r="AU225" s="190" t="s">
        <v>80</v>
      </c>
      <c r="AY225" s="15" t="s">
        <v>281</v>
      </c>
      <c r="BE225" s="191">
        <f>IF(N225="základní",J225,0)</f>
        <v>0</v>
      </c>
      <c r="BF225" s="191">
        <f>IF(N225="snížená",J225,0)</f>
        <v>0</v>
      </c>
      <c r="BG225" s="191">
        <f>IF(N225="zákl. přenesená",J225,0)</f>
        <v>0</v>
      </c>
      <c r="BH225" s="191">
        <f>IF(N225="sníž. přenesená",J225,0)</f>
        <v>0</v>
      </c>
      <c r="BI225" s="191">
        <f>IF(N225="nulová",J225,0)</f>
        <v>0</v>
      </c>
      <c r="BJ225" s="15" t="s">
        <v>80</v>
      </c>
      <c r="BK225" s="191">
        <f>ROUND(I225*H225,2)</f>
        <v>0</v>
      </c>
      <c r="BL225" s="15" t="s">
        <v>97</v>
      </c>
      <c r="BM225" s="190" t="s">
        <v>1671</v>
      </c>
    </row>
    <row r="226" s="2" customFormat="1">
      <c r="A226" s="34"/>
      <c r="B226" s="35"/>
      <c r="C226" s="34"/>
      <c r="D226" s="192" t="s">
        <v>290</v>
      </c>
      <c r="E226" s="34"/>
      <c r="F226" s="193" t="s">
        <v>1020</v>
      </c>
      <c r="G226" s="34"/>
      <c r="H226" s="34"/>
      <c r="I226" s="194"/>
      <c r="J226" s="34"/>
      <c r="K226" s="34"/>
      <c r="L226" s="35"/>
      <c r="M226" s="195"/>
      <c r="N226" s="196"/>
      <c r="O226" s="73"/>
      <c r="P226" s="73"/>
      <c r="Q226" s="73"/>
      <c r="R226" s="73"/>
      <c r="S226" s="73"/>
      <c r="T226" s="74"/>
      <c r="U226" s="34"/>
      <c r="V226" s="34"/>
      <c r="W226" s="34"/>
      <c r="X226" s="34"/>
      <c r="Y226" s="34"/>
      <c r="Z226" s="34"/>
      <c r="AA226" s="34"/>
      <c r="AB226" s="34"/>
      <c r="AC226" s="34"/>
      <c r="AD226" s="34"/>
      <c r="AE226" s="34"/>
      <c r="AT226" s="15" t="s">
        <v>290</v>
      </c>
      <c r="AU226" s="15" t="s">
        <v>80</v>
      </c>
    </row>
    <row r="227" s="2" customFormat="1">
      <c r="A227" s="34"/>
      <c r="B227" s="35"/>
      <c r="C227" s="34"/>
      <c r="D227" s="192" t="s">
        <v>291</v>
      </c>
      <c r="E227" s="34"/>
      <c r="F227" s="197" t="s">
        <v>1672</v>
      </c>
      <c r="G227" s="34"/>
      <c r="H227" s="34"/>
      <c r="I227" s="194"/>
      <c r="J227" s="34"/>
      <c r="K227" s="34"/>
      <c r="L227" s="35"/>
      <c r="M227" s="195"/>
      <c r="N227" s="196"/>
      <c r="O227" s="73"/>
      <c r="P227" s="73"/>
      <c r="Q227" s="73"/>
      <c r="R227" s="73"/>
      <c r="S227" s="73"/>
      <c r="T227" s="74"/>
      <c r="U227" s="34"/>
      <c r="V227" s="34"/>
      <c r="W227" s="34"/>
      <c r="X227" s="34"/>
      <c r="Y227" s="34"/>
      <c r="Z227" s="34"/>
      <c r="AA227" s="34"/>
      <c r="AB227" s="34"/>
      <c r="AC227" s="34"/>
      <c r="AD227" s="34"/>
      <c r="AE227" s="34"/>
      <c r="AT227" s="15" t="s">
        <v>291</v>
      </c>
      <c r="AU227" s="15" t="s">
        <v>80</v>
      </c>
    </row>
    <row r="228" s="2" customFormat="1" ht="24.15" customHeight="1">
      <c r="A228" s="34"/>
      <c r="B228" s="177"/>
      <c r="C228" s="178" t="s">
        <v>498</v>
      </c>
      <c r="D228" s="178" t="s">
        <v>284</v>
      </c>
      <c r="E228" s="179" t="s">
        <v>1023</v>
      </c>
      <c r="F228" s="180" t="s">
        <v>1024</v>
      </c>
      <c r="G228" s="181" t="s">
        <v>403</v>
      </c>
      <c r="H228" s="203">
        <v>6.7000000000000002</v>
      </c>
      <c r="I228" s="183"/>
      <c r="J228" s="184">
        <f>ROUND(I228*H228,2)</f>
        <v>0</v>
      </c>
      <c r="K228" s="185"/>
      <c r="L228" s="35"/>
      <c r="M228" s="186" t="s">
        <v>1</v>
      </c>
      <c r="N228" s="187" t="s">
        <v>38</v>
      </c>
      <c r="O228" s="73"/>
      <c r="P228" s="188">
        <f>O228*H228</f>
        <v>0</v>
      </c>
      <c r="Q228" s="188">
        <v>0</v>
      </c>
      <c r="R228" s="188">
        <f>Q228*H228</f>
        <v>0</v>
      </c>
      <c r="S228" s="188">
        <v>0</v>
      </c>
      <c r="T228" s="189">
        <f>S228*H228</f>
        <v>0</v>
      </c>
      <c r="U228" s="34"/>
      <c r="V228" s="34"/>
      <c r="W228" s="34"/>
      <c r="X228" s="34"/>
      <c r="Y228" s="34"/>
      <c r="Z228" s="34"/>
      <c r="AA228" s="34"/>
      <c r="AB228" s="34"/>
      <c r="AC228" s="34"/>
      <c r="AD228" s="34"/>
      <c r="AE228" s="34"/>
      <c r="AR228" s="190" t="s">
        <v>97</v>
      </c>
      <c r="AT228" s="190" t="s">
        <v>284</v>
      </c>
      <c r="AU228" s="190" t="s">
        <v>80</v>
      </c>
      <c r="AY228" s="15" t="s">
        <v>281</v>
      </c>
      <c r="BE228" s="191">
        <f>IF(N228="základní",J228,0)</f>
        <v>0</v>
      </c>
      <c r="BF228" s="191">
        <f>IF(N228="snížená",J228,0)</f>
        <v>0</v>
      </c>
      <c r="BG228" s="191">
        <f>IF(N228="zákl. přenesená",J228,0)</f>
        <v>0</v>
      </c>
      <c r="BH228" s="191">
        <f>IF(N228="sníž. přenesená",J228,0)</f>
        <v>0</v>
      </c>
      <c r="BI228" s="191">
        <f>IF(N228="nulová",J228,0)</f>
        <v>0</v>
      </c>
      <c r="BJ228" s="15" t="s">
        <v>80</v>
      </c>
      <c r="BK228" s="191">
        <f>ROUND(I228*H228,2)</f>
        <v>0</v>
      </c>
      <c r="BL228" s="15" t="s">
        <v>97</v>
      </c>
      <c r="BM228" s="190" t="s">
        <v>1673</v>
      </c>
    </row>
    <row r="229" s="2" customFormat="1">
      <c r="A229" s="34"/>
      <c r="B229" s="35"/>
      <c r="C229" s="34"/>
      <c r="D229" s="192" t="s">
        <v>290</v>
      </c>
      <c r="E229" s="34"/>
      <c r="F229" s="193" t="s">
        <v>1024</v>
      </c>
      <c r="G229" s="34"/>
      <c r="H229" s="34"/>
      <c r="I229" s="194"/>
      <c r="J229" s="34"/>
      <c r="K229" s="34"/>
      <c r="L229" s="35"/>
      <c r="M229" s="195"/>
      <c r="N229" s="196"/>
      <c r="O229" s="73"/>
      <c r="P229" s="73"/>
      <c r="Q229" s="73"/>
      <c r="R229" s="73"/>
      <c r="S229" s="73"/>
      <c r="T229" s="74"/>
      <c r="U229" s="34"/>
      <c r="V229" s="34"/>
      <c r="W229" s="34"/>
      <c r="X229" s="34"/>
      <c r="Y229" s="34"/>
      <c r="Z229" s="34"/>
      <c r="AA229" s="34"/>
      <c r="AB229" s="34"/>
      <c r="AC229" s="34"/>
      <c r="AD229" s="34"/>
      <c r="AE229" s="34"/>
      <c r="AT229" s="15" t="s">
        <v>290</v>
      </c>
      <c r="AU229" s="15" t="s">
        <v>80</v>
      </c>
    </row>
    <row r="230" s="2" customFormat="1">
      <c r="A230" s="34"/>
      <c r="B230" s="35"/>
      <c r="C230" s="34"/>
      <c r="D230" s="192" t="s">
        <v>291</v>
      </c>
      <c r="E230" s="34"/>
      <c r="F230" s="197" t="s">
        <v>1674</v>
      </c>
      <c r="G230" s="34"/>
      <c r="H230" s="34"/>
      <c r="I230" s="194"/>
      <c r="J230" s="34"/>
      <c r="K230" s="34"/>
      <c r="L230" s="35"/>
      <c r="M230" s="195"/>
      <c r="N230" s="196"/>
      <c r="O230" s="73"/>
      <c r="P230" s="73"/>
      <c r="Q230" s="73"/>
      <c r="R230" s="73"/>
      <c r="S230" s="73"/>
      <c r="T230" s="74"/>
      <c r="U230" s="34"/>
      <c r="V230" s="34"/>
      <c r="W230" s="34"/>
      <c r="X230" s="34"/>
      <c r="Y230" s="34"/>
      <c r="Z230" s="34"/>
      <c r="AA230" s="34"/>
      <c r="AB230" s="34"/>
      <c r="AC230" s="34"/>
      <c r="AD230" s="34"/>
      <c r="AE230" s="34"/>
      <c r="AT230" s="15" t="s">
        <v>291</v>
      </c>
      <c r="AU230" s="15" t="s">
        <v>80</v>
      </c>
    </row>
    <row r="231" s="2" customFormat="1" ht="24.15" customHeight="1">
      <c r="A231" s="34"/>
      <c r="B231" s="177"/>
      <c r="C231" s="178" t="s">
        <v>502</v>
      </c>
      <c r="D231" s="178" t="s">
        <v>284</v>
      </c>
      <c r="E231" s="179" t="s">
        <v>1027</v>
      </c>
      <c r="F231" s="180" t="s">
        <v>1028</v>
      </c>
      <c r="G231" s="181" t="s">
        <v>403</v>
      </c>
      <c r="H231" s="203">
        <v>6.7000000000000002</v>
      </c>
      <c r="I231" s="183"/>
      <c r="J231" s="184">
        <f>ROUND(I231*H231,2)</f>
        <v>0</v>
      </c>
      <c r="K231" s="185"/>
      <c r="L231" s="35"/>
      <c r="M231" s="186" t="s">
        <v>1</v>
      </c>
      <c r="N231" s="187" t="s">
        <v>38</v>
      </c>
      <c r="O231" s="73"/>
      <c r="P231" s="188">
        <f>O231*H231</f>
        <v>0</v>
      </c>
      <c r="Q231" s="188">
        <v>0</v>
      </c>
      <c r="R231" s="188">
        <f>Q231*H231</f>
        <v>0</v>
      </c>
      <c r="S231" s="188">
        <v>0</v>
      </c>
      <c r="T231" s="189">
        <f>S231*H231</f>
        <v>0</v>
      </c>
      <c r="U231" s="34"/>
      <c r="V231" s="34"/>
      <c r="W231" s="34"/>
      <c r="X231" s="34"/>
      <c r="Y231" s="34"/>
      <c r="Z231" s="34"/>
      <c r="AA231" s="34"/>
      <c r="AB231" s="34"/>
      <c r="AC231" s="34"/>
      <c r="AD231" s="34"/>
      <c r="AE231" s="34"/>
      <c r="AR231" s="190" t="s">
        <v>97</v>
      </c>
      <c r="AT231" s="190" t="s">
        <v>284</v>
      </c>
      <c r="AU231" s="190" t="s">
        <v>80</v>
      </c>
      <c r="AY231" s="15" t="s">
        <v>281</v>
      </c>
      <c r="BE231" s="191">
        <f>IF(N231="základní",J231,0)</f>
        <v>0</v>
      </c>
      <c r="BF231" s="191">
        <f>IF(N231="snížená",J231,0)</f>
        <v>0</v>
      </c>
      <c r="BG231" s="191">
        <f>IF(N231="zákl. přenesená",J231,0)</f>
        <v>0</v>
      </c>
      <c r="BH231" s="191">
        <f>IF(N231="sníž. přenesená",J231,0)</f>
        <v>0</v>
      </c>
      <c r="BI231" s="191">
        <f>IF(N231="nulová",J231,0)</f>
        <v>0</v>
      </c>
      <c r="BJ231" s="15" t="s">
        <v>80</v>
      </c>
      <c r="BK231" s="191">
        <f>ROUND(I231*H231,2)</f>
        <v>0</v>
      </c>
      <c r="BL231" s="15" t="s">
        <v>97</v>
      </c>
      <c r="BM231" s="190" t="s">
        <v>1675</v>
      </c>
    </row>
    <row r="232" s="2" customFormat="1">
      <c r="A232" s="34"/>
      <c r="B232" s="35"/>
      <c r="C232" s="34"/>
      <c r="D232" s="192" t="s">
        <v>290</v>
      </c>
      <c r="E232" s="34"/>
      <c r="F232" s="193" t="s">
        <v>1028</v>
      </c>
      <c r="G232" s="34"/>
      <c r="H232" s="34"/>
      <c r="I232" s="194"/>
      <c r="J232" s="34"/>
      <c r="K232" s="34"/>
      <c r="L232" s="35"/>
      <c r="M232" s="195"/>
      <c r="N232" s="196"/>
      <c r="O232" s="73"/>
      <c r="P232" s="73"/>
      <c r="Q232" s="73"/>
      <c r="R232" s="73"/>
      <c r="S232" s="73"/>
      <c r="T232" s="74"/>
      <c r="U232" s="34"/>
      <c r="V232" s="34"/>
      <c r="W232" s="34"/>
      <c r="X232" s="34"/>
      <c r="Y232" s="34"/>
      <c r="Z232" s="34"/>
      <c r="AA232" s="34"/>
      <c r="AB232" s="34"/>
      <c r="AC232" s="34"/>
      <c r="AD232" s="34"/>
      <c r="AE232" s="34"/>
      <c r="AT232" s="15" t="s">
        <v>290</v>
      </c>
      <c r="AU232" s="15" t="s">
        <v>80</v>
      </c>
    </row>
    <row r="233" s="2" customFormat="1">
      <c r="A233" s="34"/>
      <c r="B233" s="35"/>
      <c r="C233" s="34"/>
      <c r="D233" s="192" t="s">
        <v>291</v>
      </c>
      <c r="E233" s="34"/>
      <c r="F233" s="197" t="s">
        <v>1674</v>
      </c>
      <c r="G233" s="34"/>
      <c r="H233" s="34"/>
      <c r="I233" s="194"/>
      <c r="J233" s="34"/>
      <c r="K233" s="34"/>
      <c r="L233" s="35"/>
      <c r="M233" s="195"/>
      <c r="N233" s="196"/>
      <c r="O233" s="73"/>
      <c r="P233" s="73"/>
      <c r="Q233" s="73"/>
      <c r="R233" s="73"/>
      <c r="S233" s="73"/>
      <c r="T233" s="74"/>
      <c r="U233" s="34"/>
      <c r="V233" s="34"/>
      <c r="W233" s="34"/>
      <c r="X233" s="34"/>
      <c r="Y233" s="34"/>
      <c r="Z233" s="34"/>
      <c r="AA233" s="34"/>
      <c r="AB233" s="34"/>
      <c r="AC233" s="34"/>
      <c r="AD233" s="34"/>
      <c r="AE233" s="34"/>
      <c r="AT233" s="15" t="s">
        <v>291</v>
      </c>
      <c r="AU233" s="15" t="s">
        <v>80</v>
      </c>
    </row>
    <row r="234" s="2" customFormat="1" ht="49.05" customHeight="1">
      <c r="A234" s="34"/>
      <c r="B234" s="177"/>
      <c r="C234" s="178" t="s">
        <v>507</v>
      </c>
      <c r="D234" s="178" t="s">
        <v>284</v>
      </c>
      <c r="E234" s="179" t="s">
        <v>1408</v>
      </c>
      <c r="F234" s="180" t="s">
        <v>1409</v>
      </c>
      <c r="G234" s="181" t="s">
        <v>410</v>
      </c>
      <c r="H234" s="203">
        <v>8</v>
      </c>
      <c r="I234" s="183"/>
      <c r="J234" s="184">
        <f>ROUND(I234*H234,2)</f>
        <v>0</v>
      </c>
      <c r="K234" s="185"/>
      <c r="L234" s="35"/>
      <c r="M234" s="186" t="s">
        <v>1</v>
      </c>
      <c r="N234" s="187" t="s">
        <v>38</v>
      </c>
      <c r="O234" s="73"/>
      <c r="P234" s="188">
        <f>O234*H234</f>
        <v>0</v>
      </c>
      <c r="Q234" s="188">
        <v>0</v>
      </c>
      <c r="R234" s="188">
        <f>Q234*H234</f>
        <v>0</v>
      </c>
      <c r="S234" s="188">
        <v>0</v>
      </c>
      <c r="T234" s="189">
        <f>S234*H234</f>
        <v>0</v>
      </c>
      <c r="U234" s="34"/>
      <c r="V234" s="34"/>
      <c r="W234" s="34"/>
      <c r="X234" s="34"/>
      <c r="Y234" s="34"/>
      <c r="Z234" s="34"/>
      <c r="AA234" s="34"/>
      <c r="AB234" s="34"/>
      <c r="AC234" s="34"/>
      <c r="AD234" s="34"/>
      <c r="AE234" s="34"/>
      <c r="AR234" s="190" t="s">
        <v>97</v>
      </c>
      <c r="AT234" s="190" t="s">
        <v>284</v>
      </c>
      <c r="AU234" s="190" t="s">
        <v>80</v>
      </c>
      <c r="AY234" s="15" t="s">
        <v>281</v>
      </c>
      <c r="BE234" s="191">
        <f>IF(N234="základní",J234,0)</f>
        <v>0</v>
      </c>
      <c r="BF234" s="191">
        <f>IF(N234="snížená",J234,0)</f>
        <v>0</v>
      </c>
      <c r="BG234" s="191">
        <f>IF(N234="zákl. přenesená",J234,0)</f>
        <v>0</v>
      </c>
      <c r="BH234" s="191">
        <f>IF(N234="sníž. přenesená",J234,0)</f>
        <v>0</v>
      </c>
      <c r="BI234" s="191">
        <f>IF(N234="nulová",J234,0)</f>
        <v>0</v>
      </c>
      <c r="BJ234" s="15" t="s">
        <v>80</v>
      </c>
      <c r="BK234" s="191">
        <f>ROUND(I234*H234,2)</f>
        <v>0</v>
      </c>
      <c r="BL234" s="15" t="s">
        <v>97</v>
      </c>
      <c r="BM234" s="190" t="s">
        <v>1676</v>
      </c>
    </row>
    <row r="235" s="2" customFormat="1">
      <c r="A235" s="34"/>
      <c r="B235" s="35"/>
      <c r="C235" s="34"/>
      <c r="D235" s="192" t="s">
        <v>290</v>
      </c>
      <c r="E235" s="34"/>
      <c r="F235" s="193" t="s">
        <v>1409</v>
      </c>
      <c r="G235" s="34"/>
      <c r="H235" s="34"/>
      <c r="I235" s="194"/>
      <c r="J235" s="34"/>
      <c r="K235" s="34"/>
      <c r="L235" s="35"/>
      <c r="M235" s="195"/>
      <c r="N235" s="196"/>
      <c r="O235" s="73"/>
      <c r="P235" s="73"/>
      <c r="Q235" s="73"/>
      <c r="R235" s="73"/>
      <c r="S235" s="73"/>
      <c r="T235" s="74"/>
      <c r="U235" s="34"/>
      <c r="V235" s="34"/>
      <c r="W235" s="34"/>
      <c r="X235" s="34"/>
      <c r="Y235" s="34"/>
      <c r="Z235" s="34"/>
      <c r="AA235" s="34"/>
      <c r="AB235" s="34"/>
      <c r="AC235" s="34"/>
      <c r="AD235" s="34"/>
      <c r="AE235" s="34"/>
      <c r="AT235" s="15" t="s">
        <v>290</v>
      </c>
      <c r="AU235" s="15" t="s">
        <v>80</v>
      </c>
    </row>
    <row r="236" s="2" customFormat="1">
      <c r="A236" s="34"/>
      <c r="B236" s="35"/>
      <c r="C236" s="34"/>
      <c r="D236" s="192" t="s">
        <v>291</v>
      </c>
      <c r="E236" s="34"/>
      <c r="F236" s="197" t="s">
        <v>1677</v>
      </c>
      <c r="G236" s="34"/>
      <c r="H236" s="34"/>
      <c r="I236" s="194"/>
      <c r="J236" s="34"/>
      <c r="K236" s="34"/>
      <c r="L236" s="35"/>
      <c r="M236" s="195"/>
      <c r="N236" s="196"/>
      <c r="O236" s="73"/>
      <c r="P236" s="73"/>
      <c r="Q236" s="73"/>
      <c r="R236" s="73"/>
      <c r="S236" s="73"/>
      <c r="T236" s="74"/>
      <c r="U236" s="34"/>
      <c r="V236" s="34"/>
      <c r="W236" s="34"/>
      <c r="X236" s="34"/>
      <c r="Y236" s="34"/>
      <c r="Z236" s="34"/>
      <c r="AA236" s="34"/>
      <c r="AB236" s="34"/>
      <c r="AC236" s="34"/>
      <c r="AD236" s="34"/>
      <c r="AE236" s="34"/>
      <c r="AT236" s="15" t="s">
        <v>291</v>
      </c>
      <c r="AU236" s="15" t="s">
        <v>80</v>
      </c>
    </row>
    <row r="237" s="12" customFormat="1" ht="25.92" customHeight="1">
      <c r="A237" s="12"/>
      <c r="B237" s="164"/>
      <c r="C237" s="12"/>
      <c r="D237" s="165" t="s">
        <v>72</v>
      </c>
      <c r="E237" s="166" t="s">
        <v>540</v>
      </c>
      <c r="F237" s="166" t="s">
        <v>803</v>
      </c>
      <c r="G237" s="12"/>
      <c r="H237" s="12"/>
      <c r="I237" s="167"/>
      <c r="J237" s="168">
        <f>BK237</f>
        <v>0</v>
      </c>
      <c r="K237" s="12"/>
      <c r="L237" s="164"/>
      <c r="M237" s="169"/>
      <c r="N237" s="170"/>
      <c r="O237" s="170"/>
      <c r="P237" s="171">
        <f>SUM(P238:P243)</f>
        <v>0</v>
      </c>
      <c r="Q237" s="170"/>
      <c r="R237" s="171">
        <f>SUM(R238:R243)</f>
        <v>0</v>
      </c>
      <c r="S237" s="170"/>
      <c r="T237" s="172">
        <f>SUM(T238:T243)</f>
        <v>0</v>
      </c>
      <c r="U237" s="12"/>
      <c r="V237" s="12"/>
      <c r="W237" s="12"/>
      <c r="X237" s="12"/>
      <c r="Y237" s="12"/>
      <c r="Z237" s="12"/>
      <c r="AA237" s="12"/>
      <c r="AB237" s="12"/>
      <c r="AC237" s="12"/>
      <c r="AD237" s="12"/>
      <c r="AE237" s="12"/>
      <c r="AR237" s="165" t="s">
        <v>80</v>
      </c>
      <c r="AT237" s="173" t="s">
        <v>72</v>
      </c>
      <c r="AU237" s="173" t="s">
        <v>73</v>
      </c>
      <c r="AY237" s="165" t="s">
        <v>281</v>
      </c>
      <c r="BK237" s="174">
        <f>SUM(BK238:BK243)</f>
        <v>0</v>
      </c>
    </row>
    <row r="238" s="2" customFormat="1" ht="16.5" customHeight="1">
      <c r="A238" s="34"/>
      <c r="B238" s="177"/>
      <c r="C238" s="178" t="s">
        <v>798</v>
      </c>
      <c r="D238" s="178" t="s">
        <v>284</v>
      </c>
      <c r="E238" s="179" t="s">
        <v>1034</v>
      </c>
      <c r="F238" s="180" t="s">
        <v>1035</v>
      </c>
      <c r="G238" s="181" t="s">
        <v>510</v>
      </c>
      <c r="H238" s="203">
        <v>1.0449999999999999</v>
      </c>
      <c r="I238" s="183"/>
      <c r="J238" s="184">
        <f>ROUND(I238*H238,2)</f>
        <v>0</v>
      </c>
      <c r="K238" s="185"/>
      <c r="L238" s="35"/>
      <c r="M238" s="186" t="s">
        <v>1</v>
      </c>
      <c r="N238" s="187" t="s">
        <v>38</v>
      </c>
      <c r="O238" s="73"/>
      <c r="P238" s="188">
        <f>O238*H238</f>
        <v>0</v>
      </c>
      <c r="Q238" s="188">
        <v>0</v>
      </c>
      <c r="R238" s="188">
        <f>Q238*H238</f>
        <v>0</v>
      </c>
      <c r="S238" s="188">
        <v>0</v>
      </c>
      <c r="T238" s="189">
        <f>S238*H238</f>
        <v>0</v>
      </c>
      <c r="U238" s="34"/>
      <c r="V238" s="34"/>
      <c r="W238" s="34"/>
      <c r="X238" s="34"/>
      <c r="Y238" s="34"/>
      <c r="Z238" s="34"/>
      <c r="AA238" s="34"/>
      <c r="AB238" s="34"/>
      <c r="AC238" s="34"/>
      <c r="AD238" s="34"/>
      <c r="AE238" s="34"/>
      <c r="AR238" s="190" t="s">
        <v>97</v>
      </c>
      <c r="AT238" s="190" t="s">
        <v>284</v>
      </c>
      <c r="AU238" s="190" t="s">
        <v>80</v>
      </c>
      <c r="AY238" s="15" t="s">
        <v>281</v>
      </c>
      <c r="BE238" s="191">
        <f>IF(N238="základní",J238,0)</f>
        <v>0</v>
      </c>
      <c r="BF238" s="191">
        <f>IF(N238="snížená",J238,0)</f>
        <v>0</v>
      </c>
      <c r="BG238" s="191">
        <f>IF(N238="zákl. přenesená",J238,0)</f>
        <v>0</v>
      </c>
      <c r="BH238" s="191">
        <f>IF(N238="sníž. přenesená",J238,0)</f>
        <v>0</v>
      </c>
      <c r="BI238" s="191">
        <f>IF(N238="nulová",J238,0)</f>
        <v>0</v>
      </c>
      <c r="BJ238" s="15" t="s">
        <v>80</v>
      </c>
      <c r="BK238" s="191">
        <f>ROUND(I238*H238,2)</f>
        <v>0</v>
      </c>
      <c r="BL238" s="15" t="s">
        <v>97</v>
      </c>
      <c r="BM238" s="190" t="s">
        <v>1678</v>
      </c>
    </row>
    <row r="239" s="2" customFormat="1">
      <c r="A239" s="34"/>
      <c r="B239" s="35"/>
      <c r="C239" s="34"/>
      <c r="D239" s="192" t="s">
        <v>290</v>
      </c>
      <c r="E239" s="34"/>
      <c r="F239" s="193" t="s">
        <v>1035</v>
      </c>
      <c r="G239" s="34"/>
      <c r="H239" s="34"/>
      <c r="I239" s="194"/>
      <c r="J239" s="34"/>
      <c r="K239" s="34"/>
      <c r="L239" s="35"/>
      <c r="M239" s="195"/>
      <c r="N239" s="196"/>
      <c r="O239" s="73"/>
      <c r="P239" s="73"/>
      <c r="Q239" s="73"/>
      <c r="R239" s="73"/>
      <c r="S239" s="73"/>
      <c r="T239" s="74"/>
      <c r="U239" s="34"/>
      <c r="V239" s="34"/>
      <c r="W239" s="34"/>
      <c r="X239" s="34"/>
      <c r="Y239" s="34"/>
      <c r="Z239" s="34"/>
      <c r="AA239" s="34"/>
      <c r="AB239" s="34"/>
      <c r="AC239" s="34"/>
      <c r="AD239" s="34"/>
      <c r="AE239" s="34"/>
      <c r="AT239" s="15" t="s">
        <v>290</v>
      </c>
      <c r="AU239" s="15" t="s">
        <v>80</v>
      </c>
    </row>
    <row r="240" s="2" customFormat="1">
      <c r="A240" s="34"/>
      <c r="B240" s="35"/>
      <c r="C240" s="34"/>
      <c r="D240" s="192" t="s">
        <v>291</v>
      </c>
      <c r="E240" s="34"/>
      <c r="F240" s="197" t="s">
        <v>1679</v>
      </c>
      <c r="G240" s="34"/>
      <c r="H240" s="34"/>
      <c r="I240" s="194"/>
      <c r="J240" s="34"/>
      <c r="K240" s="34"/>
      <c r="L240" s="35"/>
      <c r="M240" s="195"/>
      <c r="N240" s="196"/>
      <c r="O240" s="73"/>
      <c r="P240" s="73"/>
      <c r="Q240" s="73"/>
      <c r="R240" s="73"/>
      <c r="S240" s="73"/>
      <c r="T240" s="74"/>
      <c r="U240" s="34"/>
      <c r="V240" s="34"/>
      <c r="W240" s="34"/>
      <c r="X240" s="34"/>
      <c r="Y240" s="34"/>
      <c r="Z240" s="34"/>
      <c r="AA240" s="34"/>
      <c r="AB240" s="34"/>
      <c r="AC240" s="34"/>
      <c r="AD240" s="34"/>
      <c r="AE240" s="34"/>
      <c r="AT240" s="15" t="s">
        <v>291</v>
      </c>
      <c r="AU240" s="15" t="s">
        <v>80</v>
      </c>
    </row>
    <row r="241" s="2" customFormat="1" ht="37.8" customHeight="1">
      <c r="A241" s="34"/>
      <c r="B241" s="177"/>
      <c r="C241" s="178" t="s">
        <v>804</v>
      </c>
      <c r="D241" s="178" t="s">
        <v>284</v>
      </c>
      <c r="E241" s="179" t="s">
        <v>632</v>
      </c>
      <c r="F241" s="180" t="s">
        <v>805</v>
      </c>
      <c r="G241" s="181" t="s">
        <v>403</v>
      </c>
      <c r="H241" s="203">
        <v>4.25</v>
      </c>
      <c r="I241" s="183"/>
      <c r="J241" s="184">
        <f>ROUND(I241*H241,2)</f>
        <v>0</v>
      </c>
      <c r="K241" s="185"/>
      <c r="L241" s="35"/>
      <c r="M241" s="186" t="s">
        <v>1</v>
      </c>
      <c r="N241" s="187" t="s">
        <v>38</v>
      </c>
      <c r="O241" s="73"/>
      <c r="P241" s="188">
        <f>O241*H241</f>
        <v>0</v>
      </c>
      <c r="Q241" s="188">
        <v>0</v>
      </c>
      <c r="R241" s="188">
        <f>Q241*H241</f>
        <v>0</v>
      </c>
      <c r="S241" s="188">
        <v>0</v>
      </c>
      <c r="T241" s="189">
        <f>S241*H241</f>
        <v>0</v>
      </c>
      <c r="U241" s="34"/>
      <c r="V241" s="34"/>
      <c r="W241" s="34"/>
      <c r="X241" s="34"/>
      <c r="Y241" s="34"/>
      <c r="Z241" s="34"/>
      <c r="AA241" s="34"/>
      <c r="AB241" s="34"/>
      <c r="AC241" s="34"/>
      <c r="AD241" s="34"/>
      <c r="AE241" s="34"/>
      <c r="AR241" s="190" t="s">
        <v>97</v>
      </c>
      <c r="AT241" s="190" t="s">
        <v>284</v>
      </c>
      <c r="AU241" s="190" t="s">
        <v>80</v>
      </c>
      <c r="AY241" s="15" t="s">
        <v>281</v>
      </c>
      <c r="BE241" s="191">
        <f>IF(N241="základní",J241,0)</f>
        <v>0</v>
      </c>
      <c r="BF241" s="191">
        <f>IF(N241="snížená",J241,0)</f>
        <v>0</v>
      </c>
      <c r="BG241" s="191">
        <f>IF(N241="zákl. přenesená",J241,0)</f>
        <v>0</v>
      </c>
      <c r="BH241" s="191">
        <f>IF(N241="sníž. přenesená",J241,0)</f>
        <v>0</v>
      </c>
      <c r="BI241" s="191">
        <f>IF(N241="nulová",J241,0)</f>
        <v>0</v>
      </c>
      <c r="BJ241" s="15" t="s">
        <v>80</v>
      </c>
      <c r="BK241" s="191">
        <f>ROUND(I241*H241,2)</f>
        <v>0</v>
      </c>
      <c r="BL241" s="15" t="s">
        <v>97</v>
      </c>
      <c r="BM241" s="190" t="s">
        <v>1680</v>
      </c>
    </row>
    <row r="242" s="2" customFormat="1">
      <c r="A242" s="34"/>
      <c r="B242" s="35"/>
      <c r="C242" s="34"/>
      <c r="D242" s="192" t="s">
        <v>290</v>
      </c>
      <c r="E242" s="34"/>
      <c r="F242" s="193" t="s">
        <v>805</v>
      </c>
      <c r="G242" s="34"/>
      <c r="H242" s="34"/>
      <c r="I242" s="194"/>
      <c r="J242" s="34"/>
      <c r="K242" s="34"/>
      <c r="L242" s="35"/>
      <c r="M242" s="195"/>
      <c r="N242" s="196"/>
      <c r="O242" s="73"/>
      <c r="P242" s="73"/>
      <c r="Q242" s="73"/>
      <c r="R242" s="73"/>
      <c r="S242" s="73"/>
      <c r="T242" s="74"/>
      <c r="U242" s="34"/>
      <c r="V242" s="34"/>
      <c r="W242" s="34"/>
      <c r="X242" s="34"/>
      <c r="Y242" s="34"/>
      <c r="Z242" s="34"/>
      <c r="AA242" s="34"/>
      <c r="AB242" s="34"/>
      <c r="AC242" s="34"/>
      <c r="AD242" s="34"/>
      <c r="AE242" s="34"/>
      <c r="AT242" s="15" t="s">
        <v>290</v>
      </c>
      <c r="AU242" s="15" t="s">
        <v>80</v>
      </c>
    </row>
    <row r="243" s="2" customFormat="1">
      <c r="A243" s="34"/>
      <c r="B243" s="35"/>
      <c r="C243" s="34"/>
      <c r="D243" s="192" t="s">
        <v>291</v>
      </c>
      <c r="E243" s="34"/>
      <c r="F243" s="197" t="s">
        <v>1681</v>
      </c>
      <c r="G243" s="34"/>
      <c r="H243" s="34"/>
      <c r="I243" s="194"/>
      <c r="J243" s="34"/>
      <c r="K243" s="34"/>
      <c r="L243" s="35"/>
      <c r="M243" s="195"/>
      <c r="N243" s="196"/>
      <c r="O243" s="73"/>
      <c r="P243" s="73"/>
      <c r="Q243" s="73"/>
      <c r="R243" s="73"/>
      <c r="S243" s="73"/>
      <c r="T243" s="74"/>
      <c r="U243" s="34"/>
      <c r="V243" s="34"/>
      <c r="W243" s="34"/>
      <c r="X243" s="34"/>
      <c r="Y243" s="34"/>
      <c r="Z243" s="34"/>
      <c r="AA243" s="34"/>
      <c r="AB243" s="34"/>
      <c r="AC243" s="34"/>
      <c r="AD243" s="34"/>
      <c r="AE243" s="34"/>
      <c r="AT243" s="15" t="s">
        <v>291</v>
      </c>
      <c r="AU243" s="15" t="s">
        <v>80</v>
      </c>
    </row>
    <row r="244" s="12" customFormat="1" ht="25.92" customHeight="1">
      <c r="A244" s="12"/>
      <c r="B244" s="164"/>
      <c r="C244" s="12"/>
      <c r="D244" s="165" t="s">
        <v>72</v>
      </c>
      <c r="E244" s="166" t="s">
        <v>317</v>
      </c>
      <c r="F244" s="166" t="s">
        <v>808</v>
      </c>
      <c r="G244" s="12"/>
      <c r="H244" s="12"/>
      <c r="I244" s="167"/>
      <c r="J244" s="168">
        <f>BK244</f>
        <v>0</v>
      </c>
      <c r="K244" s="12"/>
      <c r="L244" s="164"/>
      <c r="M244" s="169"/>
      <c r="N244" s="170"/>
      <c r="O244" s="170"/>
      <c r="P244" s="171">
        <f>SUM(P245:P252)</f>
        <v>0</v>
      </c>
      <c r="Q244" s="170"/>
      <c r="R244" s="171">
        <f>SUM(R245:R252)</f>
        <v>0</v>
      </c>
      <c r="S244" s="170"/>
      <c r="T244" s="172">
        <f>SUM(T245:T252)</f>
        <v>0</v>
      </c>
      <c r="U244" s="12"/>
      <c r="V244" s="12"/>
      <c r="W244" s="12"/>
      <c r="X244" s="12"/>
      <c r="Y244" s="12"/>
      <c r="Z244" s="12"/>
      <c r="AA244" s="12"/>
      <c r="AB244" s="12"/>
      <c r="AC244" s="12"/>
      <c r="AD244" s="12"/>
      <c r="AE244" s="12"/>
      <c r="AR244" s="165" t="s">
        <v>80</v>
      </c>
      <c r="AT244" s="173" t="s">
        <v>72</v>
      </c>
      <c r="AU244" s="173" t="s">
        <v>73</v>
      </c>
      <c r="AY244" s="165" t="s">
        <v>281</v>
      </c>
      <c r="BK244" s="174">
        <f>SUM(BK245:BK252)</f>
        <v>0</v>
      </c>
    </row>
    <row r="245" s="2" customFormat="1" ht="16.5" customHeight="1">
      <c r="A245" s="34"/>
      <c r="B245" s="177"/>
      <c r="C245" s="178" t="s">
        <v>809</v>
      </c>
      <c r="D245" s="178" t="s">
        <v>284</v>
      </c>
      <c r="E245" s="179" t="s">
        <v>1041</v>
      </c>
      <c r="F245" s="180" t="s">
        <v>1042</v>
      </c>
      <c r="G245" s="181" t="s">
        <v>505</v>
      </c>
      <c r="H245" s="203">
        <v>39</v>
      </c>
      <c r="I245" s="183"/>
      <c r="J245" s="184">
        <f>ROUND(I245*H245,2)</f>
        <v>0</v>
      </c>
      <c r="K245" s="185"/>
      <c r="L245" s="35"/>
      <c r="M245" s="186" t="s">
        <v>1</v>
      </c>
      <c r="N245" s="187" t="s">
        <v>38</v>
      </c>
      <c r="O245" s="73"/>
      <c r="P245" s="188">
        <f>O245*H245</f>
        <v>0</v>
      </c>
      <c r="Q245" s="188">
        <v>0</v>
      </c>
      <c r="R245" s="188">
        <f>Q245*H245</f>
        <v>0</v>
      </c>
      <c r="S245" s="188">
        <v>0</v>
      </c>
      <c r="T245" s="189">
        <f>S245*H245</f>
        <v>0</v>
      </c>
      <c r="U245" s="34"/>
      <c r="V245" s="34"/>
      <c r="W245" s="34"/>
      <c r="X245" s="34"/>
      <c r="Y245" s="34"/>
      <c r="Z245" s="34"/>
      <c r="AA245" s="34"/>
      <c r="AB245" s="34"/>
      <c r="AC245" s="34"/>
      <c r="AD245" s="34"/>
      <c r="AE245" s="34"/>
      <c r="AR245" s="190" t="s">
        <v>97</v>
      </c>
      <c r="AT245" s="190" t="s">
        <v>284</v>
      </c>
      <c r="AU245" s="190" t="s">
        <v>80</v>
      </c>
      <c r="AY245" s="15" t="s">
        <v>281</v>
      </c>
      <c r="BE245" s="191">
        <f>IF(N245="základní",J245,0)</f>
        <v>0</v>
      </c>
      <c r="BF245" s="191">
        <f>IF(N245="snížená",J245,0)</f>
        <v>0</v>
      </c>
      <c r="BG245" s="191">
        <f>IF(N245="zákl. přenesená",J245,0)</f>
        <v>0</v>
      </c>
      <c r="BH245" s="191">
        <f>IF(N245="sníž. přenesená",J245,0)</f>
        <v>0</v>
      </c>
      <c r="BI245" s="191">
        <f>IF(N245="nulová",J245,0)</f>
        <v>0</v>
      </c>
      <c r="BJ245" s="15" t="s">
        <v>80</v>
      </c>
      <c r="BK245" s="191">
        <f>ROUND(I245*H245,2)</f>
        <v>0</v>
      </c>
      <c r="BL245" s="15" t="s">
        <v>97</v>
      </c>
      <c r="BM245" s="190" t="s">
        <v>1682</v>
      </c>
    </row>
    <row r="246" s="2" customFormat="1">
      <c r="A246" s="34"/>
      <c r="B246" s="35"/>
      <c r="C246" s="34"/>
      <c r="D246" s="192" t="s">
        <v>290</v>
      </c>
      <c r="E246" s="34"/>
      <c r="F246" s="193" t="s">
        <v>1042</v>
      </c>
      <c r="G246" s="34"/>
      <c r="H246" s="34"/>
      <c r="I246" s="194"/>
      <c r="J246" s="34"/>
      <c r="K246" s="34"/>
      <c r="L246" s="35"/>
      <c r="M246" s="195"/>
      <c r="N246" s="196"/>
      <c r="O246" s="73"/>
      <c r="P246" s="73"/>
      <c r="Q246" s="73"/>
      <c r="R246" s="73"/>
      <c r="S246" s="73"/>
      <c r="T246" s="74"/>
      <c r="U246" s="34"/>
      <c r="V246" s="34"/>
      <c r="W246" s="34"/>
      <c r="X246" s="34"/>
      <c r="Y246" s="34"/>
      <c r="Z246" s="34"/>
      <c r="AA246" s="34"/>
      <c r="AB246" s="34"/>
      <c r="AC246" s="34"/>
      <c r="AD246" s="34"/>
      <c r="AE246" s="34"/>
      <c r="AT246" s="15" t="s">
        <v>290</v>
      </c>
      <c r="AU246" s="15" t="s">
        <v>80</v>
      </c>
    </row>
    <row r="247" s="2" customFormat="1">
      <c r="A247" s="34"/>
      <c r="B247" s="35"/>
      <c r="C247" s="34"/>
      <c r="D247" s="192" t="s">
        <v>291</v>
      </c>
      <c r="E247" s="34"/>
      <c r="F247" s="197" t="s">
        <v>1683</v>
      </c>
      <c r="G247" s="34"/>
      <c r="H247" s="34"/>
      <c r="I247" s="194"/>
      <c r="J247" s="34"/>
      <c r="K247" s="34"/>
      <c r="L247" s="35"/>
      <c r="M247" s="195"/>
      <c r="N247" s="196"/>
      <c r="O247" s="73"/>
      <c r="P247" s="73"/>
      <c r="Q247" s="73"/>
      <c r="R247" s="73"/>
      <c r="S247" s="73"/>
      <c r="T247" s="74"/>
      <c r="U247" s="34"/>
      <c r="V247" s="34"/>
      <c r="W247" s="34"/>
      <c r="X247" s="34"/>
      <c r="Y247" s="34"/>
      <c r="Z247" s="34"/>
      <c r="AA247" s="34"/>
      <c r="AB247" s="34"/>
      <c r="AC247" s="34"/>
      <c r="AD247" s="34"/>
      <c r="AE247" s="34"/>
      <c r="AT247" s="15" t="s">
        <v>291</v>
      </c>
      <c r="AU247" s="15" t="s">
        <v>80</v>
      </c>
    </row>
    <row r="248" s="2" customFormat="1" ht="33" customHeight="1">
      <c r="A248" s="34"/>
      <c r="B248" s="177"/>
      <c r="C248" s="178" t="s">
        <v>814</v>
      </c>
      <c r="D248" s="178" t="s">
        <v>284</v>
      </c>
      <c r="E248" s="179" t="s">
        <v>1045</v>
      </c>
      <c r="F248" s="180" t="s">
        <v>1228</v>
      </c>
      <c r="G248" s="181" t="s">
        <v>505</v>
      </c>
      <c r="H248" s="203">
        <v>42.899999999999999</v>
      </c>
      <c r="I248" s="183"/>
      <c r="J248" s="184">
        <f>ROUND(I248*H248,2)</f>
        <v>0</v>
      </c>
      <c r="K248" s="185"/>
      <c r="L248" s="35"/>
      <c r="M248" s="186" t="s">
        <v>1</v>
      </c>
      <c r="N248" s="187" t="s">
        <v>38</v>
      </c>
      <c r="O248" s="73"/>
      <c r="P248" s="188">
        <f>O248*H248</f>
        <v>0</v>
      </c>
      <c r="Q248" s="188">
        <v>0</v>
      </c>
      <c r="R248" s="188">
        <f>Q248*H248</f>
        <v>0</v>
      </c>
      <c r="S248" s="188">
        <v>0</v>
      </c>
      <c r="T248" s="189">
        <f>S248*H248</f>
        <v>0</v>
      </c>
      <c r="U248" s="34"/>
      <c r="V248" s="34"/>
      <c r="W248" s="34"/>
      <c r="X248" s="34"/>
      <c r="Y248" s="34"/>
      <c r="Z248" s="34"/>
      <c r="AA248" s="34"/>
      <c r="AB248" s="34"/>
      <c r="AC248" s="34"/>
      <c r="AD248" s="34"/>
      <c r="AE248" s="34"/>
      <c r="AR248" s="190" t="s">
        <v>97</v>
      </c>
      <c r="AT248" s="190" t="s">
        <v>284</v>
      </c>
      <c r="AU248" s="190" t="s">
        <v>80</v>
      </c>
      <c r="AY248" s="15" t="s">
        <v>281</v>
      </c>
      <c r="BE248" s="191">
        <f>IF(N248="základní",J248,0)</f>
        <v>0</v>
      </c>
      <c r="BF248" s="191">
        <f>IF(N248="snížená",J248,0)</f>
        <v>0</v>
      </c>
      <c r="BG248" s="191">
        <f>IF(N248="zákl. přenesená",J248,0)</f>
        <v>0</v>
      </c>
      <c r="BH248" s="191">
        <f>IF(N248="sníž. přenesená",J248,0)</f>
        <v>0</v>
      </c>
      <c r="BI248" s="191">
        <f>IF(N248="nulová",J248,0)</f>
        <v>0</v>
      </c>
      <c r="BJ248" s="15" t="s">
        <v>80</v>
      </c>
      <c r="BK248" s="191">
        <f>ROUND(I248*H248,2)</f>
        <v>0</v>
      </c>
      <c r="BL248" s="15" t="s">
        <v>97</v>
      </c>
      <c r="BM248" s="190" t="s">
        <v>1684</v>
      </c>
    </row>
    <row r="249" s="2" customFormat="1">
      <c r="A249" s="34"/>
      <c r="B249" s="35"/>
      <c r="C249" s="34"/>
      <c r="D249" s="192" t="s">
        <v>290</v>
      </c>
      <c r="E249" s="34"/>
      <c r="F249" s="193" t="s">
        <v>1228</v>
      </c>
      <c r="G249" s="34"/>
      <c r="H249" s="34"/>
      <c r="I249" s="194"/>
      <c r="J249" s="34"/>
      <c r="K249" s="34"/>
      <c r="L249" s="35"/>
      <c r="M249" s="195"/>
      <c r="N249" s="196"/>
      <c r="O249" s="73"/>
      <c r="P249" s="73"/>
      <c r="Q249" s="73"/>
      <c r="R249" s="73"/>
      <c r="S249" s="73"/>
      <c r="T249" s="74"/>
      <c r="U249" s="34"/>
      <c r="V249" s="34"/>
      <c r="W249" s="34"/>
      <c r="X249" s="34"/>
      <c r="Y249" s="34"/>
      <c r="Z249" s="34"/>
      <c r="AA249" s="34"/>
      <c r="AB249" s="34"/>
      <c r="AC249" s="34"/>
      <c r="AD249" s="34"/>
      <c r="AE249" s="34"/>
      <c r="AT249" s="15" t="s">
        <v>290</v>
      </c>
      <c r="AU249" s="15" t="s">
        <v>80</v>
      </c>
    </row>
    <row r="250" s="2" customFormat="1">
      <c r="A250" s="34"/>
      <c r="B250" s="35"/>
      <c r="C250" s="34"/>
      <c r="D250" s="192" t="s">
        <v>291</v>
      </c>
      <c r="E250" s="34"/>
      <c r="F250" s="197" t="s">
        <v>1685</v>
      </c>
      <c r="G250" s="34"/>
      <c r="H250" s="34"/>
      <c r="I250" s="194"/>
      <c r="J250" s="34"/>
      <c r="K250" s="34"/>
      <c r="L250" s="35"/>
      <c r="M250" s="195"/>
      <c r="N250" s="196"/>
      <c r="O250" s="73"/>
      <c r="P250" s="73"/>
      <c r="Q250" s="73"/>
      <c r="R250" s="73"/>
      <c r="S250" s="73"/>
      <c r="T250" s="74"/>
      <c r="U250" s="34"/>
      <c r="V250" s="34"/>
      <c r="W250" s="34"/>
      <c r="X250" s="34"/>
      <c r="Y250" s="34"/>
      <c r="Z250" s="34"/>
      <c r="AA250" s="34"/>
      <c r="AB250" s="34"/>
      <c r="AC250" s="34"/>
      <c r="AD250" s="34"/>
      <c r="AE250" s="34"/>
      <c r="AT250" s="15" t="s">
        <v>291</v>
      </c>
      <c r="AU250" s="15" t="s">
        <v>80</v>
      </c>
    </row>
    <row r="251" s="2" customFormat="1" ht="16.5" customHeight="1">
      <c r="A251" s="34"/>
      <c r="B251" s="177"/>
      <c r="C251" s="178" t="s">
        <v>512</v>
      </c>
      <c r="D251" s="178" t="s">
        <v>284</v>
      </c>
      <c r="E251" s="179" t="s">
        <v>1049</v>
      </c>
      <c r="F251" s="180" t="s">
        <v>1231</v>
      </c>
      <c r="G251" s="181" t="s">
        <v>410</v>
      </c>
      <c r="H251" s="203">
        <v>2</v>
      </c>
      <c r="I251" s="183"/>
      <c r="J251" s="184">
        <f>ROUND(I251*H251,2)</f>
        <v>0</v>
      </c>
      <c r="K251" s="185"/>
      <c r="L251" s="35"/>
      <c r="M251" s="186" t="s">
        <v>1</v>
      </c>
      <c r="N251" s="187" t="s">
        <v>38</v>
      </c>
      <c r="O251" s="73"/>
      <c r="P251" s="188">
        <f>O251*H251</f>
        <v>0</v>
      </c>
      <c r="Q251" s="188">
        <v>0</v>
      </c>
      <c r="R251" s="188">
        <f>Q251*H251</f>
        <v>0</v>
      </c>
      <c r="S251" s="188">
        <v>0</v>
      </c>
      <c r="T251" s="189">
        <f>S251*H251</f>
        <v>0</v>
      </c>
      <c r="U251" s="34"/>
      <c r="V251" s="34"/>
      <c r="W251" s="34"/>
      <c r="X251" s="34"/>
      <c r="Y251" s="34"/>
      <c r="Z251" s="34"/>
      <c r="AA251" s="34"/>
      <c r="AB251" s="34"/>
      <c r="AC251" s="34"/>
      <c r="AD251" s="34"/>
      <c r="AE251" s="34"/>
      <c r="AR251" s="190" t="s">
        <v>97</v>
      </c>
      <c r="AT251" s="190" t="s">
        <v>284</v>
      </c>
      <c r="AU251" s="190" t="s">
        <v>80</v>
      </c>
      <c r="AY251" s="15" t="s">
        <v>281</v>
      </c>
      <c r="BE251" s="191">
        <f>IF(N251="základní",J251,0)</f>
        <v>0</v>
      </c>
      <c r="BF251" s="191">
        <f>IF(N251="snížená",J251,0)</f>
        <v>0</v>
      </c>
      <c r="BG251" s="191">
        <f>IF(N251="zákl. přenesená",J251,0)</f>
        <v>0</v>
      </c>
      <c r="BH251" s="191">
        <f>IF(N251="sníž. přenesená",J251,0)</f>
        <v>0</v>
      </c>
      <c r="BI251" s="191">
        <f>IF(N251="nulová",J251,0)</f>
        <v>0</v>
      </c>
      <c r="BJ251" s="15" t="s">
        <v>80</v>
      </c>
      <c r="BK251" s="191">
        <f>ROUND(I251*H251,2)</f>
        <v>0</v>
      </c>
      <c r="BL251" s="15" t="s">
        <v>97</v>
      </c>
      <c r="BM251" s="190" t="s">
        <v>1686</v>
      </c>
    </row>
    <row r="252" s="2" customFormat="1">
      <c r="A252" s="34"/>
      <c r="B252" s="35"/>
      <c r="C252" s="34"/>
      <c r="D252" s="192" t="s">
        <v>290</v>
      </c>
      <c r="E252" s="34"/>
      <c r="F252" s="193" t="s">
        <v>1231</v>
      </c>
      <c r="G252" s="34"/>
      <c r="H252" s="34"/>
      <c r="I252" s="194"/>
      <c r="J252" s="34"/>
      <c r="K252" s="34"/>
      <c r="L252" s="35"/>
      <c r="M252" s="195"/>
      <c r="N252" s="196"/>
      <c r="O252" s="73"/>
      <c r="P252" s="73"/>
      <c r="Q252" s="73"/>
      <c r="R252" s="73"/>
      <c r="S252" s="73"/>
      <c r="T252" s="74"/>
      <c r="U252" s="34"/>
      <c r="V252" s="34"/>
      <c r="W252" s="34"/>
      <c r="X252" s="34"/>
      <c r="Y252" s="34"/>
      <c r="Z252" s="34"/>
      <c r="AA252" s="34"/>
      <c r="AB252" s="34"/>
      <c r="AC252" s="34"/>
      <c r="AD252" s="34"/>
      <c r="AE252" s="34"/>
      <c r="AT252" s="15" t="s">
        <v>290</v>
      </c>
      <c r="AU252" s="15" t="s">
        <v>80</v>
      </c>
    </row>
    <row r="253" s="12" customFormat="1" ht="25.92" customHeight="1">
      <c r="A253" s="12"/>
      <c r="B253" s="164"/>
      <c r="C253" s="12"/>
      <c r="D253" s="165" t="s">
        <v>72</v>
      </c>
      <c r="E253" s="166" t="s">
        <v>653</v>
      </c>
      <c r="F253" s="166" t="s">
        <v>654</v>
      </c>
      <c r="G253" s="12"/>
      <c r="H253" s="12"/>
      <c r="I253" s="167"/>
      <c r="J253" s="168">
        <f>BK253</f>
        <v>0</v>
      </c>
      <c r="K253" s="12"/>
      <c r="L253" s="164"/>
      <c r="M253" s="169"/>
      <c r="N253" s="170"/>
      <c r="O253" s="170"/>
      <c r="P253" s="171">
        <f>SUM(P254:P256)</f>
        <v>0</v>
      </c>
      <c r="Q253" s="170"/>
      <c r="R253" s="171">
        <f>SUM(R254:R256)</f>
        <v>0</v>
      </c>
      <c r="S253" s="170"/>
      <c r="T253" s="172">
        <f>SUM(T254:T256)</f>
        <v>0</v>
      </c>
      <c r="U253" s="12"/>
      <c r="V253" s="12"/>
      <c r="W253" s="12"/>
      <c r="X253" s="12"/>
      <c r="Y253" s="12"/>
      <c r="Z253" s="12"/>
      <c r="AA253" s="12"/>
      <c r="AB253" s="12"/>
      <c r="AC253" s="12"/>
      <c r="AD253" s="12"/>
      <c r="AE253" s="12"/>
      <c r="AR253" s="165" t="s">
        <v>80</v>
      </c>
      <c r="AT253" s="173" t="s">
        <v>72</v>
      </c>
      <c r="AU253" s="173" t="s">
        <v>73</v>
      </c>
      <c r="AY253" s="165" t="s">
        <v>281</v>
      </c>
      <c r="BK253" s="174">
        <f>SUM(BK254:BK256)</f>
        <v>0</v>
      </c>
    </row>
    <row r="254" s="2" customFormat="1" ht="24.15" customHeight="1">
      <c r="A254" s="34"/>
      <c r="B254" s="177"/>
      <c r="C254" s="178" t="s">
        <v>517</v>
      </c>
      <c r="D254" s="178" t="s">
        <v>284</v>
      </c>
      <c r="E254" s="179" t="s">
        <v>848</v>
      </c>
      <c r="F254" s="180" t="s">
        <v>849</v>
      </c>
      <c r="G254" s="181" t="s">
        <v>515</v>
      </c>
      <c r="H254" s="203">
        <v>127.56699999999999</v>
      </c>
      <c r="I254" s="183"/>
      <c r="J254" s="184">
        <f>ROUND(I254*H254,2)</f>
        <v>0</v>
      </c>
      <c r="K254" s="185"/>
      <c r="L254" s="35"/>
      <c r="M254" s="186" t="s">
        <v>1</v>
      </c>
      <c r="N254" s="187" t="s">
        <v>38</v>
      </c>
      <c r="O254" s="73"/>
      <c r="P254" s="188">
        <f>O254*H254</f>
        <v>0</v>
      </c>
      <c r="Q254" s="188">
        <v>0</v>
      </c>
      <c r="R254" s="188">
        <f>Q254*H254</f>
        <v>0</v>
      </c>
      <c r="S254" s="188">
        <v>0</v>
      </c>
      <c r="T254" s="189">
        <f>S254*H254</f>
        <v>0</v>
      </c>
      <c r="U254" s="34"/>
      <c r="V254" s="34"/>
      <c r="W254" s="34"/>
      <c r="X254" s="34"/>
      <c r="Y254" s="34"/>
      <c r="Z254" s="34"/>
      <c r="AA254" s="34"/>
      <c r="AB254" s="34"/>
      <c r="AC254" s="34"/>
      <c r="AD254" s="34"/>
      <c r="AE254" s="34"/>
      <c r="AR254" s="190" t="s">
        <v>97</v>
      </c>
      <c r="AT254" s="190" t="s">
        <v>284</v>
      </c>
      <c r="AU254" s="190" t="s">
        <v>80</v>
      </c>
      <c r="AY254" s="15" t="s">
        <v>281</v>
      </c>
      <c r="BE254" s="191">
        <f>IF(N254="základní",J254,0)</f>
        <v>0</v>
      </c>
      <c r="BF254" s="191">
        <f>IF(N254="snížená",J254,0)</f>
        <v>0</v>
      </c>
      <c r="BG254" s="191">
        <f>IF(N254="zákl. přenesená",J254,0)</f>
        <v>0</v>
      </c>
      <c r="BH254" s="191">
        <f>IF(N254="sníž. přenesená",J254,0)</f>
        <v>0</v>
      </c>
      <c r="BI254" s="191">
        <f>IF(N254="nulová",J254,0)</f>
        <v>0</v>
      </c>
      <c r="BJ254" s="15" t="s">
        <v>80</v>
      </c>
      <c r="BK254" s="191">
        <f>ROUND(I254*H254,2)</f>
        <v>0</v>
      </c>
      <c r="BL254" s="15" t="s">
        <v>97</v>
      </c>
      <c r="BM254" s="190" t="s">
        <v>1687</v>
      </c>
    </row>
    <row r="255" s="2" customFormat="1">
      <c r="A255" s="34"/>
      <c r="B255" s="35"/>
      <c r="C255" s="34"/>
      <c r="D255" s="192" t="s">
        <v>290</v>
      </c>
      <c r="E255" s="34"/>
      <c r="F255" s="193" t="s">
        <v>849</v>
      </c>
      <c r="G255" s="34"/>
      <c r="H255" s="34"/>
      <c r="I255" s="194"/>
      <c r="J255" s="34"/>
      <c r="K255" s="34"/>
      <c r="L255" s="35"/>
      <c r="M255" s="195"/>
      <c r="N255" s="196"/>
      <c r="O255" s="73"/>
      <c r="P255" s="73"/>
      <c r="Q255" s="73"/>
      <c r="R255" s="73"/>
      <c r="S255" s="73"/>
      <c r="T255" s="74"/>
      <c r="U255" s="34"/>
      <c r="V255" s="34"/>
      <c r="W255" s="34"/>
      <c r="X255" s="34"/>
      <c r="Y255" s="34"/>
      <c r="Z255" s="34"/>
      <c r="AA255" s="34"/>
      <c r="AB255" s="34"/>
      <c r="AC255" s="34"/>
      <c r="AD255" s="34"/>
      <c r="AE255" s="34"/>
      <c r="AT255" s="15" t="s">
        <v>290</v>
      </c>
      <c r="AU255" s="15" t="s">
        <v>80</v>
      </c>
    </row>
    <row r="256" s="2" customFormat="1">
      <c r="A256" s="34"/>
      <c r="B256" s="35"/>
      <c r="C256" s="34"/>
      <c r="D256" s="192" t="s">
        <v>291</v>
      </c>
      <c r="E256" s="34"/>
      <c r="F256" s="197" t="s">
        <v>851</v>
      </c>
      <c r="G256" s="34"/>
      <c r="H256" s="34"/>
      <c r="I256" s="194"/>
      <c r="J256" s="34"/>
      <c r="K256" s="34"/>
      <c r="L256" s="35"/>
      <c r="M256" s="195"/>
      <c r="N256" s="196"/>
      <c r="O256" s="73"/>
      <c r="P256" s="73"/>
      <c r="Q256" s="73"/>
      <c r="R256" s="73"/>
      <c r="S256" s="73"/>
      <c r="T256" s="74"/>
      <c r="U256" s="34"/>
      <c r="V256" s="34"/>
      <c r="W256" s="34"/>
      <c r="X256" s="34"/>
      <c r="Y256" s="34"/>
      <c r="Z256" s="34"/>
      <c r="AA256" s="34"/>
      <c r="AB256" s="34"/>
      <c r="AC256" s="34"/>
      <c r="AD256" s="34"/>
      <c r="AE256" s="34"/>
      <c r="AT256" s="15" t="s">
        <v>291</v>
      </c>
      <c r="AU256" s="15" t="s">
        <v>80</v>
      </c>
    </row>
    <row r="257" s="12" customFormat="1" ht="25.92" customHeight="1">
      <c r="A257" s="12"/>
      <c r="B257" s="164"/>
      <c r="C257" s="12"/>
      <c r="D257" s="165" t="s">
        <v>72</v>
      </c>
      <c r="E257" s="166" t="s">
        <v>852</v>
      </c>
      <c r="F257" s="166" t="s">
        <v>853</v>
      </c>
      <c r="G257" s="12"/>
      <c r="H257" s="12"/>
      <c r="I257" s="167"/>
      <c r="J257" s="168">
        <f>BK257</f>
        <v>0</v>
      </c>
      <c r="K257" s="12"/>
      <c r="L257" s="164"/>
      <c r="M257" s="169"/>
      <c r="N257" s="170"/>
      <c r="O257" s="170"/>
      <c r="P257" s="171">
        <f>SUM(P258:P266)</f>
        <v>0</v>
      </c>
      <c r="Q257" s="170"/>
      <c r="R257" s="171">
        <f>SUM(R258:R266)</f>
        <v>0</v>
      </c>
      <c r="S257" s="170"/>
      <c r="T257" s="172">
        <f>SUM(T258:T266)</f>
        <v>0</v>
      </c>
      <c r="U257" s="12"/>
      <c r="V257" s="12"/>
      <c r="W257" s="12"/>
      <c r="X257" s="12"/>
      <c r="Y257" s="12"/>
      <c r="Z257" s="12"/>
      <c r="AA257" s="12"/>
      <c r="AB257" s="12"/>
      <c r="AC257" s="12"/>
      <c r="AD257" s="12"/>
      <c r="AE257" s="12"/>
      <c r="AR257" s="165" t="s">
        <v>82</v>
      </c>
      <c r="AT257" s="173" t="s">
        <v>72</v>
      </c>
      <c r="AU257" s="173" t="s">
        <v>73</v>
      </c>
      <c r="AY257" s="165" t="s">
        <v>281</v>
      </c>
      <c r="BK257" s="174">
        <f>SUM(BK258:BK266)</f>
        <v>0</v>
      </c>
    </row>
    <row r="258" s="2" customFormat="1" ht="24.15" customHeight="1">
      <c r="A258" s="34"/>
      <c r="B258" s="177"/>
      <c r="C258" s="178" t="s">
        <v>522</v>
      </c>
      <c r="D258" s="178" t="s">
        <v>284</v>
      </c>
      <c r="E258" s="179" t="s">
        <v>1053</v>
      </c>
      <c r="F258" s="180" t="s">
        <v>1054</v>
      </c>
      <c r="G258" s="181" t="s">
        <v>403</v>
      </c>
      <c r="H258" s="203">
        <v>58.5</v>
      </c>
      <c r="I258" s="183"/>
      <c r="J258" s="184">
        <f>ROUND(I258*H258,2)</f>
        <v>0</v>
      </c>
      <c r="K258" s="185"/>
      <c r="L258" s="35"/>
      <c r="M258" s="186" t="s">
        <v>1</v>
      </c>
      <c r="N258" s="187" t="s">
        <v>38</v>
      </c>
      <c r="O258" s="73"/>
      <c r="P258" s="188">
        <f>O258*H258</f>
        <v>0</v>
      </c>
      <c r="Q258" s="188">
        <v>0</v>
      </c>
      <c r="R258" s="188">
        <f>Q258*H258</f>
        <v>0</v>
      </c>
      <c r="S258" s="188">
        <v>0</v>
      </c>
      <c r="T258" s="189">
        <f>S258*H258</f>
        <v>0</v>
      </c>
      <c r="U258" s="34"/>
      <c r="V258" s="34"/>
      <c r="W258" s="34"/>
      <c r="X258" s="34"/>
      <c r="Y258" s="34"/>
      <c r="Z258" s="34"/>
      <c r="AA258" s="34"/>
      <c r="AB258" s="34"/>
      <c r="AC258" s="34"/>
      <c r="AD258" s="34"/>
      <c r="AE258" s="34"/>
      <c r="AR258" s="190" t="s">
        <v>353</v>
      </c>
      <c r="AT258" s="190" t="s">
        <v>284</v>
      </c>
      <c r="AU258" s="190" t="s">
        <v>80</v>
      </c>
      <c r="AY258" s="15" t="s">
        <v>281</v>
      </c>
      <c r="BE258" s="191">
        <f>IF(N258="základní",J258,0)</f>
        <v>0</v>
      </c>
      <c r="BF258" s="191">
        <f>IF(N258="snížená",J258,0)</f>
        <v>0</v>
      </c>
      <c r="BG258" s="191">
        <f>IF(N258="zákl. přenesená",J258,0)</f>
        <v>0</v>
      </c>
      <c r="BH258" s="191">
        <f>IF(N258="sníž. přenesená",J258,0)</f>
        <v>0</v>
      </c>
      <c r="BI258" s="191">
        <f>IF(N258="nulová",J258,0)</f>
        <v>0</v>
      </c>
      <c r="BJ258" s="15" t="s">
        <v>80</v>
      </c>
      <c r="BK258" s="191">
        <f>ROUND(I258*H258,2)</f>
        <v>0</v>
      </c>
      <c r="BL258" s="15" t="s">
        <v>353</v>
      </c>
      <c r="BM258" s="190" t="s">
        <v>1688</v>
      </c>
    </row>
    <row r="259" s="2" customFormat="1">
      <c r="A259" s="34"/>
      <c r="B259" s="35"/>
      <c r="C259" s="34"/>
      <c r="D259" s="192" t="s">
        <v>290</v>
      </c>
      <c r="E259" s="34"/>
      <c r="F259" s="193" t="s">
        <v>1054</v>
      </c>
      <c r="G259" s="34"/>
      <c r="H259" s="34"/>
      <c r="I259" s="194"/>
      <c r="J259" s="34"/>
      <c r="K259" s="34"/>
      <c r="L259" s="35"/>
      <c r="M259" s="195"/>
      <c r="N259" s="196"/>
      <c r="O259" s="73"/>
      <c r="P259" s="73"/>
      <c r="Q259" s="73"/>
      <c r="R259" s="73"/>
      <c r="S259" s="73"/>
      <c r="T259" s="74"/>
      <c r="U259" s="34"/>
      <c r="V259" s="34"/>
      <c r="W259" s="34"/>
      <c r="X259" s="34"/>
      <c r="Y259" s="34"/>
      <c r="Z259" s="34"/>
      <c r="AA259" s="34"/>
      <c r="AB259" s="34"/>
      <c r="AC259" s="34"/>
      <c r="AD259" s="34"/>
      <c r="AE259" s="34"/>
      <c r="AT259" s="15" t="s">
        <v>290</v>
      </c>
      <c r="AU259" s="15" t="s">
        <v>80</v>
      </c>
    </row>
    <row r="260" s="2" customFormat="1">
      <c r="A260" s="34"/>
      <c r="B260" s="35"/>
      <c r="C260" s="34"/>
      <c r="D260" s="192" t="s">
        <v>291</v>
      </c>
      <c r="E260" s="34"/>
      <c r="F260" s="197" t="s">
        <v>1689</v>
      </c>
      <c r="G260" s="34"/>
      <c r="H260" s="34"/>
      <c r="I260" s="194"/>
      <c r="J260" s="34"/>
      <c r="K260" s="34"/>
      <c r="L260" s="35"/>
      <c r="M260" s="195"/>
      <c r="N260" s="196"/>
      <c r="O260" s="73"/>
      <c r="P260" s="73"/>
      <c r="Q260" s="73"/>
      <c r="R260" s="73"/>
      <c r="S260" s="73"/>
      <c r="T260" s="74"/>
      <c r="U260" s="34"/>
      <c r="V260" s="34"/>
      <c r="W260" s="34"/>
      <c r="X260" s="34"/>
      <c r="Y260" s="34"/>
      <c r="Z260" s="34"/>
      <c r="AA260" s="34"/>
      <c r="AB260" s="34"/>
      <c r="AC260" s="34"/>
      <c r="AD260" s="34"/>
      <c r="AE260" s="34"/>
      <c r="AT260" s="15" t="s">
        <v>291</v>
      </c>
      <c r="AU260" s="15" t="s">
        <v>80</v>
      </c>
    </row>
    <row r="261" s="2" customFormat="1" ht="24.15" customHeight="1">
      <c r="A261" s="34"/>
      <c r="B261" s="177"/>
      <c r="C261" s="178" t="s">
        <v>526</v>
      </c>
      <c r="D261" s="178" t="s">
        <v>284</v>
      </c>
      <c r="E261" s="179" t="s">
        <v>1057</v>
      </c>
      <c r="F261" s="180" t="s">
        <v>1236</v>
      </c>
      <c r="G261" s="181" t="s">
        <v>505</v>
      </c>
      <c r="H261" s="203">
        <v>39</v>
      </c>
      <c r="I261" s="183"/>
      <c r="J261" s="184">
        <f>ROUND(I261*H261,2)</f>
        <v>0</v>
      </c>
      <c r="K261" s="185"/>
      <c r="L261" s="35"/>
      <c r="M261" s="186" t="s">
        <v>1</v>
      </c>
      <c r="N261" s="187" t="s">
        <v>38</v>
      </c>
      <c r="O261" s="73"/>
      <c r="P261" s="188">
        <f>O261*H261</f>
        <v>0</v>
      </c>
      <c r="Q261" s="188">
        <v>0</v>
      </c>
      <c r="R261" s="188">
        <f>Q261*H261</f>
        <v>0</v>
      </c>
      <c r="S261" s="188">
        <v>0</v>
      </c>
      <c r="T261" s="189">
        <f>S261*H261</f>
        <v>0</v>
      </c>
      <c r="U261" s="34"/>
      <c r="V261" s="34"/>
      <c r="W261" s="34"/>
      <c r="X261" s="34"/>
      <c r="Y261" s="34"/>
      <c r="Z261" s="34"/>
      <c r="AA261" s="34"/>
      <c r="AB261" s="34"/>
      <c r="AC261" s="34"/>
      <c r="AD261" s="34"/>
      <c r="AE261" s="34"/>
      <c r="AR261" s="190" t="s">
        <v>353</v>
      </c>
      <c r="AT261" s="190" t="s">
        <v>284</v>
      </c>
      <c r="AU261" s="190" t="s">
        <v>80</v>
      </c>
      <c r="AY261" s="15" t="s">
        <v>281</v>
      </c>
      <c r="BE261" s="191">
        <f>IF(N261="základní",J261,0)</f>
        <v>0</v>
      </c>
      <c r="BF261" s="191">
        <f>IF(N261="snížená",J261,0)</f>
        <v>0</v>
      </c>
      <c r="BG261" s="191">
        <f>IF(N261="zákl. přenesená",J261,0)</f>
        <v>0</v>
      </c>
      <c r="BH261" s="191">
        <f>IF(N261="sníž. přenesená",J261,0)</f>
        <v>0</v>
      </c>
      <c r="BI261" s="191">
        <f>IF(N261="nulová",J261,0)</f>
        <v>0</v>
      </c>
      <c r="BJ261" s="15" t="s">
        <v>80</v>
      </c>
      <c r="BK261" s="191">
        <f>ROUND(I261*H261,2)</f>
        <v>0</v>
      </c>
      <c r="BL261" s="15" t="s">
        <v>353</v>
      </c>
      <c r="BM261" s="190" t="s">
        <v>1690</v>
      </c>
    </row>
    <row r="262" s="2" customFormat="1">
      <c r="A262" s="34"/>
      <c r="B262" s="35"/>
      <c r="C262" s="34"/>
      <c r="D262" s="192" t="s">
        <v>290</v>
      </c>
      <c r="E262" s="34"/>
      <c r="F262" s="193" t="s">
        <v>1236</v>
      </c>
      <c r="G262" s="34"/>
      <c r="H262" s="34"/>
      <c r="I262" s="194"/>
      <c r="J262" s="34"/>
      <c r="K262" s="34"/>
      <c r="L262" s="35"/>
      <c r="M262" s="195"/>
      <c r="N262" s="196"/>
      <c r="O262" s="73"/>
      <c r="P262" s="73"/>
      <c r="Q262" s="73"/>
      <c r="R262" s="73"/>
      <c r="S262" s="73"/>
      <c r="T262" s="74"/>
      <c r="U262" s="34"/>
      <c r="V262" s="34"/>
      <c r="W262" s="34"/>
      <c r="X262" s="34"/>
      <c r="Y262" s="34"/>
      <c r="Z262" s="34"/>
      <c r="AA262" s="34"/>
      <c r="AB262" s="34"/>
      <c r="AC262" s="34"/>
      <c r="AD262" s="34"/>
      <c r="AE262" s="34"/>
      <c r="AT262" s="15" t="s">
        <v>290</v>
      </c>
      <c r="AU262" s="15" t="s">
        <v>80</v>
      </c>
    </row>
    <row r="263" s="2" customFormat="1">
      <c r="A263" s="34"/>
      <c r="B263" s="35"/>
      <c r="C263" s="34"/>
      <c r="D263" s="192" t="s">
        <v>291</v>
      </c>
      <c r="E263" s="34"/>
      <c r="F263" s="197" t="s">
        <v>1691</v>
      </c>
      <c r="G263" s="34"/>
      <c r="H263" s="34"/>
      <c r="I263" s="194"/>
      <c r="J263" s="34"/>
      <c r="K263" s="34"/>
      <c r="L263" s="35"/>
      <c r="M263" s="195"/>
      <c r="N263" s="196"/>
      <c r="O263" s="73"/>
      <c r="P263" s="73"/>
      <c r="Q263" s="73"/>
      <c r="R263" s="73"/>
      <c r="S263" s="73"/>
      <c r="T263" s="74"/>
      <c r="U263" s="34"/>
      <c r="V263" s="34"/>
      <c r="W263" s="34"/>
      <c r="X263" s="34"/>
      <c r="Y263" s="34"/>
      <c r="Z263" s="34"/>
      <c r="AA263" s="34"/>
      <c r="AB263" s="34"/>
      <c r="AC263" s="34"/>
      <c r="AD263" s="34"/>
      <c r="AE263" s="34"/>
      <c r="AT263" s="15" t="s">
        <v>291</v>
      </c>
      <c r="AU263" s="15" t="s">
        <v>80</v>
      </c>
    </row>
    <row r="264" s="2" customFormat="1" ht="21.75" customHeight="1">
      <c r="A264" s="34"/>
      <c r="B264" s="177"/>
      <c r="C264" s="178" t="s">
        <v>838</v>
      </c>
      <c r="D264" s="178" t="s">
        <v>284</v>
      </c>
      <c r="E264" s="179" t="s">
        <v>877</v>
      </c>
      <c r="F264" s="180" t="s">
        <v>878</v>
      </c>
      <c r="G264" s="181" t="s">
        <v>287</v>
      </c>
      <c r="H264" s="182"/>
      <c r="I264" s="183"/>
      <c r="J264" s="184">
        <f>ROUND(I264*H264,2)</f>
        <v>0</v>
      </c>
      <c r="K264" s="185"/>
      <c r="L264" s="35"/>
      <c r="M264" s="186" t="s">
        <v>1</v>
      </c>
      <c r="N264" s="187" t="s">
        <v>38</v>
      </c>
      <c r="O264" s="73"/>
      <c r="P264" s="188">
        <f>O264*H264</f>
        <v>0</v>
      </c>
      <c r="Q264" s="188">
        <v>0</v>
      </c>
      <c r="R264" s="188">
        <f>Q264*H264</f>
        <v>0</v>
      </c>
      <c r="S264" s="188">
        <v>0</v>
      </c>
      <c r="T264" s="189">
        <f>S264*H264</f>
        <v>0</v>
      </c>
      <c r="U264" s="34"/>
      <c r="V264" s="34"/>
      <c r="W264" s="34"/>
      <c r="X264" s="34"/>
      <c r="Y264" s="34"/>
      <c r="Z264" s="34"/>
      <c r="AA264" s="34"/>
      <c r="AB264" s="34"/>
      <c r="AC264" s="34"/>
      <c r="AD264" s="34"/>
      <c r="AE264" s="34"/>
      <c r="AR264" s="190" t="s">
        <v>353</v>
      </c>
      <c r="AT264" s="190" t="s">
        <v>284</v>
      </c>
      <c r="AU264" s="190" t="s">
        <v>80</v>
      </c>
      <c r="AY264" s="15" t="s">
        <v>281</v>
      </c>
      <c r="BE264" s="191">
        <f>IF(N264="základní",J264,0)</f>
        <v>0</v>
      </c>
      <c r="BF264" s="191">
        <f>IF(N264="snížená",J264,0)</f>
        <v>0</v>
      </c>
      <c r="BG264" s="191">
        <f>IF(N264="zákl. přenesená",J264,0)</f>
        <v>0</v>
      </c>
      <c r="BH264" s="191">
        <f>IF(N264="sníž. přenesená",J264,0)</f>
        <v>0</v>
      </c>
      <c r="BI264" s="191">
        <f>IF(N264="nulová",J264,0)</f>
        <v>0</v>
      </c>
      <c r="BJ264" s="15" t="s">
        <v>80</v>
      </c>
      <c r="BK264" s="191">
        <f>ROUND(I264*H264,2)</f>
        <v>0</v>
      </c>
      <c r="BL264" s="15" t="s">
        <v>353</v>
      </c>
      <c r="BM264" s="190" t="s">
        <v>1692</v>
      </c>
    </row>
    <row r="265" s="2" customFormat="1">
      <c r="A265" s="34"/>
      <c r="B265" s="35"/>
      <c r="C265" s="34"/>
      <c r="D265" s="192" t="s">
        <v>290</v>
      </c>
      <c r="E265" s="34"/>
      <c r="F265" s="193" t="s">
        <v>878</v>
      </c>
      <c r="G265" s="34"/>
      <c r="H265" s="34"/>
      <c r="I265" s="194"/>
      <c r="J265" s="34"/>
      <c r="K265" s="34"/>
      <c r="L265" s="35"/>
      <c r="M265" s="195"/>
      <c r="N265" s="196"/>
      <c r="O265" s="73"/>
      <c r="P265" s="73"/>
      <c r="Q265" s="73"/>
      <c r="R265" s="73"/>
      <c r="S265" s="73"/>
      <c r="T265" s="74"/>
      <c r="U265" s="34"/>
      <c r="V265" s="34"/>
      <c r="W265" s="34"/>
      <c r="X265" s="34"/>
      <c r="Y265" s="34"/>
      <c r="Z265" s="34"/>
      <c r="AA265" s="34"/>
      <c r="AB265" s="34"/>
      <c r="AC265" s="34"/>
      <c r="AD265" s="34"/>
      <c r="AE265" s="34"/>
      <c r="AT265" s="15" t="s">
        <v>290</v>
      </c>
      <c r="AU265" s="15" t="s">
        <v>80</v>
      </c>
    </row>
    <row r="266" s="2" customFormat="1">
      <c r="A266" s="34"/>
      <c r="B266" s="35"/>
      <c r="C266" s="34"/>
      <c r="D266" s="192" t="s">
        <v>291</v>
      </c>
      <c r="E266" s="34"/>
      <c r="F266" s="197" t="s">
        <v>880</v>
      </c>
      <c r="G266" s="34"/>
      <c r="H266" s="34"/>
      <c r="I266" s="194"/>
      <c r="J266" s="34"/>
      <c r="K266" s="34"/>
      <c r="L266" s="35"/>
      <c r="M266" s="195"/>
      <c r="N266" s="196"/>
      <c r="O266" s="73"/>
      <c r="P266" s="73"/>
      <c r="Q266" s="73"/>
      <c r="R266" s="73"/>
      <c r="S266" s="73"/>
      <c r="T266" s="74"/>
      <c r="U266" s="34"/>
      <c r="V266" s="34"/>
      <c r="W266" s="34"/>
      <c r="X266" s="34"/>
      <c r="Y266" s="34"/>
      <c r="Z266" s="34"/>
      <c r="AA266" s="34"/>
      <c r="AB266" s="34"/>
      <c r="AC266" s="34"/>
      <c r="AD266" s="34"/>
      <c r="AE266" s="34"/>
      <c r="AT266" s="15" t="s">
        <v>291</v>
      </c>
      <c r="AU266" s="15" t="s">
        <v>80</v>
      </c>
    </row>
    <row r="267" s="12" customFormat="1" ht="25.92" customHeight="1">
      <c r="A267" s="12"/>
      <c r="B267" s="164"/>
      <c r="C267" s="12"/>
      <c r="D267" s="165" t="s">
        <v>72</v>
      </c>
      <c r="E267" s="166" t="s">
        <v>900</v>
      </c>
      <c r="F267" s="166" t="s">
        <v>901</v>
      </c>
      <c r="G267" s="12"/>
      <c r="H267" s="12"/>
      <c r="I267" s="167"/>
      <c r="J267" s="168">
        <f>BK267</f>
        <v>0</v>
      </c>
      <c r="K267" s="12"/>
      <c r="L267" s="164"/>
      <c r="M267" s="169"/>
      <c r="N267" s="170"/>
      <c r="O267" s="170"/>
      <c r="P267" s="171">
        <f>SUM(P268:P273)</f>
        <v>0</v>
      </c>
      <c r="Q267" s="170"/>
      <c r="R267" s="171">
        <f>SUM(R268:R273)</f>
        <v>0</v>
      </c>
      <c r="S267" s="170"/>
      <c r="T267" s="172">
        <f>SUM(T268:T273)</f>
        <v>0</v>
      </c>
      <c r="U267" s="12"/>
      <c r="V267" s="12"/>
      <c r="W267" s="12"/>
      <c r="X267" s="12"/>
      <c r="Y267" s="12"/>
      <c r="Z267" s="12"/>
      <c r="AA267" s="12"/>
      <c r="AB267" s="12"/>
      <c r="AC267" s="12"/>
      <c r="AD267" s="12"/>
      <c r="AE267" s="12"/>
      <c r="AR267" s="165" t="s">
        <v>82</v>
      </c>
      <c r="AT267" s="173" t="s">
        <v>72</v>
      </c>
      <c r="AU267" s="173" t="s">
        <v>73</v>
      </c>
      <c r="AY267" s="165" t="s">
        <v>281</v>
      </c>
      <c r="BK267" s="174">
        <f>SUM(BK268:BK273)</f>
        <v>0</v>
      </c>
    </row>
    <row r="268" s="2" customFormat="1" ht="24.15" customHeight="1">
      <c r="A268" s="34"/>
      <c r="B268" s="177"/>
      <c r="C268" s="178" t="s">
        <v>843</v>
      </c>
      <c r="D268" s="178" t="s">
        <v>284</v>
      </c>
      <c r="E268" s="179" t="s">
        <v>1240</v>
      </c>
      <c r="F268" s="180" t="s">
        <v>1241</v>
      </c>
      <c r="G268" s="181" t="s">
        <v>505</v>
      </c>
      <c r="H268" s="203">
        <v>2.2999999999999998</v>
      </c>
      <c r="I268" s="183"/>
      <c r="J268" s="184">
        <f>ROUND(I268*H268,2)</f>
        <v>0</v>
      </c>
      <c r="K268" s="185"/>
      <c r="L268" s="35"/>
      <c r="M268" s="186" t="s">
        <v>1</v>
      </c>
      <c r="N268" s="187" t="s">
        <v>38</v>
      </c>
      <c r="O268" s="73"/>
      <c r="P268" s="188">
        <f>O268*H268</f>
        <v>0</v>
      </c>
      <c r="Q268" s="188">
        <v>0</v>
      </c>
      <c r="R268" s="188">
        <f>Q268*H268</f>
        <v>0</v>
      </c>
      <c r="S268" s="188">
        <v>0</v>
      </c>
      <c r="T268" s="189">
        <f>S268*H268</f>
        <v>0</v>
      </c>
      <c r="U268" s="34"/>
      <c r="V268" s="34"/>
      <c r="W268" s="34"/>
      <c r="X268" s="34"/>
      <c r="Y268" s="34"/>
      <c r="Z268" s="34"/>
      <c r="AA268" s="34"/>
      <c r="AB268" s="34"/>
      <c r="AC268" s="34"/>
      <c r="AD268" s="34"/>
      <c r="AE268" s="34"/>
      <c r="AR268" s="190" t="s">
        <v>353</v>
      </c>
      <c r="AT268" s="190" t="s">
        <v>284</v>
      </c>
      <c r="AU268" s="190" t="s">
        <v>80</v>
      </c>
      <c r="AY268" s="15" t="s">
        <v>281</v>
      </c>
      <c r="BE268" s="191">
        <f>IF(N268="základní",J268,0)</f>
        <v>0</v>
      </c>
      <c r="BF268" s="191">
        <f>IF(N268="snížená",J268,0)</f>
        <v>0</v>
      </c>
      <c r="BG268" s="191">
        <f>IF(N268="zákl. přenesená",J268,0)</f>
        <v>0</v>
      </c>
      <c r="BH268" s="191">
        <f>IF(N268="sníž. přenesená",J268,0)</f>
        <v>0</v>
      </c>
      <c r="BI268" s="191">
        <f>IF(N268="nulová",J268,0)</f>
        <v>0</v>
      </c>
      <c r="BJ268" s="15" t="s">
        <v>80</v>
      </c>
      <c r="BK268" s="191">
        <f>ROUND(I268*H268,2)</f>
        <v>0</v>
      </c>
      <c r="BL268" s="15" t="s">
        <v>353</v>
      </c>
      <c r="BM268" s="190" t="s">
        <v>1693</v>
      </c>
    </row>
    <row r="269" s="2" customFormat="1">
      <c r="A269" s="34"/>
      <c r="B269" s="35"/>
      <c r="C269" s="34"/>
      <c r="D269" s="192" t="s">
        <v>290</v>
      </c>
      <c r="E269" s="34"/>
      <c r="F269" s="193" t="s">
        <v>1241</v>
      </c>
      <c r="G269" s="34"/>
      <c r="H269" s="34"/>
      <c r="I269" s="194"/>
      <c r="J269" s="34"/>
      <c r="K269" s="34"/>
      <c r="L269" s="35"/>
      <c r="M269" s="195"/>
      <c r="N269" s="196"/>
      <c r="O269" s="73"/>
      <c r="P269" s="73"/>
      <c r="Q269" s="73"/>
      <c r="R269" s="73"/>
      <c r="S269" s="73"/>
      <c r="T269" s="74"/>
      <c r="U269" s="34"/>
      <c r="V269" s="34"/>
      <c r="W269" s="34"/>
      <c r="X269" s="34"/>
      <c r="Y269" s="34"/>
      <c r="Z269" s="34"/>
      <c r="AA269" s="34"/>
      <c r="AB269" s="34"/>
      <c r="AC269" s="34"/>
      <c r="AD269" s="34"/>
      <c r="AE269" s="34"/>
      <c r="AT269" s="15" t="s">
        <v>290</v>
      </c>
      <c r="AU269" s="15" t="s">
        <v>80</v>
      </c>
    </row>
    <row r="270" s="2" customFormat="1">
      <c r="A270" s="34"/>
      <c r="B270" s="35"/>
      <c r="C270" s="34"/>
      <c r="D270" s="192" t="s">
        <v>291</v>
      </c>
      <c r="E270" s="34"/>
      <c r="F270" s="197" t="s">
        <v>1694</v>
      </c>
      <c r="G270" s="34"/>
      <c r="H270" s="34"/>
      <c r="I270" s="194"/>
      <c r="J270" s="34"/>
      <c r="K270" s="34"/>
      <c r="L270" s="35"/>
      <c r="M270" s="195"/>
      <c r="N270" s="196"/>
      <c r="O270" s="73"/>
      <c r="P270" s="73"/>
      <c r="Q270" s="73"/>
      <c r="R270" s="73"/>
      <c r="S270" s="73"/>
      <c r="T270" s="74"/>
      <c r="U270" s="34"/>
      <c r="V270" s="34"/>
      <c r="W270" s="34"/>
      <c r="X270" s="34"/>
      <c r="Y270" s="34"/>
      <c r="Z270" s="34"/>
      <c r="AA270" s="34"/>
      <c r="AB270" s="34"/>
      <c r="AC270" s="34"/>
      <c r="AD270" s="34"/>
      <c r="AE270" s="34"/>
      <c r="AT270" s="15" t="s">
        <v>291</v>
      </c>
      <c r="AU270" s="15" t="s">
        <v>80</v>
      </c>
    </row>
    <row r="271" s="2" customFormat="1" ht="24.15" customHeight="1">
      <c r="A271" s="34"/>
      <c r="B271" s="177"/>
      <c r="C271" s="178" t="s">
        <v>536</v>
      </c>
      <c r="D271" s="178" t="s">
        <v>284</v>
      </c>
      <c r="E271" s="179" t="s">
        <v>924</v>
      </c>
      <c r="F271" s="180" t="s">
        <v>925</v>
      </c>
      <c r="G271" s="181" t="s">
        <v>287</v>
      </c>
      <c r="H271" s="182"/>
      <c r="I271" s="183"/>
      <c r="J271" s="184">
        <f>ROUND(I271*H271,2)</f>
        <v>0</v>
      </c>
      <c r="K271" s="185"/>
      <c r="L271" s="35"/>
      <c r="M271" s="186" t="s">
        <v>1</v>
      </c>
      <c r="N271" s="187" t="s">
        <v>38</v>
      </c>
      <c r="O271" s="73"/>
      <c r="P271" s="188">
        <f>O271*H271</f>
        <v>0</v>
      </c>
      <c r="Q271" s="188">
        <v>0</v>
      </c>
      <c r="R271" s="188">
        <f>Q271*H271</f>
        <v>0</v>
      </c>
      <c r="S271" s="188">
        <v>0</v>
      </c>
      <c r="T271" s="189">
        <f>S271*H271</f>
        <v>0</v>
      </c>
      <c r="U271" s="34"/>
      <c r="V271" s="34"/>
      <c r="W271" s="34"/>
      <c r="X271" s="34"/>
      <c r="Y271" s="34"/>
      <c r="Z271" s="34"/>
      <c r="AA271" s="34"/>
      <c r="AB271" s="34"/>
      <c r="AC271" s="34"/>
      <c r="AD271" s="34"/>
      <c r="AE271" s="34"/>
      <c r="AR271" s="190" t="s">
        <v>353</v>
      </c>
      <c r="AT271" s="190" t="s">
        <v>284</v>
      </c>
      <c r="AU271" s="190" t="s">
        <v>80</v>
      </c>
      <c r="AY271" s="15" t="s">
        <v>281</v>
      </c>
      <c r="BE271" s="191">
        <f>IF(N271="základní",J271,0)</f>
        <v>0</v>
      </c>
      <c r="BF271" s="191">
        <f>IF(N271="snížená",J271,0)</f>
        <v>0</v>
      </c>
      <c r="BG271" s="191">
        <f>IF(N271="zákl. přenesená",J271,0)</f>
        <v>0</v>
      </c>
      <c r="BH271" s="191">
        <f>IF(N271="sníž. přenesená",J271,0)</f>
        <v>0</v>
      </c>
      <c r="BI271" s="191">
        <f>IF(N271="nulová",J271,0)</f>
        <v>0</v>
      </c>
      <c r="BJ271" s="15" t="s">
        <v>80</v>
      </c>
      <c r="BK271" s="191">
        <f>ROUND(I271*H271,2)</f>
        <v>0</v>
      </c>
      <c r="BL271" s="15" t="s">
        <v>353</v>
      </c>
      <c r="BM271" s="190" t="s">
        <v>1695</v>
      </c>
    </row>
    <row r="272" s="2" customFormat="1">
      <c r="A272" s="34"/>
      <c r="B272" s="35"/>
      <c r="C272" s="34"/>
      <c r="D272" s="192" t="s">
        <v>290</v>
      </c>
      <c r="E272" s="34"/>
      <c r="F272" s="193" t="s">
        <v>925</v>
      </c>
      <c r="G272" s="34"/>
      <c r="H272" s="34"/>
      <c r="I272" s="194"/>
      <c r="J272" s="34"/>
      <c r="K272" s="34"/>
      <c r="L272" s="35"/>
      <c r="M272" s="195"/>
      <c r="N272" s="196"/>
      <c r="O272" s="73"/>
      <c r="P272" s="73"/>
      <c r="Q272" s="73"/>
      <c r="R272" s="73"/>
      <c r="S272" s="73"/>
      <c r="T272" s="74"/>
      <c r="U272" s="34"/>
      <c r="V272" s="34"/>
      <c r="W272" s="34"/>
      <c r="X272" s="34"/>
      <c r="Y272" s="34"/>
      <c r="Z272" s="34"/>
      <c r="AA272" s="34"/>
      <c r="AB272" s="34"/>
      <c r="AC272" s="34"/>
      <c r="AD272" s="34"/>
      <c r="AE272" s="34"/>
      <c r="AT272" s="15" t="s">
        <v>290</v>
      </c>
      <c r="AU272" s="15" t="s">
        <v>80</v>
      </c>
    </row>
    <row r="273" s="2" customFormat="1">
      <c r="A273" s="34"/>
      <c r="B273" s="35"/>
      <c r="C273" s="34"/>
      <c r="D273" s="192" t="s">
        <v>291</v>
      </c>
      <c r="E273" s="34"/>
      <c r="F273" s="197" t="s">
        <v>899</v>
      </c>
      <c r="G273" s="34"/>
      <c r="H273" s="34"/>
      <c r="I273" s="194"/>
      <c r="J273" s="34"/>
      <c r="K273" s="34"/>
      <c r="L273" s="35"/>
      <c r="M273" s="199"/>
      <c r="N273" s="200"/>
      <c r="O273" s="201"/>
      <c r="P273" s="201"/>
      <c r="Q273" s="201"/>
      <c r="R273" s="201"/>
      <c r="S273" s="201"/>
      <c r="T273" s="202"/>
      <c r="U273" s="34"/>
      <c r="V273" s="34"/>
      <c r="W273" s="34"/>
      <c r="X273" s="34"/>
      <c r="Y273" s="34"/>
      <c r="Z273" s="34"/>
      <c r="AA273" s="34"/>
      <c r="AB273" s="34"/>
      <c r="AC273" s="34"/>
      <c r="AD273" s="34"/>
      <c r="AE273" s="34"/>
      <c r="AT273" s="15" t="s">
        <v>291</v>
      </c>
      <c r="AU273" s="15" t="s">
        <v>80</v>
      </c>
    </row>
    <row r="274" s="2" customFormat="1" ht="6.96" customHeight="1">
      <c r="A274" s="34"/>
      <c r="B274" s="56"/>
      <c r="C274" s="57"/>
      <c r="D274" s="57"/>
      <c r="E274" s="57"/>
      <c r="F274" s="57"/>
      <c r="G274" s="57"/>
      <c r="H274" s="57"/>
      <c r="I274" s="57"/>
      <c r="J274" s="57"/>
      <c r="K274" s="57"/>
      <c r="L274" s="35"/>
      <c r="M274" s="34"/>
      <c r="O274" s="34"/>
      <c r="P274" s="34"/>
      <c r="Q274" s="34"/>
      <c r="R274" s="34"/>
      <c r="S274" s="34"/>
      <c r="T274" s="34"/>
      <c r="U274" s="34"/>
      <c r="V274" s="34"/>
      <c r="W274" s="34"/>
      <c r="X274" s="34"/>
      <c r="Y274" s="34"/>
      <c r="Z274" s="34"/>
      <c r="AA274" s="34"/>
      <c r="AB274" s="34"/>
      <c r="AC274" s="34"/>
      <c r="AD274" s="34"/>
      <c r="AE274" s="34"/>
    </row>
  </sheetData>
  <autoFilter ref="C132:K273"/>
  <mergeCells count="15">
    <mergeCell ref="E7:H7"/>
    <mergeCell ref="E11:H11"/>
    <mergeCell ref="E9:H9"/>
    <mergeCell ref="E13:H13"/>
    <mergeCell ref="E22:H22"/>
    <mergeCell ref="E31:H31"/>
    <mergeCell ref="E85:H85"/>
    <mergeCell ref="E89:H89"/>
    <mergeCell ref="E87:H87"/>
    <mergeCell ref="E91:H91"/>
    <mergeCell ref="E119:H119"/>
    <mergeCell ref="E123:H123"/>
    <mergeCell ref="E121:H121"/>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148</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1696</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ROUND(J133,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ROUND((SUM(BE133:BE276)),  2)</f>
        <v>0</v>
      </c>
      <c r="G37" s="34"/>
      <c r="H37" s="34"/>
      <c r="I37" s="133">
        <v>0.20999999999999999</v>
      </c>
      <c r="J37" s="132">
        <f>ROUND(((SUM(BE133:BE276))*I37),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ROUND((SUM(BF133:BF276)),  2)</f>
        <v>0</v>
      </c>
      <c r="G38" s="34"/>
      <c r="H38" s="34"/>
      <c r="I38" s="133">
        <v>0.12</v>
      </c>
      <c r="J38" s="132">
        <f>ROUND(((SUM(BF133:BF276))*I38),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ROUND((SUM(BG133:BG276)),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ROUND((SUM(BH133:BH276)),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ROUND((SUM(BI133:BI276)),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 xml:space="preserve">Objekt12 - Zídka OP 04, schodistě  08 a 09</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J133</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J134</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J180</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J202</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929</v>
      </c>
      <c r="E104" s="147"/>
      <c r="F104" s="147"/>
      <c r="G104" s="147"/>
      <c r="H104" s="147"/>
      <c r="I104" s="147"/>
      <c r="J104" s="148">
        <f>J215</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661</v>
      </c>
      <c r="E105" s="147"/>
      <c r="F105" s="147"/>
      <c r="G105" s="147"/>
      <c r="H105" s="147"/>
      <c r="I105" s="147"/>
      <c r="J105" s="148">
        <f>J240</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662</v>
      </c>
      <c r="E106" s="147"/>
      <c r="F106" s="147"/>
      <c r="G106" s="147"/>
      <c r="H106" s="147"/>
      <c r="I106" s="147"/>
      <c r="J106" s="148">
        <f>J247</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600</v>
      </c>
      <c r="E107" s="147"/>
      <c r="F107" s="147"/>
      <c r="G107" s="147"/>
      <c r="H107" s="147"/>
      <c r="I107" s="147"/>
      <c r="J107" s="148">
        <f>J256</f>
        <v>0</v>
      </c>
      <c r="K107" s="9"/>
      <c r="L107" s="145"/>
      <c r="S107" s="9"/>
      <c r="T107" s="9"/>
      <c r="U107" s="9"/>
      <c r="V107" s="9"/>
      <c r="W107" s="9"/>
      <c r="X107" s="9"/>
      <c r="Y107" s="9"/>
      <c r="Z107" s="9"/>
      <c r="AA107" s="9"/>
      <c r="AB107" s="9"/>
      <c r="AC107" s="9"/>
      <c r="AD107" s="9"/>
      <c r="AE107" s="9"/>
    </row>
    <row r="108" s="9" customFormat="1" ht="24.96" customHeight="1">
      <c r="A108" s="9"/>
      <c r="B108" s="145"/>
      <c r="C108" s="9"/>
      <c r="D108" s="146" t="s">
        <v>665</v>
      </c>
      <c r="E108" s="147"/>
      <c r="F108" s="147"/>
      <c r="G108" s="147"/>
      <c r="H108" s="147"/>
      <c r="I108" s="147"/>
      <c r="J108" s="148">
        <f>J260</f>
        <v>0</v>
      </c>
      <c r="K108" s="9"/>
      <c r="L108" s="145"/>
      <c r="S108" s="9"/>
      <c r="T108" s="9"/>
      <c r="U108" s="9"/>
      <c r="V108" s="9"/>
      <c r="W108" s="9"/>
      <c r="X108" s="9"/>
      <c r="Y108" s="9"/>
      <c r="Z108" s="9"/>
      <c r="AA108" s="9"/>
      <c r="AB108" s="9"/>
      <c r="AC108" s="9"/>
      <c r="AD108" s="9"/>
      <c r="AE108" s="9"/>
    </row>
    <row r="109" s="9" customFormat="1" ht="24.96" customHeight="1">
      <c r="A109" s="9"/>
      <c r="B109" s="145"/>
      <c r="C109" s="9"/>
      <c r="D109" s="146" t="s">
        <v>667</v>
      </c>
      <c r="E109" s="147"/>
      <c r="F109" s="147"/>
      <c r="G109" s="147"/>
      <c r="H109" s="147"/>
      <c r="I109" s="147"/>
      <c r="J109" s="148">
        <f>J270</f>
        <v>0</v>
      </c>
      <c r="K109" s="9"/>
      <c r="L109" s="145"/>
      <c r="S109" s="9"/>
      <c r="T109" s="9"/>
      <c r="U109" s="9"/>
      <c r="V109" s="9"/>
      <c r="W109" s="9"/>
      <c r="X109" s="9"/>
      <c r="Y109" s="9"/>
      <c r="Z109" s="9"/>
      <c r="AA109" s="9"/>
      <c r="AB109" s="9"/>
      <c r="AC109" s="9"/>
      <c r="AD109" s="9"/>
      <c r="AE109" s="9"/>
    </row>
    <row r="110" s="2" customFormat="1" ht="21.84" customHeight="1">
      <c r="A110" s="34"/>
      <c r="B110" s="35"/>
      <c r="C110" s="34"/>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6.96" customHeight="1">
      <c r="A111" s="34"/>
      <c r="B111" s="56"/>
      <c r="C111" s="57"/>
      <c r="D111" s="57"/>
      <c r="E111" s="57"/>
      <c r="F111" s="57"/>
      <c r="G111" s="57"/>
      <c r="H111" s="57"/>
      <c r="I111" s="57"/>
      <c r="J111" s="57"/>
      <c r="K111" s="57"/>
      <c r="L111" s="51"/>
      <c r="S111" s="34"/>
      <c r="T111" s="34"/>
      <c r="U111" s="34"/>
      <c r="V111" s="34"/>
      <c r="W111" s="34"/>
      <c r="X111" s="34"/>
      <c r="Y111" s="34"/>
      <c r="Z111" s="34"/>
      <c r="AA111" s="34"/>
      <c r="AB111" s="34"/>
      <c r="AC111" s="34"/>
      <c r="AD111" s="34"/>
      <c r="AE111" s="34"/>
    </row>
    <row r="115" s="2" customFormat="1" ht="6.96" customHeight="1">
      <c r="A115" s="34"/>
      <c r="B115" s="58"/>
      <c r="C115" s="59"/>
      <c r="D115" s="59"/>
      <c r="E115" s="59"/>
      <c r="F115" s="59"/>
      <c r="G115" s="59"/>
      <c r="H115" s="59"/>
      <c r="I115" s="59"/>
      <c r="J115" s="59"/>
      <c r="K115" s="59"/>
      <c r="L115" s="51"/>
      <c r="S115" s="34"/>
      <c r="T115" s="34"/>
      <c r="U115" s="34"/>
      <c r="V115" s="34"/>
      <c r="W115" s="34"/>
      <c r="X115" s="34"/>
      <c r="Y115" s="34"/>
      <c r="Z115" s="34"/>
      <c r="AA115" s="34"/>
      <c r="AB115" s="34"/>
      <c r="AC115" s="34"/>
      <c r="AD115" s="34"/>
      <c r="AE115" s="34"/>
    </row>
    <row r="116" s="2" customFormat="1" ht="24.96" customHeight="1">
      <c r="A116" s="34"/>
      <c r="B116" s="35"/>
      <c r="C116" s="19" t="s">
        <v>266</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6.96" customHeight="1">
      <c r="A117" s="34"/>
      <c r="B117" s="35"/>
      <c r="C117" s="34"/>
      <c r="D117" s="34"/>
      <c r="E117" s="34"/>
      <c r="F117" s="34"/>
      <c r="G117" s="34"/>
      <c r="H117" s="34"/>
      <c r="I117" s="34"/>
      <c r="J117" s="34"/>
      <c r="K117" s="34"/>
      <c r="L117" s="51"/>
      <c r="S117" s="34"/>
      <c r="T117" s="34"/>
      <c r="U117" s="34"/>
      <c r="V117" s="34"/>
      <c r="W117" s="34"/>
      <c r="X117" s="34"/>
      <c r="Y117" s="34"/>
      <c r="Z117" s="34"/>
      <c r="AA117" s="34"/>
      <c r="AB117" s="34"/>
      <c r="AC117" s="34"/>
      <c r="AD117" s="34"/>
      <c r="AE117" s="34"/>
    </row>
    <row r="118" s="2" customFormat="1" ht="12" customHeight="1">
      <c r="A118" s="34"/>
      <c r="B118" s="35"/>
      <c r="C118" s="28" t="s">
        <v>16</v>
      </c>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6.5" customHeight="1">
      <c r="A119" s="34"/>
      <c r="B119" s="35"/>
      <c r="C119" s="34"/>
      <c r="D119" s="34"/>
      <c r="E119" s="126" t="str">
        <f>E7</f>
        <v>Městský park -Děkanská zahrada Pelhřimov - kompletní provedení</v>
      </c>
      <c r="F119" s="28"/>
      <c r="G119" s="28"/>
      <c r="H119" s="28"/>
      <c r="I119" s="34"/>
      <c r="J119" s="34"/>
      <c r="K119" s="34"/>
      <c r="L119" s="51"/>
      <c r="S119" s="34"/>
      <c r="T119" s="34"/>
      <c r="U119" s="34"/>
      <c r="V119" s="34"/>
      <c r="W119" s="34"/>
      <c r="X119" s="34"/>
      <c r="Y119" s="34"/>
      <c r="Z119" s="34"/>
      <c r="AA119" s="34"/>
      <c r="AB119" s="34"/>
      <c r="AC119" s="34"/>
      <c r="AD119" s="34"/>
      <c r="AE119" s="34"/>
    </row>
    <row r="120" s="1" customFormat="1" ht="12" customHeight="1">
      <c r="B120" s="18"/>
      <c r="C120" s="28" t="s">
        <v>249</v>
      </c>
      <c r="L120" s="18"/>
    </row>
    <row r="121" s="1" customFormat="1" ht="16.5" customHeight="1">
      <c r="B121" s="18"/>
      <c r="E121" s="126" t="s">
        <v>250</v>
      </c>
      <c r="F121" s="1"/>
      <c r="G121" s="1"/>
      <c r="H121" s="1"/>
      <c r="L121" s="18"/>
    </row>
    <row r="122" s="1" customFormat="1" ht="12" customHeight="1">
      <c r="B122" s="18"/>
      <c r="C122" s="28" t="s">
        <v>251</v>
      </c>
      <c r="L122" s="18"/>
    </row>
    <row r="123" s="2" customFormat="1" ht="16.5" customHeight="1">
      <c r="A123" s="34"/>
      <c r="B123" s="35"/>
      <c r="C123" s="34"/>
      <c r="D123" s="34"/>
      <c r="E123" s="127" t="s">
        <v>252</v>
      </c>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395</v>
      </c>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2" customFormat="1" ht="16.5" customHeight="1">
      <c r="A125" s="34"/>
      <c r="B125" s="35"/>
      <c r="C125" s="34"/>
      <c r="D125" s="34"/>
      <c r="E125" s="63" t="str">
        <f>E13</f>
        <v xml:space="preserve">Objekt12 - Zídka OP 04, schodistě  08 a 09</v>
      </c>
      <c r="F125" s="34"/>
      <c r="G125" s="34"/>
      <c r="H125" s="34"/>
      <c r="I125" s="34"/>
      <c r="J125" s="34"/>
      <c r="K125" s="34"/>
      <c r="L125" s="51"/>
      <c r="S125" s="34"/>
      <c r="T125" s="34"/>
      <c r="U125" s="34"/>
      <c r="V125" s="34"/>
      <c r="W125" s="34"/>
      <c r="X125" s="34"/>
      <c r="Y125" s="34"/>
      <c r="Z125" s="34"/>
      <c r="AA125" s="34"/>
      <c r="AB125" s="34"/>
      <c r="AC125" s="34"/>
      <c r="AD125" s="34"/>
      <c r="AE125" s="34"/>
    </row>
    <row r="126" s="2" customFormat="1" ht="6.96"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2" customFormat="1" ht="12" customHeight="1">
      <c r="A127" s="34"/>
      <c r="B127" s="35"/>
      <c r="C127" s="28" t="s">
        <v>20</v>
      </c>
      <c r="D127" s="34"/>
      <c r="E127" s="34"/>
      <c r="F127" s="23" t="str">
        <f>F16</f>
        <v xml:space="preserve"> </v>
      </c>
      <c r="G127" s="34"/>
      <c r="H127" s="34"/>
      <c r="I127" s="28" t="s">
        <v>22</v>
      </c>
      <c r="J127" s="65" t="str">
        <f>IF(J16="","",J16)</f>
        <v>5. 12. 2024</v>
      </c>
      <c r="K127" s="34"/>
      <c r="L127" s="51"/>
      <c r="S127" s="34"/>
      <c r="T127" s="34"/>
      <c r="U127" s="34"/>
      <c r="V127" s="34"/>
      <c r="W127" s="34"/>
      <c r="X127" s="34"/>
      <c r="Y127" s="34"/>
      <c r="Z127" s="34"/>
      <c r="AA127" s="34"/>
      <c r="AB127" s="34"/>
      <c r="AC127" s="34"/>
      <c r="AD127" s="34"/>
      <c r="AE127" s="34"/>
    </row>
    <row r="128" s="2" customFormat="1" ht="6.96"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2" customFormat="1" ht="15.15" customHeight="1">
      <c r="A129" s="34"/>
      <c r="B129" s="35"/>
      <c r="C129" s="28" t="s">
        <v>24</v>
      </c>
      <c r="D129" s="34"/>
      <c r="E129" s="34"/>
      <c r="F129" s="23" t="str">
        <f>E19</f>
        <v xml:space="preserve"> </v>
      </c>
      <c r="G129" s="34"/>
      <c r="H129" s="34"/>
      <c r="I129" s="28" t="s">
        <v>29</v>
      </c>
      <c r="J129" s="32" t="str">
        <f>E25</f>
        <v xml:space="preserve"> </v>
      </c>
      <c r="K129" s="34"/>
      <c r="L129" s="51"/>
      <c r="S129" s="34"/>
      <c r="T129" s="34"/>
      <c r="U129" s="34"/>
      <c r="V129" s="34"/>
      <c r="W129" s="34"/>
      <c r="X129" s="34"/>
      <c r="Y129" s="34"/>
      <c r="Z129" s="34"/>
      <c r="AA129" s="34"/>
      <c r="AB129" s="34"/>
      <c r="AC129" s="34"/>
      <c r="AD129" s="34"/>
      <c r="AE129" s="34"/>
    </row>
    <row r="130" s="2" customFormat="1" ht="15.15" customHeight="1">
      <c r="A130" s="34"/>
      <c r="B130" s="35"/>
      <c r="C130" s="28" t="s">
        <v>27</v>
      </c>
      <c r="D130" s="34"/>
      <c r="E130" s="34"/>
      <c r="F130" s="23" t="str">
        <f>IF(E22="","",E22)</f>
        <v>Vyplň údaj</v>
      </c>
      <c r="G130" s="34"/>
      <c r="H130" s="34"/>
      <c r="I130" s="28" t="s">
        <v>31</v>
      </c>
      <c r="J130" s="32" t="str">
        <f>E28</f>
        <v xml:space="preserve"> </v>
      </c>
      <c r="K130" s="34"/>
      <c r="L130" s="51"/>
      <c r="S130" s="34"/>
      <c r="T130" s="34"/>
      <c r="U130" s="34"/>
      <c r="V130" s="34"/>
      <c r="W130" s="34"/>
      <c r="X130" s="34"/>
      <c r="Y130" s="34"/>
      <c r="Z130" s="34"/>
      <c r="AA130" s="34"/>
      <c r="AB130" s="34"/>
      <c r="AC130" s="34"/>
      <c r="AD130" s="34"/>
      <c r="AE130" s="34"/>
    </row>
    <row r="131" s="2" customFormat="1" ht="10.32" customHeight="1">
      <c r="A131" s="34"/>
      <c r="B131" s="35"/>
      <c r="C131" s="34"/>
      <c r="D131" s="34"/>
      <c r="E131" s="34"/>
      <c r="F131" s="34"/>
      <c r="G131" s="34"/>
      <c r="H131" s="34"/>
      <c r="I131" s="34"/>
      <c r="J131" s="34"/>
      <c r="K131" s="34"/>
      <c r="L131" s="51"/>
      <c r="S131" s="34"/>
      <c r="T131" s="34"/>
      <c r="U131" s="34"/>
      <c r="V131" s="34"/>
      <c r="W131" s="34"/>
      <c r="X131" s="34"/>
      <c r="Y131" s="34"/>
      <c r="Z131" s="34"/>
      <c r="AA131" s="34"/>
      <c r="AB131" s="34"/>
      <c r="AC131" s="34"/>
      <c r="AD131" s="34"/>
      <c r="AE131" s="34"/>
    </row>
    <row r="132" s="11" customFormat="1" ht="29.28" customHeight="1">
      <c r="A132" s="153"/>
      <c r="B132" s="154"/>
      <c r="C132" s="155" t="s">
        <v>267</v>
      </c>
      <c r="D132" s="156" t="s">
        <v>58</v>
      </c>
      <c r="E132" s="156" t="s">
        <v>54</v>
      </c>
      <c r="F132" s="156" t="s">
        <v>55</v>
      </c>
      <c r="G132" s="156" t="s">
        <v>268</v>
      </c>
      <c r="H132" s="156" t="s">
        <v>269</v>
      </c>
      <c r="I132" s="156" t="s">
        <v>270</v>
      </c>
      <c r="J132" s="157" t="s">
        <v>257</v>
      </c>
      <c r="K132" s="158" t="s">
        <v>271</v>
      </c>
      <c r="L132" s="159"/>
      <c r="M132" s="82" t="s">
        <v>1</v>
      </c>
      <c r="N132" s="83" t="s">
        <v>37</v>
      </c>
      <c r="O132" s="83" t="s">
        <v>272</v>
      </c>
      <c r="P132" s="83" t="s">
        <v>273</v>
      </c>
      <c r="Q132" s="83" t="s">
        <v>274</v>
      </c>
      <c r="R132" s="83" t="s">
        <v>275</v>
      </c>
      <c r="S132" s="83" t="s">
        <v>276</v>
      </c>
      <c r="T132" s="84" t="s">
        <v>277</v>
      </c>
      <c r="U132" s="153"/>
      <c r="V132" s="153"/>
      <c r="W132" s="153"/>
      <c r="X132" s="153"/>
      <c r="Y132" s="153"/>
      <c r="Z132" s="153"/>
      <c r="AA132" s="153"/>
      <c r="AB132" s="153"/>
      <c r="AC132" s="153"/>
      <c r="AD132" s="153"/>
      <c r="AE132" s="153"/>
    </row>
    <row r="133" s="2" customFormat="1" ht="22.8" customHeight="1">
      <c r="A133" s="34"/>
      <c r="B133" s="35"/>
      <c r="C133" s="89" t="s">
        <v>278</v>
      </c>
      <c r="D133" s="34"/>
      <c r="E133" s="34"/>
      <c r="F133" s="34"/>
      <c r="G133" s="34"/>
      <c r="H133" s="34"/>
      <c r="I133" s="34"/>
      <c r="J133" s="160">
        <f>BK133</f>
        <v>0</v>
      </c>
      <c r="K133" s="34"/>
      <c r="L133" s="35"/>
      <c r="M133" s="85"/>
      <c r="N133" s="69"/>
      <c r="O133" s="86"/>
      <c r="P133" s="161">
        <f>P134+P180+P202+P215+P240+P247+P256+P260+P270</f>
        <v>0</v>
      </c>
      <c r="Q133" s="86"/>
      <c r="R133" s="161">
        <f>R134+R180+R202+R215+R240+R247+R256+R260+R270</f>
        <v>0</v>
      </c>
      <c r="S133" s="86"/>
      <c r="T133" s="162">
        <f>T134+T180+T202+T215+T240+T247+T256+T260+T270</f>
        <v>0</v>
      </c>
      <c r="U133" s="34"/>
      <c r="V133" s="34"/>
      <c r="W133" s="34"/>
      <c r="X133" s="34"/>
      <c r="Y133" s="34"/>
      <c r="Z133" s="34"/>
      <c r="AA133" s="34"/>
      <c r="AB133" s="34"/>
      <c r="AC133" s="34"/>
      <c r="AD133" s="34"/>
      <c r="AE133" s="34"/>
      <c r="AT133" s="15" t="s">
        <v>72</v>
      </c>
      <c r="AU133" s="15" t="s">
        <v>259</v>
      </c>
      <c r="BK133" s="163">
        <f>BK134+BK180+BK202+BK215+BK240+BK247+BK256+BK260+BK270</f>
        <v>0</v>
      </c>
    </row>
    <row r="134" s="12" customFormat="1" ht="25.92" customHeight="1">
      <c r="A134" s="12"/>
      <c r="B134" s="164"/>
      <c r="C134" s="12"/>
      <c r="D134" s="165" t="s">
        <v>72</v>
      </c>
      <c r="E134" s="166" t="s">
        <v>80</v>
      </c>
      <c r="F134" s="166" t="s">
        <v>400</v>
      </c>
      <c r="G134" s="12"/>
      <c r="H134" s="12"/>
      <c r="I134" s="167"/>
      <c r="J134" s="168">
        <f>BK134</f>
        <v>0</v>
      </c>
      <c r="K134" s="12"/>
      <c r="L134" s="164"/>
      <c r="M134" s="169"/>
      <c r="N134" s="170"/>
      <c r="O134" s="170"/>
      <c r="P134" s="171">
        <f>SUM(P135:P179)</f>
        <v>0</v>
      </c>
      <c r="Q134" s="170"/>
      <c r="R134" s="171">
        <f>SUM(R135:R179)</f>
        <v>0</v>
      </c>
      <c r="S134" s="170"/>
      <c r="T134" s="172">
        <f>SUM(T135:T179)</f>
        <v>0</v>
      </c>
      <c r="U134" s="12"/>
      <c r="V134" s="12"/>
      <c r="W134" s="12"/>
      <c r="X134" s="12"/>
      <c r="Y134" s="12"/>
      <c r="Z134" s="12"/>
      <c r="AA134" s="12"/>
      <c r="AB134" s="12"/>
      <c r="AC134" s="12"/>
      <c r="AD134" s="12"/>
      <c r="AE134" s="12"/>
      <c r="AR134" s="165" t="s">
        <v>80</v>
      </c>
      <c r="AT134" s="173" t="s">
        <v>72</v>
      </c>
      <c r="AU134" s="173" t="s">
        <v>73</v>
      </c>
      <c r="AY134" s="165" t="s">
        <v>281</v>
      </c>
      <c r="BK134" s="174">
        <f>SUM(BK135:BK179)</f>
        <v>0</v>
      </c>
    </row>
    <row r="135" s="2" customFormat="1" ht="24.15" customHeight="1">
      <c r="A135" s="34"/>
      <c r="B135" s="177"/>
      <c r="C135" s="178" t="s">
        <v>80</v>
      </c>
      <c r="D135" s="178" t="s">
        <v>284</v>
      </c>
      <c r="E135" s="179" t="s">
        <v>553</v>
      </c>
      <c r="F135" s="180" t="s">
        <v>1127</v>
      </c>
      <c r="G135" s="181" t="s">
        <v>510</v>
      </c>
      <c r="H135" s="203">
        <v>20.364000000000001</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1697</v>
      </c>
    </row>
    <row r="136" s="2" customFormat="1">
      <c r="A136" s="34"/>
      <c r="B136" s="35"/>
      <c r="C136" s="34"/>
      <c r="D136" s="192" t="s">
        <v>290</v>
      </c>
      <c r="E136" s="34"/>
      <c r="F136" s="193" t="s">
        <v>1127</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c r="A137" s="34"/>
      <c r="B137" s="35"/>
      <c r="C137" s="34"/>
      <c r="D137" s="192" t="s">
        <v>291</v>
      </c>
      <c r="E137" s="34"/>
      <c r="F137" s="197" t="s">
        <v>1698</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80</v>
      </c>
    </row>
    <row r="138" s="2" customFormat="1" ht="24.15" customHeight="1">
      <c r="A138" s="34"/>
      <c r="B138" s="177"/>
      <c r="C138" s="178" t="s">
        <v>82</v>
      </c>
      <c r="D138" s="178" t="s">
        <v>284</v>
      </c>
      <c r="E138" s="179" t="s">
        <v>557</v>
      </c>
      <c r="F138" s="180" t="s">
        <v>1130</v>
      </c>
      <c r="G138" s="181" t="s">
        <v>510</v>
      </c>
      <c r="H138" s="203">
        <v>10.182</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1699</v>
      </c>
    </row>
    <row r="139" s="2" customFormat="1">
      <c r="A139" s="34"/>
      <c r="B139" s="35"/>
      <c r="C139" s="34"/>
      <c r="D139" s="192" t="s">
        <v>290</v>
      </c>
      <c r="E139" s="34"/>
      <c r="F139" s="193" t="s">
        <v>1130</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1700</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4.15" customHeight="1">
      <c r="A141" s="34"/>
      <c r="B141" s="177"/>
      <c r="C141" s="178" t="s">
        <v>90</v>
      </c>
      <c r="D141" s="178" t="s">
        <v>284</v>
      </c>
      <c r="E141" s="179" t="s">
        <v>938</v>
      </c>
      <c r="F141" s="180" t="s">
        <v>939</v>
      </c>
      <c r="G141" s="181" t="s">
        <v>510</v>
      </c>
      <c r="H141" s="203">
        <v>8.5259999999999998</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1701</v>
      </c>
    </row>
    <row r="142" s="2" customFormat="1">
      <c r="A142" s="34"/>
      <c r="B142" s="35"/>
      <c r="C142" s="34"/>
      <c r="D142" s="192" t="s">
        <v>290</v>
      </c>
      <c r="E142" s="34"/>
      <c r="F142" s="193" t="s">
        <v>939</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c r="A143" s="34"/>
      <c r="B143" s="35"/>
      <c r="C143" s="34"/>
      <c r="D143" s="192" t="s">
        <v>291</v>
      </c>
      <c r="E143" s="34"/>
      <c r="F143" s="197" t="s">
        <v>1702</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291</v>
      </c>
      <c r="AU143" s="15" t="s">
        <v>80</v>
      </c>
    </row>
    <row r="144" s="2" customFormat="1" ht="24.15" customHeight="1">
      <c r="A144" s="34"/>
      <c r="B144" s="177"/>
      <c r="C144" s="178" t="s">
        <v>97</v>
      </c>
      <c r="D144" s="178" t="s">
        <v>284</v>
      </c>
      <c r="E144" s="179" t="s">
        <v>942</v>
      </c>
      <c r="F144" s="180" t="s">
        <v>943</v>
      </c>
      <c r="G144" s="181" t="s">
        <v>510</v>
      </c>
      <c r="H144" s="203">
        <v>4.2629999999999999</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1703</v>
      </c>
    </row>
    <row r="145" s="2" customFormat="1">
      <c r="A145" s="34"/>
      <c r="B145" s="35"/>
      <c r="C145" s="34"/>
      <c r="D145" s="192" t="s">
        <v>290</v>
      </c>
      <c r="E145" s="34"/>
      <c r="F145" s="193" t="s">
        <v>943</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c r="A146" s="34"/>
      <c r="B146" s="35"/>
      <c r="C146" s="34"/>
      <c r="D146" s="192" t="s">
        <v>291</v>
      </c>
      <c r="E146" s="34"/>
      <c r="F146" s="197" t="s">
        <v>1704</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291</v>
      </c>
      <c r="AU146" s="15" t="s">
        <v>80</v>
      </c>
    </row>
    <row r="147" s="2" customFormat="1" ht="24.15" customHeight="1">
      <c r="A147" s="34"/>
      <c r="B147" s="177"/>
      <c r="C147" s="178" t="s">
        <v>280</v>
      </c>
      <c r="D147" s="178" t="s">
        <v>284</v>
      </c>
      <c r="E147" s="179" t="s">
        <v>685</v>
      </c>
      <c r="F147" s="180" t="s">
        <v>686</v>
      </c>
      <c r="G147" s="181" t="s">
        <v>510</v>
      </c>
      <c r="H147" s="203">
        <v>5.7999999999999998</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1705</v>
      </c>
    </row>
    <row r="148" s="2" customFormat="1">
      <c r="A148" s="34"/>
      <c r="B148" s="35"/>
      <c r="C148" s="34"/>
      <c r="D148" s="192" t="s">
        <v>290</v>
      </c>
      <c r="E148" s="34"/>
      <c r="F148" s="193" t="s">
        <v>686</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c r="A149" s="34"/>
      <c r="B149" s="35"/>
      <c r="C149" s="34"/>
      <c r="D149" s="192" t="s">
        <v>291</v>
      </c>
      <c r="E149" s="34"/>
      <c r="F149" s="197" t="s">
        <v>1706</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291</v>
      </c>
      <c r="AU149" s="15" t="s">
        <v>80</v>
      </c>
    </row>
    <row r="150" s="2" customFormat="1" ht="24.15" customHeight="1">
      <c r="A150" s="34"/>
      <c r="B150" s="177"/>
      <c r="C150" s="178" t="s">
        <v>307</v>
      </c>
      <c r="D150" s="178" t="s">
        <v>284</v>
      </c>
      <c r="E150" s="179" t="s">
        <v>609</v>
      </c>
      <c r="F150" s="180" t="s">
        <v>689</v>
      </c>
      <c r="G150" s="181" t="s">
        <v>510</v>
      </c>
      <c r="H150" s="203">
        <v>25.989999999999998</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1707</v>
      </c>
    </row>
    <row r="151" s="2" customFormat="1">
      <c r="A151" s="34"/>
      <c r="B151" s="35"/>
      <c r="C151" s="34"/>
      <c r="D151" s="192" t="s">
        <v>290</v>
      </c>
      <c r="E151" s="34"/>
      <c r="F151" s="193" t="s">
        <v>689</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1708</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4.15" customHeight="1">
      <c r="A153" s="34"/>
      <c r="B153" s="177"/>
      <c r="C153" s="178" t="s">
        <v>312</v>
      </c>
      <c r="D153" s="178" t="s">
        <v>284</v>
      </c>
      <c r="E153" s="179" t="s">
        <v>612</v>
      </c>
      <c r="F153" s="180" t="s">
        <v>613</v>
      </c>
      <c r="G153" s="181" t="s">
        <v>510</v>
      </c>
      <c r="H153" s="203">
        <v>77.969999999999999</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1709</v>
      </c>
    </row>
    <row r="154" s="2" customFormat="1">
      <c r="A154" s="34"/>
      <c r="B154" s="35"/>
      <c r="C154" s="34"/>
      <c r="D154" s="192" t="s">
        <v>290</v>
      </c>
      <c r="E154" s="34"/>
      <c r="F154" s="193" t="s">
        <v>613</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c r="A155" s="34"/>
      <c r="B155" s="35"/>
      <c r="C155" s="34"/>
      <c r="D155" s="192" t="s">
        <v>291</v>
      </c>
      <c r="E155" s="34"/>
      <c r="F155" s="197" t="s">
        <v>1710</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291</v>
      </c>
      <c r="AU155" s="15" t="s">
        <v>80</v>
      </c>
    </row>
    <row r="156" s="2" customFormat="1" ht="33" customHeight="1">
      <c r="A156" s="34"/>
      <c r="B156" s="177"/>
      <c r="C156" s="178" t="s">
        <v>317</v>
      </c>
      <c r="D156" s="178" t="s">
        <v>284</v>
      </c>
      <c r="E156" s="179" t="s">
        <v>694</v>
      </c>
      <c r="F156" s="180" t="s">
        <v>695</v>
      </c>
      <c r="G156" s="181" t="s">
        <v>510</v>
      </c>
      <c r="H156" s="203">
        <v>2.8999999999999999</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1711</v>
      </c>
    </row>
    <row r="157" s="2" customFormat="1">
      <c r="A157" s="34"/>
      <c r="B157" s="35"/>
      <c r="C157" s="34"/>
      <c r="D157" s="192" t="s">
        <v>290</v>
      </c>
      <c r="E157" s="34"/>
      <c r="F157" s="193" t="s">
        <v>695</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c r="A158" s="34"/>
      <c r="B158" s="35"/>
      <c r="C158" s="34"/>
      <c r="D158" s="192" t="s">
        <v>291</v>
      </c>
      <c r="E158" s="34"/>
      <c r="F158" s="197" t="s">
        <v>1712</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291</v>
      </c>
      <c r="AU158" s="15" t="s">
        <v>80</v>
      </c>
    </row>
    <row r="159" s="2" customFormat="1" ht="24.15" customHeight="1">
      <c r="A159" s="34"/>
      <c r="B159" s="177"/>
      <c r="C159" s="178" t="s">
        <v>322</v>
      </c>
      <c r="D159" s="178" t="s">
        <v>284</v>
      </c>
      <c r="E159" s="179" t="s">
        <v>954</v>
      </c>
      <c r="F159" s="180" t="s">
        <v>955</v>
      </c>
      <c r="G159" s="181" t="s">
        <v>510</v>
      </c>
      <c r="H159" s="203">
        <v>2.8999999999999999</v>
      </c>
      <c r="I159" s="183"/>
      <c r="J159" s="184">
        <f>ROUND(I159*H159,2)</f>
        <v>0</v>
      </c>
      <c r="K159" s="185"/>
      <c r="L159" s="35"/>
      <c r="M159" s="186" t="s">
        <v>1</v>
      </c>
      <c r="N159" s="187"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97</v>
      </c>
      <c r="AT159" s="190" t="s">
        <v>284</v>
      </c>
      <c r="AU159" s="190" t="s">
        <v>80</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1713</v>
      </c>
    </row>
    <row r="160" s="2" customFormat="1">
      <c r="A160" s="34"/>
      <c r="B160" s="35"/>
      <c r="C160" s="34"/>
      <c r="D160" s="192" t="s">
        <v>290</v>
      </c>
      <c r="E160" s="34"/>
      <c r="F160" s="193" t="s">
        <v>955</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80</v>
      </c>
    </row>
    <row r="161" s="2" customFormat="1">
      <c r="A161" s="34"/>
      <c r="B161" s="35"/>
      <c r="C161" s="34"/>
      <c r="D161" s="192" t="s">
        <v>291</v>
      </c>
      <c r="E161" s="34"/>
      <c r="F161" s="197" t="s">
        <v>1714</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291</v>
      </c>
      <c r="AU161" s="15" t="s">
        <v>80</v>
      </c>
    </row>
    <row r="162" s="2" customFormat="1" ht="16.5" customHeight="1">
      <c r="A162" s="34"/>
      <c r="B162" s="177"/>
      <c r="C162" s="178" t="s">
        <v>327</v>
      </c>
      <c r="D162" s="178" t="s">
        <v>284</v>
      </c>
      <c r="E162" s="179" t="s">
        <v>706</v>
      </c>
      <c r="F162" s="180" t="s">
        <v>707</v>
      </c>
      <c r="G162" s="181" t="s">
        <v>510</v>
      </c>
      <c r="H162" s="203">
        <v>2.8999999999999999</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1715</v>
      </c>
    </row>
    <row r="163" s="2" customFormat="1">
      <c r="A163" s="34"/>
      <c r="B163" s="35"/>
      <c r="C163" s="34"/>
      <c r="D163" s="192" t="s">
        <v>290</v>
      </c>
      <c r="E163" s="34"/>
      <c r="F163" s="193" t="s">
        <v>707</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c r="A164" s="34"/>
      <c r="B164" s="35"/>
      <c r="C164" s="34"/>
      <c r="D164" s="192" t="s">
        <v>291</v>
      </c>
      <c r="E164" s="34"/>
      <c r="F164" s="197" t="s">
        <v>1716</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291</v>
      </c>
      <c r="AU164" s="15" t="s">
        <v>80</v>
      </c>
    </row>
    <row r="165" s="2" customFormat="1" ht="16.5" customHeight="1">
      <c r="A165" s="34"/>
      <c r="B165" s="177"/>
      <c r="C165" s="178" t="s">
        <v>332</v>
      </c>
      <c r="D165" s="178" t="s">
        <v>284</v>
      </c>
      <c r="E165" s="179" t="s">
        <v>710</v>
      </c>
      <c r="F165" s="180" t="s">
        <v>711</v>
      </c>
      <c r="G165" s="181" t="s">
        <v>510</v>
      </c>
      <c r="H165" s="203">
        <v>2.8999999999999999</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1717</v>
      </c>
    </row>
    <row r="166" s="2" customFormat="1">
      <c r="A166" s="34"/>
      <c r="B166" s="35"/>
      <c r="C166" s="34"/>
      <c r="D166" s="192" t="s">
        <v>290</v>
      </c>
      <c r="E166" s="34"/>
      <c r="F166" s="193" t="s">
        <v>711</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1716</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2" customFormat="1" ht="21.75" customHeight="1">
      <c r="A168" s="34"/>
      <c r="B168" s="177"/>
      <c r="C168" s="178" t="s">
        <v>8</v>
      </c>
      <c r="D168" s="178" t="s">
        <v>284</v>
      </c>
      <c r="E168" s="179" t="s">
        <v>616</v>
      </c>
      <c r="F168" s="180" t="s">
        <v>714</v>
      </c>
      <c r="G168" s="181" t="s">
        <v>403</v>
      </c>
      <c r="H168" s="203">
        <v>28.643999999999998</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80</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1718</v>
      </c>
    </row>
    <row r="169" s="2" customFormat="1">
      <c r="A169" s="34"/>
      <c r="B169" s="35"/>
      <c r="C169" s="34"/>
      <c r="D169" s="192" t="s">
        <v>290</v>
      </c>
      <c r="E169" s="34"/>
      <c r="F169" s="193" t="s">
        <v>714</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80</v>
      </c>
    </row>
    <row r="170" s="2" customFormat="1">
      <c r="A170" s="34"/>
      <c r="B170" s="35"/>
      <c r="C170" s="34"/>
      <c r="D170" s="192" t="s">
        <v>291</v>
      </c>
      <c r="E170" s="34"/>
      <c r="F170" s="197" t="s">
        <v>1719</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80</v>
      </c>
    </row>
    <row r="171" s="2" customFormat="1" ht="24.15" customHeight="1">
      <c r="A171" s="34"/>
      <c r="B171" s="177"/>
      <c r="C171" s="178" t="s">
        <v>439</v>
      </c>
      <c r="D171" s="178" t="s">
        <v>284</v>
      </c>
      <c r="E171" s="179" t="s">
        <v>622</v>
      </c>
      <c r="F171" s="180" t="s">
        <v>717</v>
      </c>
      <c r="G171" s="181" t="s">
        <v>510</v>
      </c>
      <c r="H171" s="203">
        <v>25.989999999999998</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1720</v>
      </c>
    </row>
    <row r="172" s="2" customFormat="1">
      <c r="A172" s="34"/>
      <c r="B172" s="35"/>
      <c r="C172" s="34"/>
      <c r="D172" s="192" t="s">
        <v>290</v>
      </c>
      <c r="E172" s="34"/>
      <c r="F172" s="193" t="s">
        <v>717</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1721</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2" customFormat="1" ht="16.5" customHeight="1">
      <c r="A174" s="34"/>
      <c r="B174" s="177"/>
      <c r="C174" s="178" t="s">
        <v>343</v>
      </c>
      <c r="D174" s="178" t="s">
        <v>284</v>
      </c>
      <c r="E174" s="179" t="s">
        <v>625</v>
      </c>
      <c r="F174" s="180" t="s">
        <v>626</v>
      </c>
      <c r="G174" s="181" t="s">
        <v>627</v>
      </c>
      <c r="H174" s="203">
        <v>20</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80</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1722</v>
      </c>
    </row>
    <row r="175" s="2" customFormat="1">
      <c r="A175" s="34"/>
      <c r="B175" s="35"/>
      <c r="C175" s="34"/>
      <c r="D175" s="192" t="s">
        <v>290</v>
      </c>
      <c r="E175" s="34"/>
      <c r="F175" s="193" t="s">
        <v>626</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80</v>
      </c>
    </row>
    <row r="176" s="2" customFormat="1">
      <c r="A176" s="34"/>
      <c r="B176" s="35"/>
      <c r="C176" s="34"/>
      <c r="D176" s="192" t="s">
        <v>291</v>
      </c>
      <c r="E176" s="34"/>
      <c r="F176" s="197" t="s">
        <v>1493</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80</v>
      </c>
    </row>
    <row r="177" s="2" customFormat="1" ht="24.15" customHeight="1">
      <c r="A177" s="34"/>
      <c r="B177" s="177"/>
      <c r="C177" s="178" t="s">
        <v>348</v>
      </c>
      <c r="D177" s="178" t="s">
        <v>284</v>
      </c>
      <c r="E177" s="179" t="s">
        <v>965</v>
      </c>
      <c r="F177" s="180" t="s">
        <v>966</v>
      </c>
      <c r="G177" s="181" t="s">
        <v>515</v>
      </c>
      <c r="H177" s="203">
        <v>5.2199999999999998</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1723</v>
      </c>
    </row>
    <row r="178" s="2" customFormat="1">
      <c r="A178" s="34"/>
      <c r="B178" s="35"/>
      <c r="C178" s="34"/>
      <c r="D178" s="192" t="s">
        <v>290</v>
      </c>
      <c r="E178" s="34"/>
      <c r="F178" s="193" t="s">
        <v>966</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80</v>
      </c>
    </row>
    <row r="179" s="2" customFormat="1">
      <c r="A179" s="34"/>
      <c r="B179" s="35"/>
      <c r="C179" s="34"/>
      <c r="D179" s="192" t="s">
        <v>291</v>
      </c>
      <c r="E179" s="34"/>
      <c r="F179" s="197" t="s">
        <v>1724</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291</v>
      </c>
      <c r="AU179" s="15" t="s">
        <v>80</v>
      </c>
    </row>
    <row r="180" s="12" customFormat="1" ht="25.92" customHeight="1">
      <c r="A180" s="12"/>
      <c r="B180" s="164"/>
      <c r="C180" s="12"/>
      <c r="D180" s="165" t="s">
        <v>72</v>
      </c>
      <c r="E180" s="166" t="s">
        <v>82</v>
      </c>
      <c r="F180" s="166" t="s">
        <v>726</v>
      </c>
      <c r="G180" s="12"/>
      <c r="H180" s="12"/>
      <c r="I180" s="167"/>
      <c r="J180" s="168">
        <f>BK180</f>
        <v>0</v>
      </c>
      <c r="K180" s="12"/>
      <c r="L180" s="164"/>
      <c r="M180" s="169"/>
      <c r="N180" s="170"/>
      <c r="O180" s="170"/>
      <c r="P180" s="171">
        <f>SUM(P181:P201)</f>
        <v>0</v>
      </c>
      <c r="Q180" s="170"/>
      <c r="R180" s="171">
        <f>SUM(R181:R201)</f>
        <v>0</v>
      </c>
      <c r="S180" s="170"/>
      <c r="T180" s="172">
        <f>SUM(T181:T201)</f>
        <v>0</v>
      </c>
      <c r="U180" s="12"/>
      <c r="V180" s="12"/>
      <c r="W180" s="12"/>
      <c r="X180" s="12"/>
      <c r="Y180" s="12"/>
      <c r="Z180" s="12"/>
      <c r="AA180" s="12"/>
      <c r="AB180" s="12"/>
      <c r="AC180" s="12"/>
      <c r="AD180" s="12"/>
      <c r="AE180" s="12"/>
      <c r="AR180" s="165" t="s">
        <v>80</v>
      </c>
      <c r="AT180" s="173" t="s">
        <v>72</v>
      </c>
      <c r="AU180" s="173" t="s">
        <v>73</v>
      </c>
      <c r="AY180" s="165" t="s">
        <v>281</v>
      </c>
      <c r="BK180" s="174">
        <f>SUM(BK181:BK201)</f>
        <v>0</v>
      </c>
    </row>
    <row r="181" s="2" customFormat="1" ht="24.15" customHeight="1">
      <c r="A181" s="34"/>
      <c r="B181" s="177"/>
      <c r="C181" s="178" t="s">
        <v>353</v>
      </c>
      <c r="D181" s="178" t="s">
        <v>284</v>
      </c>
      <c r="E181" s="179" t="s">
        <v>969</v>
      </c>
      <c r="F181" s="180" t="s">
        <v>970</v>
      </c>
      <c r="G181" s="181" t="s">
        <v>403</v>
      </c>
      <c r="H181" s="203">
        <v>37.5</v>
      </c>
      <c r="I181" s="183"/>
      <c r="J181" s="184">
        <f>ROUND(I181*H181,2)</f>
        <v>0</v>
      </c>
      <c r="K181" s="185"/>
      <c r="L181" s="35"/>
      <c r="M181" s="186" t="s">
        <v>1</v>
      </c>
      <c r="N181" s="187"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97</v>
      </c>
      <c r="AT181" s="190" t="s">
        <v>284</v>
      </c>
      <c r="AU181" s="190" t="s">
        <v>80</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97</v>
      </c>
      <c r="BM181" s="190" t="s">
        <v>1725</v>
      </c>
    </row>
    <row r="182" s="2" customFormat="1">
      <c r="A182" s="34"/>
      <c r="B182" s="35"/>
      <c r="C182" s="34"/>
      <c r="D182" s="192" t="s">
        <v>290</v>
      </c>
      <c r="E182" s="34"/>
      <c r="F182" s="193" t="s">
        <v>970</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80</v>
      </c>
    </row>
    <row r="183" s="2" customFormat="1">
      <c r="A183" s="34"/>
      <c r="B183" s="35"/>
      <c r="C183" s="34"/>
      <c r="D183" s="192" t="s">
        <v>291</v>
      </c>
      <c r="E183" s="34"/>
      <c r="F183" s="197" t="s">
        <v>1726</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291</v>
      </c>
      <c r="AU183" s="15" t="s">
        <v>80</v>
      </c>
    </row>
    <row r="184" s="2" customFormat="1" ht="24.15" customHeight="1">
      <c r="A184" s="34"/>
      <c r="B184" s="177"/>
      <c r="C184" s="178" t="s">
        <v>360</v>
      </c>
      <c r="D184" s="178" t="s">
        <v>284</v>
      </c>
      <c r="E184" s="179" t="s">
        <v>973</v>
      </c>
      <c r="F184" s="180" t="s">
        <v>974</v>
      </c>
      <c r="G184" s="181" t="s">
        <v>510</v>
      </c>
      <c r="H184" s="203">
        <v>1.339</v>
      </c>
      <c r="I184" s="183"/>
      <c r="J184" s="184">
        <f>ROUND(I184*H184,2)</f>
        <v>0</v>
      </c>
      <c r="K184" s="185"/>
      <c r="L184" s="35"/>
      <c r="M184" s="186" t="s">
        <v>1</v>
      </c>
      <c r="N184" s="187" t="s">
        <v>38</v>
      </c>
      <c r="O184" s="73"/>
      <c r="P184" s="188">
        <f>O184*H184</f>
        <v>0</v>
      </c>
      <c r="Q184" s="188">
        <v>0</v>
      </c>
      <c r="R184" s="188">
        <f>Q184*H184</f>
        <v>0</v>
      </c>
      <c r="S184" s="188">
        <v>0</v>
      </c>
      <c r="T184" s="189">
        <f>S184*H184</f>
        <v>0</v>
      </c>
      <c r="U184" s="34"/>
      <c r="V184" s="34"/>
      <c r="W184" s="34"/>
      <c r="X184" s="34"/>
      <c r="Y184" s="34"/>
      <c r="Z184" s="34"/>
      <c r="AA184" s="34"/>
      <c r="AB184" s="34"/>
      <c r="AC184" s="34"/>
      <c r="AD184" s="34"/>
      <c r="AE184" s="34"/>
      <c r="AR184" s="190" t="s">
        <v>97</v>
      </c>
      <c r="AT184" s="190" t="s">
        <v>284</v>
      </c>
      <c r="AU184" s="190" t="s">
        <v>80</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1727</v>
      </c>
    </row>
    <row r="185" s="2" customFormat="1">
      <c r="A185" s="34"/>
      <c r="B185" s="35"/>
      <c r="C185" s="34"/>
      <c r="D185" s="192" t="s">
        <v>290</v>
      </c>
      <c r="E185" s="34"/>
      <c r="F185" s="193" t="s">
        <v>974</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80</v>
      </c>
    </row>
    <row r="186" s="2" customFormat="1">
      <c r="A186" s="34"/>
      <c r="B186" s="35"/>
      <c r="C186" s="34"/>
      <c r="D186" s="192" t="s">
        <v>291</v>
      </c>
      <c r="E186" s="34"/>
      <c r="F186" s="197" t="s">
        <v>1728</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291</v>
      </c>
      <c r="AU186" s="15" t="s">
        <v>80</v>
      </c>
    </row>
    <row r="187" s="2" customFormat="1" ht="37.8" customHeight="1">
      <c r="A187" s="34"/>
      <c r="B187" s="177"/>
      <c r="C187" s="178" t="s">
        <v>455</v>
      </c>
      <c r="D187" s="178" t="s">
        <v>284</v>
      </c>
      <c r="E187" s="179" t="s">
        <v>743</v>
      </c>
      <c r="F187" s="180" t="s">
        <v>744</v>
      </c>
      <c r="G187" s="181" t="s">
        <v>510</v>
      </c>
      <c r="H187" s="203">
        <v>10.960000000000001</v>
      </c>
      <c r="I187" s="183"/>
      <c r="J187" s="184">
        <f>ROUND(I187*H187,2)</f>
        <v>0</v>
      </c>
      <c r="K187" s="185"/>
      <c r="L187" s="35"/>
      <c r="M187" s="186" t="s">
        <v>1</v>
      </c>
      <c r="N187" s="187" t="s">
        <v>38</v>
      </c>
      <c r="O187" s="73"/>
      <c r="P187" s="188">
        <f>O187*H187</f>
        <v>0</v>
      </c>
      <c r="Q187" s="188">
        <v>0</v>
      </c>
      <c r="R187" s="188">
        <f>Q187*H187</f>
        <v>0</v>
      </c>
      <c r="S187" s="188">
        <v>0</v>
      </c>
      <c r="T187" s="189">
        <f>S187*H187</f>
        <v>0</v>
      </c>
      <c r="U187" s="34"/>
      <c r="V187" s="34"/>
      <c r="W187" s="34"/>
      <c r="X187" s="34"/>
      <c r="Y187" s="34"/>
      <c r="Z187" s="34"/>
      <c r="AA187" s="34"/>
      <c r="AB187" s="34"/>
      <c r="AC187" s="34"/>
      <c r="AD187" s="34"/>
      <c r="AE187" s="34"/>
      <c r="AR187" s="190" t="s">
        <v>97</v>
      </c>
      <c r="AT187" s="190" t="s">
        <v>284</v>
      </c>
      <c r="AU187" s="190" t="s">
        <v>80</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1729</v>
      </c>
    </row>
    <row r="188" s="2" customFormat="1">
      <c r="A188" s="34"/>
      <c r="B188" s="35"/>
      <c r="C188" s="34"/>
      <c r="D188" s="192" t="s">
        <v>290</v>
      </c>
      <c r="E188" s="34"/>
      <c r="F188" s="193" t="s">
        <v>744</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290</v>
      </c>
      <c r="AU188" s="15" t="s">
        <v>80</v>
      </c>
    </row>
    <row r="189" s="2" customFormat="1">
      <c r="A189" s="34"/>
      <c r="B189" s="35"/>
      <c r="C189" s="34"/>
      <c r="D189" s="192" t="s">
        <v>291</v>
      </c>
      <c r="E189" s="34"/>
      <c r="F189" s="197" t="s">
        <v>1730</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291</v>
      </c>
      <c r="AU189" s="15" t="s">
        <v>80</v>
      </c>
    </row>
    <row r="190" s="2" customFormat="1" ht="16.5" customHeight="1">
      <c r="A190" s="34"/>
      <c r="B190" s="177"/>
      <c r="C190" s="178" t="s">
        <v>367</v>
      </c>
      <c r="D190" s="178" t="s">
        <v>284</v>
      </c>
      <c r="E190" s="179" t="s">
        <v>747</v>
      </c>
      <c r="F190" s="180" t="s">
        <v>748</v>
      </c>
      <c r="G190" s="181" t="s">
        <v>403</v>
      </c>
      <c r="H190" s="203">
        <v>16.655999999999999</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80</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1731</v>
      </c>
    </row>
    <row r="191" s="2" customFormat="1">
      <c r="A191" s="34"/>
      <c r="B191" s="35"/>
      <c r="C191" s="34"/>
      <c r="D191" s="192" t="s">
        <v>290</v>
      </c>
      <c r="E191" s="34"/>
      <c r="F191" s="193" t="s">
        <v>748</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80</v>
      </c>
    </row>
    <row r="192" s="2" customFormat="1">
      <c r="A192" s="34"/>
      <c r="B192" s="35"/>
      <c r="C192" s="34"/>
      <c r="D192" s="192" t="s">
        <v>291</v>
      </c>
      <c r="E192" s="34"/>
      <c r="F192" s="197" t="s">
        <v>1732</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291</v>
      </c>
      <c r="AU192" s="15" t="s">
        <v>80</v>
      </c>
    </row>
    <row r="193" s="2" customFormat="1" ht="16.5" customHeight="1">
      <c r="A193" s="34"/>
      <c r="B193" s="177"/>
      <c r="C193" s="178" t="s">
        <v>372</v>
      </c>
      <c r="D193" s="178" t="s">
        <v>284</v>
      </c>
      <c r="E193" s="179" t="s">
        <v>751</v>
      </c>
      <c r="F193" s="180" t="s">
        <v>752</v>
      </c>
      <c r="G193" s="181" t="s">
        <v>403</v>
      </c>
      <c r="H193" s="203">
        <v>16.655999999999999</v>
      </c>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97</v>
      </c>
      <c r="AT193" s="190" t="s">
        <v>284</v>
      </c>
      <c r="AU193" s="190" t="s">
        <v>80</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97</v>
      </c>
      <c r="BM193" s="190" t="s">
        <v>1733</v>
      </c>
    </row>
    <row r="194" s="2" customFormat="1">
      <c r="A194" s="34"/>
      <c r="B194" s="35"/>
      <c r="C194" s="34"/>
      <c r="D194" s="192" t="s">
        <v>290</v>
      </c>
      <c r="E194" s="34"/>
      <c r="F194" s="193" t="s">
        <v>752</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80</v>
      </c>
    </row>
    <row r="195" s="2" customFormat="1">
      <c r="A195" s="34"/>
      <c r="B195" s="35"/>
      <c r="C195" s="34"/>
      <c r="D195" s="192" t="s">
        <v>291</v>
      </c>
      <c r="E195" s="34"/>
      <c r="F195" s="197" t="s">
        <v>983</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80</v>
      </c>
    </row>
    <row r="196" s="2" customFormat="1" ht="21.75" customHeight="1">
      <c r="A196" s="34"/>
      <c r="B196" s="177"/>
      <c r="C196" s="178" t="s">
        <v>7</v>
      </c>
      <c r="D196" s="178" t="s">
        <v>284</v>
      </c>
      <c r="E196" s="179" t="s">
        <v>755</v>
      </c>
      <c r="F196" s="180" t="s">
        <v>756</v>
      </c>
      <c r="G196" s="181" t="s">
        <v>515</v>
      </c>
      <c r="H196" s="203">
        <v>0.54800000000000004</v>
      </c>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97</v>
      </c>
      <c r="AT196" s="190" t="s">
        <v>284</v>
      </c>
      <c r="AU196" s="190" t="s">
        <v>80</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97</v>
      </c>
      <c r="BM196" s="190" t="s">
        <v>1734</v>
      </c>
    </row>
    <row r="197" s="2" customFormat="1">
      <c r="A197" s="34"/>
      <c r="B197" s="35"/>
      <c r="C197" s="34"/>
      <c r="D197" s="192" t="s">
        <v>290</v>
      </c>
      <c r="E197" s="34"/>
      <c r="F197" s="193" t="s">
        <v>756</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80</v>
      </c>
    </row>
    <row r="198" s="2" customFormat="1">
      <c r="A198" s="34"/>
      <c r="B198" s="35"/>
      <c r="C198" s="34"/>
      <c r="D198" s="192" t="s">
        <v>291</v>
      </c>
      <c r="E198" s="34"/>
      <c r="F198" s="197" t="s">
        <v>1735</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291</v>
      </c>
      <c r="AU198" s="15" t="s">
        <v>80</v>
      </c>
    </row>
    <row r="199" s="2" customFormat="1" ht="37.8" customHeight="1">
      <c r="A199" s="34"/>
      <c r="B199" s="177"/>
      <c r="C199" s="178" t="s">
        <v>380</v>
      </c>
      <c r="D199" s="178" t="s">
        <v>284</v>
      </c>
      <c r="E199" s="179" t="s">
        <v>987</v>
      </c>
      <c r="F199" s="180" t="s">
        <v>988</v>
      </c>
      <c r="G199" s="181" t="s">
        <v>403</v>
      </c>
      <c r="H199" s="203">
        <v>43.125</v>
      </c>
      <c r="I199" s="183"/>
      <c r="J199" s="184">
        <f>ROUND(I199*H199,2)</f>
        <v>0</v>
      </c>
      <c r="K199" s="185"/>
      <c r="L199" s="35"/>
      <c r="M199" s="186" t="s">
        <v>1</v>
      </c>
      <c r="N199" s="187" t="s">
        <v>38</v>
      </c>
      <c r="O199" s="73"/>
      <c r="P199" s="188">
        <f>O199*H199</f>
        <v>0</v>
      </c>
      <c r="Q199" s="188">
        <v>0</v>
      </c>
      <c r="R199" s="188">
        <f>Q199*H199</f>
        <v>0</v>
      </c>
      <c r="S199" s="188">
        <v>0</v>
      </c>
      <c r="T199" s="189">
        <f>S199*H199</f>
        <v>0</v>
      </c>
      <c r="U199" s="34"/>
      <c r="V199" s="34"/>
      <c r="W199" s="34"/>
      <c r="X199" s="34"/>
      <c r="Y199" s="34"/>
      <c r="Z199" s="34"/>
      <c r="AA199" s="34"/>
      <c r="AB199" s="34"/>
      <c r="AC199" s="34"/>
      <c r="AD199" s="34"/>
      <c r="AE199" s="34"/>
      <c r="AR199" s="190" t="s">
        <v>97</v>
      </c>
      <c r="AT199" s="190" t="s">
        <v>284</v>
      </c>
      <c r="AU199" s="190" t="s">
        <v>80</v>
      </c>
      <c r="AY199" s="15" t="s">
        <v>281</v>
      </c>
      <c r="BE199" s="191">
        <f>IF(N199="základní",J199,0)</f>
        <v>0</v>
      </c>
      <c r="BF199" s="191">
        <f>IF(N199="snížená",J199,0)</f>
        <v>0</v>
      </c>
      <c r="BG199" s="191">
        <f>IF(N199="zákl. přenesená",J199,0)</f>
        <v>0</v>
      </c>
      <c r="BH199" s="191">
        <f>IF(N199="sníž. přenesená",J199,0)</f>
        <v>0</v>
      </c>
      <c r="BI199" s="191">
        <f>IF(N199="nulová",J199,0)</f>
        <v>0</v>
      </c>
      <c r="BJ199" s="15" t="s">
        <v>80</v>
      </c>
      <c r="BK199" s="191">
        <f>ROUND(I199*H199,2)</f>
        <v>0</v>
      </c>
      <c r="BL199" s="15" t="s">
        <v>97</v>
      </c>
      <c r="BM199" s="190" t="s">
        <v>1736</v>
      </c>
    </row>
    <row r="200" s="2" customFormat="1">
      <c r="A200" s="34"/>
      <c r="B200" s="35"/>
      <c r="C200" s="34"/>
      <c r="D200" s="192" t="s">
        <v>290</v>
      </c>
      <c r="E200" s="34"/>
      <c r="F200" s="193" t="s">
        <v>988</v>
      </c>
      <c r="G200" s="34"/>
      <c r="H200" s="34"/>
      <c r="I200" s="194"/>
      <c r="J200" s="34"/>
      <c r="K200" s="34"/>
      <c r="L200" s="35"/>
      <c r="M200" s="195"/>
      <c r="N200" s="196"/>
      <c r="O200" s="73"/>
      <c r="P200" s="73"/>
      <c r="Q200" s="73"/>
      <c r="R200" s="73"/>
      <c r="S200" s="73"/>
      <c r="T200" s="74"/>
      <c r="U200" s="34"/>
      <c r="V200" s="34"/>
      <c r="W200" s="34"/>
      <c r="X200" s="34"/>
      <c r="Y200" s="34"/>
      <c r="Z200" s="34"/>
      <c r="AA200" s="34"/>
      <c r="AB200" s="34"/>
      <c r="AC200" s="34"/>
      <c r="AD200" s="34"/>
      <c r="AE200" s="34"/>
      <c r="AT200" s="15" t="s">
        <v>290</v>
      </c>
      <c r="AU200" s="15" t="s">
        <v>80</v>
      </c>
    </row>
    <row r="201" s="2" customFormat="1">
      <c r="A201" s="34"/>
      <c r="B201" s="35"/>
      <c r="C201" s="34"/>
      <c r="D201" s="192" t="s">
        <v>291</v>
      </c>
      <c r="E201" s="34"/>
      <c r="F201" s="197" t="s">
        <v>1737</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291</v>
      </c>
      <c r="AU201" s="15" t="s">
        <v>80</v>
      </c>
    </row>
    <row r="202" s="12" customFormat="1" ht="25.92" customHeight="1">
      <c r="A202" s="12"/>
      <c r="B202" s="164"/>
      <c r="C202" s="12"/>
      <c r="D202" s="165" t="s">
        <v>72</v>
      </c>
      <c r="E202" s="166" t="s">
        <v>90</v>
      </c>
      <c r="F202" s="166" t="s">
        <v>772</v>
      </c>
      <c r="G202" s="12"/>
      <c r="H202" s="12"/>
      <c r="I202" s="167"/>
      <c r="J202" s="168">
        <f>BK202</f>
        <v>0</v>
      </c>
      <c r="K202" s="12"/>
      <c r="L202" s="164"/>
      <c r="M202" s="169"/>
      <c r="N202" s="170"/>
      <c r="O202" s="170"/>
      <c r="P202" s="171">
        <f>SUM(P203:P214)</f>
        <v>0</v>
      </c>
      <c r="Q202" s="170"/>
      <c r="R202" s="171">
        <f>SUM(R203:R214)</f>
        <v>0</v>
      </c>
      <c r="S202" s="170"/>
      <c r="T202" s="172">
        <f>SUM(T203:T214)</f>
        <v>0</v>
      </c>
      <c r="U202" s="12"/>
      <c r="V202" s="12"/>
      <c r="W202" s="12"/>
      <c r="X202" s="12"/>
      <c r="Y202" s="12"/>
      <c r="Z202" s="12"/>
      <c r="AA202" s="12"/>
      <c r="AB202" s="12"/>
      <c r="AC202" s="12"/>
      <c r="AD202" s="12"/>
      <c r="AE202" s="12"/>
      <c r="AR202" s="165" t="s">
        <v>80</v>
      </c>
      <c r="AT202" s="173" t="s">
        <v>72</v>
      </c>
      <c r="AU202" s="173" t="s">
        <v>73</v>
      </c>
      <c r="AY202" s="165" t="s">
        <v>281</v>
      </c>
      <c r="BK202" s="174">
        <f>SUM(BK203:BK214)</f>
        <v>0</v>
      </c>
    </row>
    <row r="203" s="2" customFormat="1" ht="55.5" customHeight="1">
      <c r="A203" s="34"/>
      <c r="B203" s="177"/>
      <c r="C203" s="178" t="s">
        <v>385</v>
      </c>
      <c r="D203" s="178" t="s">
        <v>284</v>
      </c>
      <c r="E203" s="179" t="s">
        <v>991</v>
      </c>
      <c r="F203" s="180" t="s">
        <v>992</v>
      </c>
      <c r="G203" s="181" t="s">
        <v>510</v>
      </c>
      <c r="H203" s="203">
        <v>4.7699999999999996</v>
      </c>
      <c r="I203" s="183"/>
      <c r="J203" s="184">
        <f>ROUND(I203*H203,2)</f>
        <v>0</v>
      </c>
      <c r="K203" s="185"/>
      <c r="L203" s="35"/>
      <c r="M203" s="186" t="s">
        <v>1</v>
      </c>
      <c r="N203" s="187" t="s">
        <v>38</v>
      </c>
      <c r="O203" s="73"/>
      <c r="P203" s="188">
        <f>O203*H203</f>
        <v>0</v>
      </c>
      <c r="Q203" s="188">
        <v>0</v>
      </c>
      <c r="R203" s="188">
        <f>Q203*H203</f>
        <v>0</v>
      </c>
      <c r="S203" s="188">
        <v>0</v>
      </c>
      <c r="T203" s="189">
        <f>S203*H203</f>
        <v>0</v>
      </c>
      <c r="U203" s="34"/>
      <c r="V203" s="34"/>
      <c r="W203" s="34"/>
      <c r="X203" s="34"/>
      <c r="Y203" s="34"/>
      <c r="Z203" s="34"/>
      <c r="AA203" s="34"/>
      <c r="AB203" s="34"/>
      <c r="AC203" s="34"/>
      <c r="AD203" s="34"/>
      <c r="AE203" s="34"/>
      <c r="AR203" s="190" t="s">
        <v>97</v>
      </c>
      <c r="AT203" s="190" t="s">
        <v>284</v>
      </c>
      <c r="AU203" s="190" t="s">
        <v>80</v>
      </c>
      <c r="AY203" s="15" t="s">
        <v>281</v>
      </c>
      <c r="BE203" s="191">
        <f>IF(N203="základní",J203,0)</f>
        <v>0</v>
      </c>
      <c r="BF203" s="191">
        <f>IF(N203="snížená",J203,0)</f>
        <v>0</v>
      </c>
      <c r="BG203" s="191">
        <f>IF(N203="zákl. přenesená",J203,0)</f>
        <v>0</v>
      </c>
      <c r="BH203" s="191">
        <f>IF(N203="sníž. přenesená",J203,0)</f>
        <v>0</v>
      </c>
      <c r="BI203" s="191">
        <f>IF(N203="nulová",J203,0)</f>
        <v>0</v>
      </c>
      <c r="BJ203" s="15" t="s">
        <v>80</v>
      </c>
      <c r="BK203" s="191">
        <f>ROUND(I203*H203,2)</f>
        <v>0</v>
      </c>
      <c r="BL203" s="15" t="s">
        <v>97</v>
      </c>
      <c r="BM203" s="190" t="s">
        <v>1738</v>
      </c>
    </row>
    <row r="204" s="2" customFormat="1">
      <c r="A204" s="34"/>
      <c r="B204" s="35"/>
      <c r="C204" s="34"/>
      <c r="D204" s="192" t="s">
        <v>290</v>
      </c>
      <c r="E204" s="34"/>
      <c r="F204" s="193" t="s">
        <v>992</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290</v>
      </c>
      <c r="AU204" s="15" t="s">
        <v>80</v>
      </c>
    </row>
    <row r="205" s="2" customFormat="1">
      <c r="A205" s="34"/>
      <c r="B205" s="35"/>
      <c r="C205" s="34"/>
      <c r="D205" s="192" t="s">
        <v>291</v>
      </c>
      <c r="E205" s="34"/>
      <c r="F205" s="197" t="s">
        <v>1739</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291</v>
      </c>
      <c r="AU205" s="15" t="s">
        <v>80</v>
      </c>
    </row>
    <row r="206" s="2" customFormat="1" ht="37.8" customHeight="1">
      <c r="A206" s="34"/>
      <c r="B206" s="177"/>
      <c r="C206" s="178" t="s">
        <v>390</v>
      </c>
      <c r="D206" s="178" t="s">
        <v>284</v>
      </c>
      <c r="E206" s="179" t="s">
        <v>995</v>
      </c>
      <c r="F206" s="180" t="s">
        <v>996</v>
      </c>
      <c r="G206" s="181" t="s">
        <v>403</v>
      </c>
      <c r="H206" s="203">
        <v>66.299999999999997</v>
      </c>
      <c r="I206" s="183"/>
      <c r="J206" s="184">
        <f>ROUND(I206*H206,2)</f>
        <v>0</v>
      </c>
      <c r="K206" s="185"/>
      <c r="L206" s="35"/>
      <c r="M206" s="186" t="s">
        <v>1</v>
      </c>
      <c r="N206" s="187" t="s">
        <v>38</v>
      </c>
      <c r="O206" s="73"/>
      <c r="P206" s="188">
        <f>O206*H206</f>
        <v>0</v>
      </c>
      <c r="Q206" s="188">
        <v>0</v>
      </c>
      <c r="R206" s="188">
        <f>Q206*H206</f>
        <v>0</v>
      </c>
      <c r="S206" s="188">
        <v>0</v>
      </c>
      <c r="T206" s="189">
        <f>S206*H206</f>
        <v>0</v>
      </c>
      <c r="U206" s="34"/>
      <c r="V206" s="34"/>
      <c r="W206" s="34"/>
      <c r="X206" s="34"/>
      <c r="Y206" s="34"/>
      <c r="Z206" s="34"/>
      <c r="AA206" s="34"/>
      <c r="AB206" s="34"/>
      <c r="AC206" s="34"/>
      <c r="AD206" s="34"/>
      <c r="AE206" s="34"/>
      <c r="AR206" s="190" t="s">
        <v>97</v>
      </c>
      <c r="AT206" s="190" t="s">
        <v>284</v>
      </c>
      <c r="AU206" s="190" t="s">
        <v>80</v>
      </c>
      <c r="AY206" s="15" t="s">
        <v>281</v>
      </c>
      <c r="BE206" s="191">
        <f>IF(N206="základní",J206,0)</f>
        <v>0</v>
      </c>
      <c r="BF206" s="191">
        <f>IF(N206="snížená",J206,0)</f>
        <v>0</v>
      </c>
      <c r="BG206" s="191">
        <f>IF(N206="zákl. přenesená",J206,0)</f>
        <v>0</v>
      </c>
      <c r="BH206" s="191">
        <f>IF(N206="sníž. přenesená",J206,0)</f>
        <v>0</v>
      </c>
      <c r="BI206" s="191">
        <f>IF(N206="nulová",J206,0)</f>
        <v>0</v>
      </c>
      <c r="BJ206" s="15" t="s">
        <v>80</v>
      </c>
      <c r="BK206" s="191">
        <f>ROUND(I206*H206,2)</f>
        <v>0</v>
      </c>
      <c r="BL206" s="15" t="s">
        <v>97</v>
      </c>
      <c r="BM206" s="190" t="s">
        <v>1740</v>
      </c>
    </row>
    <row r="207" s="2" customFormat="1">
      <c r="A207" s="34"/>
      <c r="B207" s="35"/>
      <c r="C207" s="34"/>
      <c r="D207" s="192" t="s">
        <v>290</v>
      </c>
      <c r="E207" s="34"/>
      <c r="F207" s="193" t="s">
        <v>996</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290</v>
      </c>
      <c r="AU207" s="15" t="s">
        <v>80</v>
      </c>
    </row>
    <row r="208" s="2" customFormat="1">
      <c r="A208" s="34"/>
      <c r="B208" s="35"/>
      <c r="C208" s="34"/>
      <c r="D208" s="192" t="s">
        <v>291</v>
      </c>
      <c r="E208" s="34"/>
      <c r="F208" s="197" t="s">
        <v>1741</v>
      </c>
      <c r="G208" s="34"/>
      <c r="H208" s="34"/>
      <c r="I208" s="194"/>
      <c r="J208" s="34"/>
      <c r="K208" s="34"/>
      <c r="L208" s="35"/>
      <c r="M208" s="195"/>
      <c r="N208" s="196"/>
      <c r="O208" s="73"/>
      <c r="P208" s="73"/>
      <c r="Q208" s="73"/>
      <c r="R208" s="73"/>
      <c r="S208" s="73"/>
      <c r="T208" s="74"/>
      <c r="U208" s="34"/>
      <c r="V208" s="34"/>
      <c r="W208" s="34"/>
      <c r="X208" s="34"/>
      <c r="Y208" s="34"/>
      <c r="Z208" s="34"/>
      <c r="AA208" s="34"/>
      <c r="AB208" s="34"/>
      <c r="AC208" s="34"/>
      <c r="AD208" s="34"/>
      <c r="AE208" s="34"/>
      <c r="AT208" s="15" t="s">
        <v>291</v>
      </c>
      <c r="AU208" s="15" t="s">
        <v>80</v>
      </c>
    </row>
    <row r="209" s="2" customFormat="1" ht="37.8" customHeight="1">
      <c r="A209" s="34"/>
      <c r="B209" s="177"/>
      <c r="C209" s="178" t="s">
        <v>477</v>
      </c>
      <c r="D209" s="178" t="s">
        <v>284</v>
      </c>
      <c r="E209" s="179" t="s">
        <v>999</v>
      </c>
      <c r="F209" s="180" t="s">
        <v>1000</v>
      </c>
      <c r="G209" s="181" t="s">
        <v>403</v>
      </c>
      <c r="H209" s="203">
        <v>24.899999999999999</v>
      </c>
      <c r="I209" s="183"/>
      <c r="J209" s="184">
        <f>ROUND(I209*H209,2)</f>
        <v>0</v>
      </c>
      <c r="K209" s="185"/>
      <c r="L209" s="35"/>
      <c r="M209" s="186" t="s">
        <v>1</v>
      </c>
      <c r="N209" s="187" t="s">
        <v>38</v>
      </c>
      <c r="O209" s="73"/>
      <c r="P209" s="188">
        <f>O209*H209</f>
        <v>0</v>
      </c>
      <c r="Q209" s="188">
        <v>0</v>
      </c>
      <c r="R209" s="188">
        <f>Q209*H209</f>
        <v>0</v>
      </c>
      <c r="S209" s="188">
        <v>0</v>
      </c>
      <c r="T209" s="189">
        <f>S209*H209</f>
        <v>0</v>
      </c>
      <c r="U209" s="34"/>
      <c r="V209" s="34"/>
      <c r="W209" s="34"/>
      <c r="X209" s="34"/>
      <c r="Y209" s="34"/>
      <c r="Z209" s="34"/>
      <c r="AA209" s="34"/>
      <c r="AB209" s="34"/>
      <c r="AC209" s="34"/>
      <c r="AD209" s="34"/>
      <c r="AE209" s="34"/>
      <c r="AR209" s="190" t="s">
        <v>97</v>
      </c>
      <c r="AT209" s="190" t="s">
        <v>284</v>
      </c>
      <c r="AU209" s="190" t="s">
        <v>80</v>
      </c>
      <c r="AY209" s="15" t="s">
        <v>281</v>
      </c>
      <c r="BE209" s="191">
        <f>IF(N209="základní",J209,0)</f>
        <v>0</v>
      </c>
      <c r="BF209" s="191">
        <f>IF(N209="snížená",J209,0)</f>
        <v>0</v>
      </c>
      <c r="BG209" s="191">
        <f>IF(N209="zákl. přenesená",J209,0)</f>
        <v>0</v>
      </c>
      <c r="BH209" s="191">
        <f>IF(N209="sníž. přenesená",J209,0)</f>
        <v>0</v>
      </c>
      <c r="BI209" s="191">
        <f>IF(N209="nulová",J209,0)</f>
        <v>0</v>
      </c>
      <c r="BJ209" s="15" t="s">
        <v>80</v>
      </c>
      <c r="BK209" s="191">
        <f>ROUND(I209*H209,2)</f>
        <v>0</v>
      </c>
      <c r="BL209" s="15" t="s">
        <v>97</v>
      </c>
      <c r="BM209" s="190" t="s">
        <v>1742</v>
      </c>
    </row>
    <row r="210" s="2" customFormat="1">
      <c r="A210" s="34"/>
      <c r="B210" s="35"/>
      <c r="C210" s="34"/>
      <c r="D210" s="192" t="s">
        <v>290</v>
      </c>
      <c r="E210" s="34"/>
      <c r="F210" s="193" t="s">
        <v>1000</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290</v>
      </c>
      <c r="AU210" s="15" t="s">
        <v>80</v>
      </c>
    </row>
    <row r="211" s="2" customFormat="1">
      <c r="A211" s="34"/>
      <c r="B211" s="35"/>
      <c r="C211" s="34"/>
      <c r="D211" s="192" t="s">
        <v>291</v>
      </c>
      <c r="E211" s="34"/>
      <c r="F211" s="197" t="s">
        <v>1743</v>
      </c>
      <c r="G211" s="34"/>
      <c r="H211" s="34"/>
      <c r="I211" s="194"/>
      <c r="J211" s="34"/>
      <c r="K211" s="34"/>
      <c r="L211" s="35"/>
      <c r="M211" s="195"/>
      <c r="N211" s="196"/>
      <c r="O211" s="73"/>
      <c r="P211" s="73"/>
      <c r="Q211" s="73"/>
      <c r="R211" s="73"/>
      <c r="S211" s="73"/>
      <c r="T211" s="74"/>
      <c r="U211" s="34"/>
      <c r="V211" s="34"/>
      <c r="W211" s="34"/>
      <c r="X211" s="34"/>
      <c r="Y211" s="34"/>
      <c r="Z211" s="34"/>
      <c r="AA211" s="34"/>
      <c r="AB211" s="34"/>
      <c r="AC211" s="34"/>
      <c r="AD211" s="34"/>
      <c r="AE211" s="34"/>
      <c r="AT211" s="15" t="s">
        <v>291</v>
      </c>
      <c r="AU211" s="15" t="s">
        <v>80</v>
      </c>
    </row>
    <row r="212" s="2" customFormat="1" ht="49.05" customHeight="1">
      <c r="A212" s="34"/>
      <c r="B212" s="177"/>
      <c r="C212" s="178" t="s">
        <v>763</v>
      </c>
      <c r="D212" s="178" t="s">
        <v>284</v>
      </c>
      <c r="E212" s="179" t="s">
        <v>1002</v>
      </c>
      <c r="F212" s="180" t="s">
        <v>1003</v>
      </c>
      <c r="G212" s="181" t="s">
        <v>515</v>
      </c>
      <c r="H212" s="203">
        <v>0.71599999999999997</v>
      </c>
      <c r="I212" s="183"/>
      <c r="J212" s="184">
        <f>ROUND(I212*H212,2)</f>
        <v>0</v>
      </c>
      <c r="K212" s="185"/>
      <c r="L212" s="35"/>
      <c r="M212" s="186" t="s">
        <v>1</v>
      </c>
      <c r="N212" s="187" t="s">
        <v>38</v>
      </c>
      <c r="O212" s="73"/>
      <c r="P212" s="188">
        <f>O212*H212</f>
        <v>0</v>
      </c>
      <c r="Q212" s="188">
        <v>0</v>
      </c>
      <c r="R212" s="188">
        <f>Q212*H212</f>
        <v>0</v>
      </c>
      <c r="S212" s="188">
        <v>0</v>
      </c>
      <c r="T212" s="189">
        <f>S212*H212</f>
        <v>0</v>
      </c>
      <c r="U212" s="34"/>
      <c r="V212" s="34"/>
      <c r="W212" s="34"/>
      <c r="X212" s="34"/>
      <c r="Y212" s="34"/>
      <c r="Z212" s="34"/>
      <c r="AA212" s="34"/>
      <c r="AB212" s="34"/>
      <c r="AC212" s="34"/>
      <c r="AD212" s="34"/>
      <c r="AE212" s="34"/>
      <c r="AR212" s="190" t="s">
        <v>97</v>
      </c>
      <c r="AT212" s="190" t="s">
        <v>284</v>
      </c>
      <c r="AU212" s="190" t="s">
        <v>80</v>
      </c>
      <c r="AY212" s="15" t="s">
        <v>281</v>
      </c>
      <c r="BE212" s="191">
        <f>IF(N212="základní",J212,0)</f>
        <v>0</v>
      </c>
      <c r="BF212" s="191">
        <f>IF(N212="snížená",J212,0)</f>
        <v>0</v>
      </c>
      <c r="BG212" s="191">
        <f>IF(N212="zákl. přenesená",J212,0)</f>
        <v>0</v>
      </c>
      <c r="BH212" s="191">
        <f>IF(N212="sníž. přenesená",J212,0)</f>
        <v>0</v>
      </c>
      <c r="BI212" s="191">
        <f>IF(N212="nulová",J212,0)</f>
        <v>0</v>
      </c>
      <c r="BJ212" s="15" t="s">
        <v>80</v>
      </c>
      <c r="BK212" s="191">
        <f>ROUND(I212*H212,2)</f>
        <v>0</v>
      </c>
      <c r="BL212" s="15" t="s">
        <v>97</v>
      </c>
      <c r="BM212" s="190" t="s">
        <v>1744</v>
      </c>
    </row>
    <row r="213" s="2" customFormat="1">
      <c r="A213" s="34"/>
      <c r="B213" s="35"/>
      <c r="C213" s="34"/>
      <c r="D213" s="192" t="s">
        <v>290</v>
      </c>
      <c r="E213" s="34"/>
      <c r="F213" s="193" t="s">
        <v>1003</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290</v>
      </c>
      <c r="AU213" s="15" t="s">
        <v>80</v>
      </c>
    </row>
    <row r="214" s="2" customFormat="1">
      <c r="A214" s="34"/>
      <c r="B214" s="35"/>
      <c r="C214" s="34"/>
      <c r="D214" s="192" t="s">
        <v>291</v>
      </c>
      <c r="E214" s="34"/>
      <c r="F214" s="197" t="s">
        <v>1745</v>
      </c>
      <c r="G214" s="34"/>
      <c r="H214" s="34"/>
      <c r="I214" s="194"/>
      <c r="J214" s="34"/>
      <c r="K214" s="34"/>
      <c r="L214" s="35"/>
      <c r="M214" s="195"/>
      <c r="N214" s="196"/>
      <c r="O214" s="73"/>
      <c r="P214" s="73"/>
      <c r="Q214" s="73"/>
      <c r="R214" s="73"/>
      <c r="S214" s="73"/>
      <c r="T214" s="74"/>
      <c r="U214" s="34"/>
      <c r="V214" s="34"/>
      <c r="W214" s="34"/>
      <c r="X214" s="34"/>
      <c r="Y214" s="34"/>
      <c r="Z214" s="34"/>
      <c r="AA214" s="34"/>
      <c r="AB214" s="34"/>
      <c r="AC214" s="34"/>
      <c r="AD214" s="34"/>
      <c r="AE214" s="34"/>
      <c r="AT214" s="15" t="s">
        <v>291</v>
      </c>
      <c r="AU214" s="15" t="s">
        <v>80</v>
      </c>
    </row>
    <row r="215" s="12" customFormat="1" ht="25.92" customHeight="1">
      <c r="A215" s="12"/>
      <c r="B215" s="164"/>
      <c r="C215" s="12"/>
      <c r="D215" s="165" t="s">
        <v>72</v>
      </c>
      <c r="E215" s="166" t="s">
        <v>843</v>
      </c>
      <c r="F215" s="166" t="s">
        <v>1006</v>
      </c>
      <c r="G215" s="12"/>
      <c r="H215" s="12"/>
      <c r="I215" s="167"/>
      <c r="J215" s="168">
        <f>BK215</f>
        <v>0</v>
      </c>
      <c r="K215" s="12"/>
      <c r="L215" s="164"/>
      <c r="M215" s="169"/>
      <c r="N215" s="170"/>
      <c r="O215" s="170"/>
      <c r="P215" s="171">
        <f>SUM(P216:P239)</f>
        <v>0</v>
      </c>
      <c r="Q215" s="170"/>
      <c r="R215" s="171">
        <f>SUM(R216:R239)</f>
        <v>0</v>
      </c>
      <c r="S215" s="170"/>
      <c r="T215" s="172">
        <f>SUM(T216:T239)</f>
        <v>0</v>
      </c>
      <c r="U215" s="12"/>
      <c r="V215" s="12"/>
      <c r="W215" s="12"/>
      <c r="X215" s="12"/>
      <c r="Y215" s="12"/>
      <c r="Z215" s="12"/>
      <c r="AA215" s="12"/>
      <c r="AB215" s="12"/>
      <c r="AC215" s="12"/>
      <c r="AD215" s="12"/>
      <c r="AE215" s="12"/>
      <c r="AR215" s="165" t="s">
        <v>80</v>
      </c>
      <c r="AT215" s="173" t="s">
        <v>72</v>
      </c>
      <c r="AU215" s="173" t="s">
        <v>73</v>
      </c>
      <c r="AY215" s="165" t="s">
        <v>281</v>
      </c>
      <c r="BK215" s="174">
        <f>SUM(BK216:BK239)</f>
        <v>0</v>
      </c>
    </row>
    <row r="216" s="2" customFormat="1" ht="21.75" customHeight="1">
      <c r="A216" s="34"/>
      <c r="B216" s="177"/>
      <c r="C216" s="178" t="s">
        <v>767</v>
      </c>
      <c r="D216" s="178" t="s">
        <v>284</v>
      </c>
      <c r="E216" s="179" t="s">
        <v>1007</v>
      </c>
      <c r="F216" s="180" t="s">
        <v>1008</v>
      </c>
      <c r="G216" s="181" t="s">
        <v>510</v>
      </c>
      <c r="H216" s="203">
        <v>2.145</v>
      </c>
      <c r="I216" s="183"/>
      <c r="J216" s="184">
        <f>ROUND(I216*H216,2)</f>
        <v>0</v>
      </c>
      <c r="K216" s="185"/>
      <c r="L216" s="35"/>
      <c r="M216" s="186" t="s">
        <v>1</v>
      </c>
      <c r="N216" s="187" t="s">
        <v>38</v>
      </c>
      <c r="O216" s="73"/>
      <c r="P216" s="188">
        <f>O216*H216</f>
        <v>0</v>
      </c>
      <c r="Q216" s="188">
        <v>0</v>
      </c>
      <c r="R216" s="188">
        <f>Q216*H216</f>
        <v>0</v>
      </c>
      <c r="S216" s="188">
        <v>0</v>
      </c>
      <c r="T216" s="189">
        <f>S216*H216</f>
        <v>0</v>
      </c>
      <c r="U216" s="34"/>
      <c r="V216" s="34"/>
      <c r="W216" s="34"/>
      <c r="X216" s="34"/>
      <c r="Y216" s="34"/>
      <c r="Z216" s="34"/>
      <c r="AA216" s="34"/>
      <c r="AB216" s="34"/>
      <c r="AC216" s="34"/>
      <c r="AD216" s="34"/>
      <c r="AE216" s="34"/>
      <c r="AR216" s="190" t="s">
        <v>97</v>
      </c>
      <c r="AT216" s="190" t="s">
        <v>284</v>
      </c>
      <c r="AU216" s="190" t="s">
        <v>80</v>
      </c>
      <c r="AY216" s="15" t="s">
        <v>281</v>
      </c>
      <c r="BE216" s="191">
        <f>IF(N216="základní",J216,0)</f>
        <v>0</v>
      </c>
      <c r="BF216" s="191">
        <f>IF(N216="snížená",J216,0)</f>
        <v>0</v>
      </c>
      <c r="BG216" s="191">
        <f>IF(N216="zákl. přenesená",J216,0)</f>
        <v>0</v>
      </c>
      <c r="BH216" s="191">
        <f>IF(N216="sníž. přenesená",J216,0)</f>
        <v>0</v>
      </c>
      <c r="BI216" s="191">
        <f>IF(N216="nulová",J216,0)</f>
        <v>0</v>
      </c>
      <c r="BJ216" s="15" t="s">
        <v>80</v>
      </c>
      <c r="BK216" s="191">
        <f>ROUND(I216*H216,2)</f>
        <v>0</v>
      </c>
      <c r="BL216" s="15" t="s">
        <v>97</v>
      </c>
      <c r="BM216" s="190" t="s">
        <v>1746</v>
      </c>
    </row>
    <row r="217" s="2" customFormat="1">
      <c r="A217" s="34"/>
      <c r="B217" s="35"/>
      <c r="C217" s="34"/>
      <c r="D217" s="192" t="s">
        <v>290</v>
      </c>
      <c r="E217" s="34"/>
      <c r="F217" s="193" t="s">
        <v>1008</v>
      </c>
      <c r="G217" s="34"/>
      <c r="H217" s="34"/>
      <c r="I217" s="194"/>
      <c r="J217" s="34"/>
      <c r="K217" s="34"/>
      <c r="L217" s="35"/>
      <c r="M217" s="195"/>
      <c r="N217" s="196"/>
      <c r="O217" s="73"/>
      <c r="P217" s="73"/>
      <c r="Q217" s="73"/>
      <c r="R217" s="73"/>
      <c r="S217" s="73"/>
      <c r="T217" s="74"/>
      <c r="U217" s="34"/>
      <c r="V217" s="34"/>
      <c r="W217" s="34"/>
      <c r="X217" s="34"/>
      <c r="Y217" s="34"/>
      <c r="Z217" s="34"/>
      <c r="AA217" s="34"/>
      <c r="AB217" s="34"/>
      <c r="AC217" s="34"/>
      <c r="AD217" s="34"/>
      <c r="AE217" s="34"/>
      <c r="AT217" s="15" t="s">
        <v>290</v>
      </c>
      <c r="AU217" s="15" t="s">
        <v>80</v>
      </c>
    </row>
    <row r="218" s="2" customFormat="1">
      <c r="A218" s="34"/>
      <c r="B218" s="35"/>
      <c r="C218" s="34"/>
      <c r="D218" s="192" t="s">
        <v>291</v>
      </c>
      <c r="E218" s="34"/>
      <c r="F218" s="197" t="s">
        <v>1747</v>
      </c>
      <c r="G218" s="34"/>
      <c r="H218" s="34"/>
      <c r="I218" s="194"/>
      <c r="J218" s="34"/>
      <c r="K218" s="34"/>
      <c r="L218" s="35"/>
      <c r="M218" s="195"/>
      <c r="N218" s="196"/>
      <c r="O218" s="73"/>
      <c r="P218" s="73"/>
      <c r="Q218" s="73"/>
      <c r="R218" s="73"/>
      <c r="S218" s="73"/>
      <c r="T218" s="74"/>
      <c r="U218" s="34"/>
      <c r="V218" s="34"/>
      <c r="W218" s="34"/>
      <c r="X218" s="34"/>
      <c r="Y218" s="34"/>
      <c r="Z218" s="34"/>
      <c r="AA218" s="34"/>
      <c r="AB218" s="34"/>
      <c r="AC218" s="34"/>
      <c r="AD218" s="34"/>
      <c r="AE218" s="34"/>
      <c r="AT218" s="15" t="s">
        <v>291</v>
      </c>
      <c r="AU218" s="15" t="s">
        <v>80</v>
      </c>
    </row>
    <row r="219" s="2" customFormat="1" ht="24.15" customHeight="1">
      <c r="A219" s="34"/>
      <c r="B219" s="177"/>
      <c r="C219" s="178" t="s">
        <v>483</v>
      </c>
      <c r="D219" s="178" t="s">
        <v>284</v>
      </c>
      <c r="E219" s="179" t="s">
        <v>1011</v>
      </c>
      <c r="F219" s="180" t="s">
        <v>1012</v>
      </c>
      <c r="G219" s="181" t="s">
        <v>510</v>
      </c>
      <c r="H219" s="203">
        <v>2.3180000000000001</v>
      </c>
      <c r="I219" s="183"/>
      <c r="J219" s="184">
        <f>ROUND(I219*H219,2)</f>
        <v>0</v>
      </c>
      <c r="K219" s="185"/>
      <c r="L219" s="35"/>
      <c r="M219" s="186" t="s">
        <v>1</v>
      </c>
      <c r="N219" s="187" t="s">
        <v>38</v>
      </c>
      <c r="O219" s="73"/>
      <c r="P219" s="188">
        <f>O219*H219</f>
        <v>0</v>
      </c>
      <c r="Q219" s="188">
        <v>0</v>
      </c>
      <c r="R219" s="188">
        <f>Q219*H219</f>
        <v>0</v>
      </c>
      <c r="S219" s="188">
        <v>0</v>
      </c>
      <c r="T219" s="189">
        <f>S219*H219</f>
        <v>0</v>
      </c>
      <c r="U219" s="34"/>
      <c r="V219" s="34"/>
      <c r="W219" s="34"/>
      <c r="X219" s="34"/>
      <c r="Y219" s="34"/>
      <c r="Z219" s="34"/>
      <c r="AA219" s="34"/>
      <c r="AB219" s="34"/>
      <c r="AC219" s="34"/>
      <c r="AD219" s="34"/>
      <c r="AE219" s="34"/>
      <c r="AR219" s="190" t="s">
        <v>97</v>
      </c>
      <c r="AT219" s="190" t="s">
        <v>284</v>
      </c>
      <c r="AU219" s="190" t="s">
        <v>80</v>
      </c>
      <c r="AY219" s="15" t="s">
        <v>281</v>
      </c>
      <c r="BE219" s="191">
        <f>IF(N219="základní",J219,0)</f>
        <v>0</v>
      </c>
      <c r="BF219" s="191">
        <f>IF(N219="snížená",J219,0)</f>
        <v>0</v>
      </c>
      <c r="BG219" s="191">
        <f>IF(N219="zákl. přenesená",J219,0)</f>
        <v>0</v>
      </c>
      <c r="BH219" s="191">
        <f>IF(N219="sníž. přenesená",J219,0)</f>
        <v>0</v>
      </c>
      <c r="BI219" s="191">
        <f>IF(N219="nulová",J219,0)</f>
        <v>0</v>
      </c>
      <c r="BJ219" s="15" t="s">
        <v>80</v>
      </c>
      <c r="BK219" s="191">
        <f>ROUND(I219*H219,2)</f>
        <v>0</v>
      </c>
      <c r="BL219" s="15" t="s">
        <v>97</v>
      </c>
      <c r="BM219" s="190" t="s">
        <v>1748</v>
      </c>
    </row>
    <row r="220" s="2" customFormat="1">
      <c r="A220" s="34"/>
      <c r="B220" s="35"/>
      <c r="C220" s="34"/>
      <c r="D220" s="192" t="s">
        <v>290</v>
      </c>
      <c r="E220" s="34"/>
      <c r="F220" s="193" t="s">
        <v>1012</v>
      </c>
      <c r="G220" s="34"/>
      <c r="H220" s="34"/>
      <c r="I220" s="194"/>
      <c r="J220" s="34"/>
      <c r="K220" s="34"/>
      <c r="L220" s="35"/>
      <c r="M220" s="195"/>
      <c r="N220" s="196"/>
      <c r="O220" s="73"/>
      <c r="P220" s="73"/>
      <c r="Q220" s="73"/>
      <c r="R220" s="73"/>
      <c r="S220" s="73"/>
      <c r="T220" s="74"/>
      <c r="U220" s="34"/>
      <c r="V220" s="34"/>
      <c r="W220" s="34"/>
      <c r="X220" s="34"/>
      <c r="Y220" s="34"/>
      <c r="Z220" s="34"/>
      <c r="AA220" s="34"/>
      <c r="AB220" s="34"/>
      <c r="AC220" s="34"/>
      <c r="AD220" s="34"/>
      <c r="AE220" s="34"/>
      <c r="AT220" s="15" t="s">
        <v>290</v>
      </c>
      <c r="AU220" s="15" t="s">
        <v>80</v>
      </c>
    </row>
    <row r="221" s="2" customFormat="1">
      <c r="A221" s="34"/>
      <c r="B221" s="35"/>
      <c r="C221" s="34"/>
      <c r="D221" s="192" t="s">
        <v>291</v>
      </c>
      <c r="E221" s="34"/>
      <c r="F221" s="197" t="s">
        <v>1749</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291</v>
      </c>
      <c r="AU221" s="15" t="s">
        <v>80</v>
      </c>
    </row>
    <row r="222" s="2" customFormat="1" ht="44.25" customHeight="1">
      <c r="A222" s="34"/>
      <c r="B222" s="177"/>
      <c r="C222" s="178" t="s">
        <v>487</v>
      </c>
      <c r="D222" s="178" t="s">
        <v>284</v>
      </c>
      <c r="E222" s="179" t="s">
        <v>1015</v>
      </c>
      <c r="F222" s="180" t="s">
        <v>1016</v>
      </c>
      <c r="G222" s="181" t="s">
        <v>515</v>
      </c>
      <c r="H222" s="203">
        <v>0.14199999999999999</v>
      </c>
      <c r="I222" s="183"/>
      <c r="J222" s="184">
        <f>ROUND(I222*H222,2)</f>
        <v>0</v>
      </c>
      <c r="K222" s="185"/>
      <c r="L222" s="35"/>
      <c r="M222" s="186" t="s">
        <v>1</v>
      </c>
      <c r="N222" s="187" t="s">
        <v>38</v>
      </c>
      <c r="O222" s="73"/>
      <c r="P222" s="188">
        <f>O222*H222</f>
        <v>0</v>
      </c>
      <c r="Q222" s="188">
        <v>0</v>
      </c>
      <c r="R222" s="188">
        <f>Q222*H222</f>
        <v>0</v>
      </c>
      <c r="S222" s="188">
        <v>0</v>
      </c>
      <c r="T222" s="189">
        <f>S222*H222</f>
        <v>0</v>
      </c>
      <c r="U222" s="34"/>
      <c r="V222" s="34"/>
      <c r="W222" s="34"/>
      <c r="X222" s="34"/>
      <c r="Y222" s="34"/>
      <c r="Z222" s="34"/>
      <c r="AA222" s="34"/>
      <c r="AB222" s="34"/>
      <c r="AC222" s="34"/>
      <c r="AD222" s="34"/>
      <c r="AE222" s="34"/>
      <c r="AR222" s="190" t="s">
        <v>97</v>
      </c>
      <c r="AT222" s="190" t="s">
        <v>284</v>
      </c>
      <c r="AU222" s="190" t="s">
        <v>80</v>
      </c>
      <c r="AY222" s="15" t="s">
        <v>281</v>
      </c>
      <c r="BE222" s="191">
        <f>IF(N222="základní",J222,0)</f>
        <v>0</v>
      </c>
      <c r="BF222" s="191">
        <f>IF(N222="snížená",J222,0)</f>
        <v>0</v>
      </c>
      <c r="BG222" s="191">
        <f>IF(N222="zákl. přenesená",J222,0)</f>
        <v>0</v>
      </c>
      <c r="BH222" s="191">
        <f>IF(N222="sníž. přenesená",J222,0)</f>
        <v>0</v>
      </c>
      <c r="BI222" s="191">
        <f>IF(N222="nulová",J222,0)</f>
        <v>0</v>
      </c>
      <c r="BJ222" s="15" t="s">
        <v>80</v>
      </c>
      <c r="BK222" s="191">
        <f>ROUND(I222*H222,2)</f>
        <v>0</v>
      </c>
      <c r="BL222" s="15" t="s">
        <v>97</v>
      </c>
      <c r="BM222" s="190" t="s">
        <v>1750</v>
      </c>
    </row>
    <row r="223" s="2" customFormat="1">
      <c r="A223" s="34"/>
      <c r="B223" s="35"/>
      <c r="C223" s="34"/>
      <c r="D223" s="192" t="s">
        <v>290</v>
      </c>
      <c r="E223" s="34"/>
      <c r="F223" s="193" t="s">
        <v>1016</v>
      </c>
      <c r="G223" s="34"/>
      <c r="H223" s="34"/>
      <c r="I223" s="194"/>
      <c r="J223" s="34"/>
      <c r="K223" s="34"/>
      <c r="L223" s="35"/>
      <c r="M223" s="195"/>
      <c r="N223" s="196"/>
      <c r="O223" s="73"/>
      <c r="P223" s="73"/>
      <c r="Q223" s="73"/>
      <c r="R223" s="73"/>
      <c r="S223" s="73"/>
      <c r="T223" s="74"/>
      <c r="U223" s="34"/>
      <c r="V223" s="34"/>
      <c r="W223" s="34"/>
      <c r="X223" s="34"/>
      <c r="Y223" s="34"/>
      <c r="Z223" s="34"/>
      <c r="AA223" s="34"/>
      <c r="AB223" s="34"/>
      <c r="AC223" s="34"/>
      <c r="AD223" s="34"/>
      <c r="AE223" s="34"/>
      <c r="AT223" s="15" t="s">
        <v>290</v>
      </c>
      <c r="AU223" s="15" t="s">
        <v>80</v>
      </c>
    </row>
    <row r="224" s="2" customFormat="1">
      <c r="A224" s="34"/>
      <c r="B224" s="35"/>
      <c r="C224" s="34"/>
      <c r="D224" s="192" t="s">
        <v>291</v>
      </c>
      <c r="E224" s="34"/>
      <c r="F224" s="197" t="s">
        <v>1751</v>
      </c>
      <c r="G224" s="34"/>
      <c r="H224" s="34"/>
      <c r="I224" s="194"/>
      <c r="J224" s="34"/>
      <c r="K224" s="34"/>
      <c r="L224" s="35"/>
      <c r="M224" s="195"/>
      <c r="N224" s="196"/>
      <c r="O224" s="73"/>
      <c r="P224" s="73"/>
      <c r="Q224" s="73"/>
      <c r="R224" s="73"/>
      <c r="S224" s="73"/>
      <c r="T224" s="74"/>
      <c r="U224" s="34"/>
      <c r="V224" s="34"/>
      <c r="W224" s="34"/>
      <c r="X224" s="34"/>
      <c r="Y224" s="34"/>
      <c r="Z224" s="34"/>
      <c r="AA224" s="34"/>
      <c r="AB224" s="34"/>
      <c r="AC224" s="34"/>
      <c r="AD224" s="34"/>
      <c r="AE224" s="34"/>
      <c r="AT224" s="15" t="s">
        <v>291</v>
      </c>
      <c r="AU224" s="15" t="s">
        <v>80</v>
      </c>
    </row>
    <row r="225" s="2" customFormat="1" ht="16.5" customHeight="1">
      <c r="A225" s="34"/>
      <c r="B225" s="177"/>
      <c r="C225" s="178" t="s">
        <v>491</v>
      </c>
      <c r="D225" s="178" t="s">
        <v>284</v>
      </c>
      <c r="E225" s="179" t="s">
        <v>1019</v>
      </c>
      <c r="F225" s="180" t="s">
        <v>1020</v>
      </c>
      <c r="G225" s="181" t="s">
        <v>505</v>
      </c>
      <c r="H225" s="203">
        <v>43</v>
      </c>
      <c r="I225" s="183"/>
      <c r="J225" s="184">
        <f>ROUND(I225*H225,2)</f>
        <v>0</v>
      </c>
      <c r="K225" s="185"/>
      <c r="L225" s="35"/>
      <c r="M225" s="186" t="s">
        <v>1</v>
      </c>
      <c r="N225" s="187" t="s">
        <v>38</v>
      </c>
      <c r="O225" s="73"/>
      <c r="P225" s="188">
        <f>O225*H225</f>
        <v>0</v>
      </c>
      <c r="Q225" s="188">
        <v>0</v>
      </c>
      <c r="R225" s="188">
        <f>Q225*H225</f>
        <v>0</v>
      </c>
      <c r="S225" s="188">
        <v>0</v>
      </c>
      <c r="T225" s="189">
        <f>S225*H225</f>
        <v>0</v>
      </c>
      <c r="U225" s="34"/>
      <c r="V225" s="34"/>
      <c r="W225" s="34"/>
      <c r="X225" s="34"/>
      <c r="Y225" s="34"/>
      <c r="Z225" s="34"/>
      <c r="AA225" s="34"/>
      <c r="AB225" s="34"/>
      <c r="AC225" s="34"/>
      <c r="AD225" s="34"/>
      <c r="AE225" s="34"/>
      <c r="AR225" s="190" t="s">
        <v>97</v>
      </c>
      <c r="AT225" s="190" t="s">
        <v>284</v>
      </c>
      <c r="AU225" s="190" t="s">
        <v>80</v>
      </c>
      <c r="AY225" s="15" t="s">
        <v>281</v>
      </c>
      <c r="BE225" s="191">
        <f>IF(N225="základní",J225,0)</f>
        <v>0</v>
      </c>
      <c r="BF225" s="191">
        <f>IF(N225="snížená",J225,0)</f>
        <v>0</v>
      </c>
      <c r="BG225" s="191">
        <f>IF(N225="zákl. přenesená",J225,0)</f>
        <v>0</v>
      </c>
      <c r="BH225" s="191">
        <f>IF(N225="sníž. přenesená",J225,0)</f>
        <v>0</v>
      </c>
      <c r="BI225" s="191">
        <f>IF(N225="nulová",J225,0)</f>
        <v>0</v>
      </c>
      <c r="BJ225" s="15" t="s">
        <v>80</v>
      </c>
      <c r="BK225" s="191">
        <f>ROUND(I225*H225,2)</f>
        <v>0</v>
      </c>
      <c r="BL225" s="15" t="s">
        <v>97</v>
      </c>
      <c r="BM225" s="190" t="s">
        <v>1752</v>
      </c>
    </row>
    <row r="226" s="2" customFormat="1">
      <c r="A226" s="34"/>
      <c r="B226" s="35"/>
      <c r="C226" s="34"/>
      <c r="D226" s="192" t="s">
        <v>290</v>
      </c>
      <c r="E226" s="34"/>
      <c r="F226" s="193" t="s">
        <v>1020</v>
      </c>
      <c r="G226" s="34"/>
      <c r="H226" s="34"/>
      <c r="I226" s="194"/>
      <c r="J226" s="34"/>
      <c r="K226" s="34"/>
      <c r="L226" s="35"/>
      <c r="M226" s="195"/>
      <c r="N226" s="196"/>
      <c r="O226" s="73"/>
      <c r="P226" s="73"/>
      <c r="Q226" s="73"/>
      <c r="R226" s="73"/>
      <c r="S226" s="73"/>
      <c r="T226" s="74"/>
      <c r="U226" s="34"/>
      <c r="V226" s="34"/>
      <c r="W226" s="34"/>
      <c r="X226" s="34"/>
      <c r="Y226" s="34"/>
      <c r="Z226" s="34"/>
      <c r="AA226" s="34"/>
      <c r="AB226" s="34"/>
      <c r="AC226" s="34"/>
      <c r="AD226" s="34"/>
      <c r="AE226" s="34"/>
      <c r="AT226" s="15" t="s">
        <v>290</v>
      </c>
      <c r="AU226" s="15" t="s">
        <v>80</v>
      </c>
    </row>
    <row r="227" s="2" customFormat="1">
      <c r="A227" s="34"/>
      <c r="B227" s="35"/>
      <c r="C227" s="34"/>
      <c r="D227" s="192" t="s">
        <v>291</v>
      </c>
      <c r="E227" s="34"/>
      <c r="F227" s="197" t="s">
        <v>1753</v>
      </c>
      <c r="G227" s="34"/>
      <c r="H227" s="34"/>
      <c r="I227" s="194"/>
      <c r="J227" s="34"/>
      <c r="K227" s="34"/>
      <c r="L227" s="35"/>
      <c r="M227" s="195"/>
      <c r="N227" s="196"/>
      <c r="O227" s="73"/>
      <c r="P227" s="73"/>
      <c r="Q227" s="73"/>
      <c r="R227" s="73"/>
      <c r="S227" s="73"/>
      <c r="T227" s="74"/>
      <c r="U227" s="34"/>
      <c r="V227" s="34"/>
      <c r="W227" s="34"/>
      <c r="X227" s="34"/>
      <c r="Y227" s="34"/>
      <c r="Z227" s="34"/>
      <c r="AA227" s="34"/>
      <c r="AB227" s="34"/>
      <c r="AC227" s="34"/>
      <c r="AD227" s="34"/>
      <c r="AE227" s="34"/>
      <c r="AT227" s="15" t="s">
        <v>291</v>
      </c>
      <c r="AU227" s="15" t="s">
        <v>80</v>
      </c>
    </row>
    <row r="228" s="2" customFormat="1" ht="24.15" customHeight="1">
      <c r="A228" s="34"/>
      <c r="B228" s="177"/>
      <c r="C228" s="178" t="s">
        <v>498</v>
      </c>
      <c r="D228" s="178" t="s">
        <v>284</v>
      </c>
      <c r="E228" s="179" t="s">
        <v>1023</v>
      </c>
      <c r="F228" s="180" t="s">
        <v>1024</v>
      </c>
      <c r="G228" s="181" t="s">
        <v>403</v>
      </c>
      <c r="H228" s="203">
        <v>24.190000000000001</v>
      </c>
      <c r="I228" s="183"/>
      <c r="J228" s="184">
        <f>ROUND(I228*H228,2)</f>
        <v>0</v>
      </c>
      <c r="K228" s="185"/>
      <c r="L228" s="35"/>
      <c r="M228" s="186" t="s">
        <v>1</v>
      </c>
      <c r="N228" s="187" t="s">
        <v>38</v>
      </c>
      <c r="O228" s="73"/>
      <c r="P228" s="188">
        <f>O228*H228</f>
        <v>0</v>
      </c>
      <c r="Q228" s="188">
        <v>0</v>
      </c>
      <c r="R228" s="188">
        <f>Q228*H228</f>
        <v>0</v>
      </c>
      <c r="S228" s="188">
        <v>0</v>
      </c>
      <c r="T228" s="189">
        <f>S228*H228</f>
        <v>0</v>
      </c>
      <c r="U228" s="34"/>
      <c r="V228" s="34"/>
      <c r="W228" s="34"/>
      <c r="X228" s="34"/>
      <c r="Y228" s="34"/>
      <c r="Z228" s="34"/>
      <c r="AA228" s="34"/>
      <c r="AB228" s="34"/>
      <c r="AC228" s="34"/>
      <c r="AD228" s="34"/>
      <c r="AE228" s="34"/>
      <c r="AR228" s="190" t="s">
        <v>97</v>
      </c>
      <c r="AT228" s="190" t="s">
        <v>284</v>
      </c>
      <c r="AU228" s="190" t="s">
        <v>80</v>
      </c>
      <c r="AY228" s="15" t="s">
        <v>281</v>
      </c>
      <c r="BE228" s="191">
        <f>IF(N228="základní",J228,0)</f>
        <v>0</v>
      </c>
      <c r="BF228" s="191">
        <f>IF(N228="snížená",J228,0)</f>
        <v>0</v>
      </c>
      <c r="BG228" s="191">
        <f>IF(N228="zákl. přenesená",J228,0)</f>
        <v>0</v>
      </c>
      <c r="BH228" s="191">
        <f>IF(N228="sníž. přenesená",J228,0)</f>
        <v>0</v>
      </c>
      <c r="BI228" s="191">
        <f>IF(N228="nulová",J228,0)</f>
        <v>0</v>
      </c>
      <c r="BJ228" s="15" t="s">
        <v>80</v>
      </c>
      <c r="BK228" s="191">
        <f>ROUND(I228*H228,2)</f>
        <v>0</v>
      </c>
      <c r="BL228" s="15" t="s">
        <v>97</v>
      </c>
      <c r="BM228" s="190" t="s">
        <v>1754</v>
      </c>
    </row>
    <row r="229" s="2" customFormat="1">
      <c r="A229" s="34"/>
      <c r="B229" s="35"/>
      <c r="C229" s="34"/>
      <c r="D229" s="192" t="s">
        <v>290</v>
      </c>
      <c r="E229" s="34"/>
      <c r="F229" s="193" t="s">
        <v>1024</v>
      </c>
      <c r="G229" s="34"/>
      <c r="H229" s="34"/>
      <c r="I229" s="194"/>
      <c r="J229" s="34"/>
      <c r="K229" s="34"/>
      <c r="L229" s="35"/>
      <c r="M229" s="195"/>
      <c r="N229" s="196"/>
      <c r="O229" s="73"/>
      <c r="P229" s="73"/>
      <c r="Q229" s="73"/>
      <c r="R229" s="73"/>
      <c r="S229" s="73"/>
      <c r="T229" s="74"/>
      <c r="U229" s="34"/>
      <c r="V229" s="34"/>
      <c r="W229" s="34"/>
      <c r="X229" s="34"/>
      <c r="Y229" s="34"/>
      <c r="Z229" s="34"/>
      <c r="AA229" s="34"/>
      <c r="AB229" s="34"/>
      <c r="AC229" s="34"/>
      <c r="AD229" s="34"/>
      <c r="AE229" s="34"/>
      <c r="AT229" s="15" t="s">
        <v>290</v>
      </c>
      <c r="AU229" s="15" t="s">
        <v>80</v>
      </c>
    </row>
    <row r="230" s="2" customFormat="1">
      <c r="A230" s="34"/>
      <c r="B230" s="35"/>
      <c r="C230" s="34"/>
      <c r="D230" s="192" t="s">
        <v>291</v>
      </c>
      <c r="E230" s="34"/>
      <c r="F230" s="197" t="s">
        <v>1755</v>
      </c>
      <c r="G230" s="34"/>
      <c r="H230" s="34"/>
      <c r="I230" s="194"/>
      <c r="J230" s="34"/>
      <c r="K230" s="34"/>
      <c r="L230" s="35"/>
      <c r="M230" s="195"/>
      <c r="N230" s="196"/>
      <c r="O230" s="73"/>
      <c r="P230" s="73"/>
      <c r="Q230" s="73"/>
      <c r="R230" s="73"/>
      <c r="S230" s="73"/>
      <c r="T230" s="74"/>
      <c r="U230" s="34"/>
      <c r="V230" s="34"/>
      <c r="W230" s="34"/>
      <c r="X230" s="34"/>
      <c r="Y230" s="34"/>
      <c r="Z230" s="34"/>
      <c r="AA230" s="34"/>
      <c r="AB230" s="34"/>
      <c r="AC230" s="34"/>
      <c r="AD230" s="34"/>
      <c r="AE230" s="34"/>
      <c r="AT230" s="15" t="s">
        <v>291</v>
      </c>
      <c r="AU230" s="15" t="s">
        <v>80</v>
      </c>
    </row>
    <row r="231" s="2" customFormat="1" ht="24.15" customHeight="1">
      <c r="A231" s="34"/>
      <c r="B231" s="177"/>
      <c r="C231" s="178" t="s">
        <v>502</v>
      </c>
      <c r="D231" s="178" t="s">
        <v>284</v>
      </c>
      <c r="E231" s="179" t="s">
        <v>1027</v>
      </c>
      <c r="F231" s="180" t="s">
        <v>1028</v>
      </c>
      <c r="G231" s="181" t="s">
        <v>403</v>
      </c>
      <c r="H231" s="203">
        <v>24.190000000000001</v>
      </c>
      <c r="I231" s="183"/>
      <c r="J231" s="184">
        <f>ROUND(I231*H231,2)</f>
        <v>0</v>
      </c>
      <c r="K231" s="185"/>
      <c r="L231" s="35"/>
      <c r="M231" s="186" t="s">
        <v>1</v>
      </c>
      <c r="N231" s="187" t="s">
        <v>38</v>
      </c>
      <c r="O231" s="73"/>
      <c r="P231" s="188">
        <f>O231*H231</f>
        <v>0</v>
      </c>
      <c r="Q231" s="188">
        <v>0</v>
      </c>
      <c r="R231" s="188">
        <f>Q231*H231</f>
        <v>0</v>
      </c>
      <c r="S231" s="188">
        <v>0</v>
      </c>
      <c r="T231" s="189">
        <f>S231*H231</f>
        <v>0</v>
      </c>
      <c r="U231" s="34"/>
      <c r="V231" s="34"/>
      <c r="W231" s="34"/>
      <c r="X231" s="34"/>
      <c r="Y231" s="34"/>
      <c r="Z231" s="34"/>
      <c r="AA231" s="34"/>
      <c r="AB231" s="34"/>
      <c r="AC231" s="34"/>
      <c r="AD231" s="34"/>
      <c r="AE231" s="34"/>
      <c r="AR231" s="190" t="s">
        <v>97</v>
      </c>
      <c r="AT231" s="190" t="s">
        <v>284</v>
      </c>
      <c r="AU231" s="190" t="s">
        <v>80</v>
      </c>
      <c r="AY231" s="15" t="s">
        <v>281</v>
      </c>
      <c r="BE231" s="191">
        <f>IF(N231="základní",J231,0)</f>
        <v>0</v>
      </c>
      <c r="BF231" s="191">
        <f>IF(N231="snížená",J231,0)</f>
        <v>0</v>
      </c>
      <c r="BG231" s="191">
        <f>IF(N231="zákl. přenesená",J231,0)</f>
        <v>0</v>
      </c>
      <c r="BH231" s="191">
        <f>IF(N231="sníž. přenesená",J231,0)</f>
        <v>0</v>
      </c>
      <c r="BI231" s="191">
        <f>IF(N231="nulová",J231,0)</f>
        <v>0</v>
      </c>
      <c r="BJ231" s="15" t="s">
        <v>80</v>
      </c>
      <c r="BK231" s="191">
        <f>ROUND(I231*H231,2)</f>
        <v>0</v>
      </c>
      <c r="BL231" s="15" t="s">
        <v>97</v>
      </c>
      <c r="BM231" s="190" t="s">
        <v>1756</v>
      </c>
    </row>
    <row r="232" s="2" customFormat="1">
      <c r="A232" s="34"/>
      <c r="B232" s="35"/>
      <c r="C232" s="34"/>
      <c r="D232" s="192" t="s">
        <v>290</v>
      </c>
      <c r="E232" s="34"/>
      <c r="F232" s="193" t="s">
        <v>1028</v>
      </c>
      <c r="G232" s="34"/>
      <c r="H232" s="34"/>
      <c r="I232" s="194"/>
      <c r="J232" s="34"/>
      <c r="K232" s="34"/>
      <c r="L232" s="35"/>
      <c r="M232" s="195"/>
      <c r="N232" s="196"/>
      <c r="O232" s="73"/>
      <c r="P232" s="73"/>
      <c r="Q232" s="73"/>
      <c r="R232" s="73"/>
      <c r="S232" s="73"/>
      <c r="T232" s="74"/>
      <c r="U232" s="34"/>
      <c r="V232" s="34"/>
      <c r="W232" s="34"/>
      <c r="X232" s="34"/>
      <c r="Y232" s="34"/>
      <c r="Z232" s="34"/>
      <c r="AA232" s="34"/>
      <c r="AB232" s="34"/>
      <c r="AC232" s="34"/>
      <c r="AD232" s="34"/>
      <c r="AE232" s="34"/>
      <c r="AT232" s="15" t="s">
        <v>290</v>
      </c>
      <c r="AU232" s="15" t="s">
        <v>80</v>
      </c>
    </row>
    <row r="233" s="2" customFormat="1">
      <c r="A233" s="34"/>
      <c r="B233" s="35"/>
      <c r="C233" s="34"/>
      <c r="D233" s="192" t="s">
        <v>291</v>
      </c>
      <c r="E233" s="34"/>
      <c r="F233" s="197" t="s">
        <v>1755</v>
      </c>
      <c r="G233" s="34"/>
      <c r="H233" s="34"/>
      <c r="I233" s="194"/>
      <c r="J233" s="34"/>
      <c r="K233" s="34"/>
      <c r="L233" s="35"/>
      <c r="M233" s="195"/>
      <c r="N233" s="196"/>
      <c r="O233" s="73"/>
      <c r="P233" s="73"/>
      <c r="Q233" s="73"/>
      <c r="R233" s="73"/>
      <c r="S233" s="73"/>
      <c r="T233" s="74"/>
      <c r="U233" s="34"/>
      <c r="V233" s="34"/>
      <c r="W233" s="34"/>
      <c r="X233" s="34"/>
      <c r="Y233" s="34"/>
      <c r="Z233" s="34"/>
      <c r="AA233" s="34"/>
      <c r="AB233" s="34"/>
      <c r="AC233" s="34"/>
      <c r="AD233" s="34"/>
      <c r="AE233" s="34"/>
      <c r="AT233" s="15" t="s">
        <v>291</v>
      </c>
      <c r="AU233" s="15" t="s">
        <v>80</v>
      </c>
    </row>
    <row r="234" s="2" customFormat="1" ht="49.05" customHeight="1">
      <c r="A234" s="34"/>
      <c r="B234" s="177"/>
      <c r="C234" s="178" t="s">
        <v>507</v>
      </c>
      <c r="D234" s="178" t="s">
        <v>284</v>
      </c>
      <c r="E234" s="179" t="s">
        <v>1408</v>
      </c>
      <c r="F234" s="180" t="s">
        <v>1409</v>
      </c>
      <c r="G234" s="181" t="s">
        <v>410</v>
      </c>
      <c r="H234" s="203">
        <v>10</v>
      </c>
      <c r="I234" s="183"/>
      <c r="J234" s="184">
        <f>ROUND(I234*H234,2)</f>
        <v>0</v>
      </c>
      <c r="K234" s="185"/>
      <c r="L234" s="35"/>
      <c r="M234" s="186" t="s">
        <v>1</v>
      </c>
      <c r="N234" s="187" t="s">
        <v>38</v>
      </c>
      <c r="O234" s="73"/>
      <c r="P234" s="188">
        <f>O234*H234</f>
        <v>0</v>
      </c>
      <c r="Q234" s="188">
        <v>0</v>
      </c>
      <c r="R234" s="188">
        <f>Q234*H234</f>
        <v>0</v>
      </c>
      <c r="S234" s="188">
        <v>0</v>
      </c>
      <c r="T234" s="189">
        <f>S234*H234</f>
        <v>0</v>
      </c>
      <c r="U234" s="34"/>
      <c r="V234" s="34"/>
      <c r="W234" s="34"/>
      <c r="X234" s="34"/>
      <c r="Y234" s="34"/>
      <c r="Z234" s="34"/>
      <c r="AA234" s="34"/>
      <c r="AB234" s="34"/>
      <c r="AC234" s="34"/>
      <c r="AD234" s="34"/>
      <c r="AE234" s="34"/>
      <c r="AR234" s="190" t="s">
        <v>97</v>
      </c>
      <c r="AT234" s="190" t="s">
        <v>284</v>
      </c>
      <c r="AU234" s="190" t="s">
        <v>80</v>
      </c>
      <c r="AY234" s="15" t="s">
        <v>281</v>
      </c>
      <c r="BE234" s="191">
        <f>IF(N234="základní",J234,0)</f>
        <v>0</v>
      </c>
      <c r="BF234" s="191">
        <f>IF(N234="snížená",J234,0)</f>
        <v>0</v>
      </c>
      <c r="BG234" s="191">
        <f>IF(N234="zákl. přenesená",J234,0)</f>
        <v>0</v>
      </c>
      <c r="BH234" s="191">
        <f>IF(N234="sníž. přenesená",J234,0)</f>
        <v>0</v>
      </c>
      <c r="BI234" s="191">
        <f>IF(N234="nulová",J234,0)</f>
        <v>0</v>
      </c>
      <c r="BJ234" s="15" t="s">
        <v>80</v>
      </c>
      <c r="BK234" s="191">
        <f>ROUND(I234*H234,2)</f>
        <v>0</v>
      </c>
      <c r="BL234" s="15" t="s">
        <v>97</v>
      </c>
      <c r="BM234" s="190" t="s">
        <v>1757</v>
      </c>
    </row>
    <row r="235" s="2" customFormat="1">
      <c r="A235" s="34"/>
      <c r="B235" s="35"/>
      <c r="C235" s="34"/>
      <c r="D235" s="192" t="s">
        <v>290</v>
      </c>
      <c r="E235" s="34"/>
      <c r="F235" s="193" t="s">
        <v>1409</v>
      </c>
      <c r="G235" s="34"/>
      <c r="H235" s="34"/>
      <c r="I235" s="194"/>
      <c r="J235" s="34"/>
      <c r="K235" s="34"/>
      <c r="L235" s="35"/>
      <c r="M235" s="195"/>
      <c r="N235" s="196"/>
      <c r="O235" s="73"/>
      <c r="P235" s="73"/>
      <c r="Q235" s="73"/>
      <c r="R235" s="73"/>
      <c r="S235" s="73"/>
      <c r="T235" s="74"/>
      <c r="U235" s="34"/>
      <c r="V235" s="34"/>
      <c r="W235" s="34"/>
      <c r="X235" s="34"/>
      <c r="Y235" s="34"/>
      <c r="Z235" s="34"/>
      <c r="AA235" s="34"/>
      <c r="AB235" s="34"/>
      <c r="AC235" s="34"/>
      <c r="AD235" s="34"/>
      <c r="AE235" s="34"/>
      <c r="AT235" s="15" t="s">
        <v>290</v>
      </c>
      <c r="AU235" s="15" t="s">
        <v>80</v>
      </c>
    </row>
    <row r="236" s="2" customFormat="1">
      <c r="A236" s="34"/>
      <c r="B236" s="35"/>
      <c r="C236" s="34"/>
      <c r="D236" s="192" t="s">
        <v>291</v>
      </c>
      <c r="E236" s="34"/>
      <c r="F236" s="197" t="s">
        <v>1758</v>
      </c>
      <c r="G236" s="34"/>
      <c r="H236" s="34"/>
      <c r="I236" s="194"/>
      <c r="J236" s="34"/>
      <c r="K236" s="34"/>
      <c r="L236" s="35"/>
      <c r="M236" s="195"/>
      <c r="N236" s="196"/>
      <c r="O236" s="73"/>
      <c r="P236" s="73"/>
      <c r="Q236" s="73"/>
      <c r="R236" s="73"/>
      <c r="S236" s="73"/>
      <c r="T236" s="74"/>
      <c r="U236" s="34"/>
      <c r="V236" s="34"/>
      <c r="W236" s="34"/>
      <c r="X236" s="34"/>
      <c r="Y236" s="34"/>
      <c r="Z236" s="34"/>
      <c r="AA236" s="34"/>
      <c r="AB236" s="34"/>
      <c r="AC236" s="34"/>
      <c r="AD236" s="34"/>
      <c r="AE236" s="34"/>
      <c r="AT236" s="15" t="s">
        <v>291</v>
      </c>
      <c r="AU236" s="15" t="s">
        <v>80</v>
      </c>
    </row>
    <row r="237" s="2" customFormat="1" ht="49.05" customHeight="1">
      <c r="A237" s="34"/>
      <c r="B237" s="177"/>
      <c r="C237" s="178" t="s">
        <v>798</v>
      </c>
      <c r="D237" s="178" t="s">
        <v>284</v>
      </c>
      <c r="E237" s="179" t="s">
        <v>1311</v>
      </c>
      <c r="F237" s="180" t="s">
        <v>1312</v>
      </c>
      <c r="G237" s="181" t="s">
        <v>410</v>
      </c>
      <c r="H237" s="203">
        <v>14</v>
      </c>
      <c r="I237" s="183"/>
      <c r="J237" s="184">
        <f>ROUND(I237*H237,2)</f>
        <v>0</v>
      </c>
      <c r="K237" s="185"/>
      <c r="L237" s="35"/>
      <c r="M237" s="186" t="s">
        <v>1</v>
      </c>
      <c r="N237" s="187" t="s">
        <v>38</v>
      </c>
      <c r="O237" s="73"/>
      <c r="P237" s="188">
        <f>O237*H237</f>
        <v>0</v>
      </c>
      <c r="Q237" s="188">
        <v>0</v>
      </c>
      <c r="R237" s="188">
        <f>Q237*H237</f>
        <v>0</v>
      </c>
      <c r="S237" s="188">
        <v>0</v>
      </c>
      <c r="T237" s="189">
        <f>S237*H237</f>
        <v>0</v>
      </c>
      <c r="U237" s="34"/>
      <c r="V237" s="34"/>
      <c r="W237" s="34"/>
      <c r="X237" s="34"/>
      <c r="Y237" s="34"/>
      <c r="Z237" s="34"/>
      <c r="AA237" s="34"/>
      <c r="AB237" s="34"/>
      <c r="AC237" s="34"/>
      <c r="AD237" s="34"/>
      <c r="AE237" s="34"/>
      <c r="AR237" s="190" t="s">
        <v>97</v>
      </c>
      <c r="AT237" s="190" t="s">
        <v>284</v>
      </c>
      <c r="AU237" s="190" t="s">
        <v>80</v>
      </c>
      <c r="AY237" s="15" t="s">
        <v>281</v>
      </c>
      <c r="BE237" s="191">
        <f>IF(N237="základní",J237,0)</f>
        <v>0</v>
      </c>
      <c r="BF237" s="191">
        <f>IF(N237="snížená",J237,0)</f>
        <v>0</v>
      </c>
      <c r="BG237" s="191">
        <f>IF(N237="zákl. přenesená",J237,0)</f>
        <v>0</v>
      </c>
      <c r="BH237" s="191">
        <f>IF(N237="sníž. přenesená",J237,0)</f>
        <v>0</v>
      </c>
      <c r="BI237" s="191">
        <f>IF(N237="nulová",J237,0)</f>
        <v>0</v>
      </c>
      <c r="BJ237" s="15" t="s">
        <v>80</v>
      </c>
      <c r="BK237" s="191">
        <f>ROUND(I237*H237,2)</f>
        <v>0</v>
      </c>
      <c r="BL237" s="15" t="s">
        <v>97</v>
      </c>
      <c r="BM237" s="190" t="s">
        <v>1759</v>
      </c>
    </row>
    <row r="238" s="2" customFormat="1">
      <c r="A238" s="34"/>
      <c r="B238" s="35"/>
      <c r="C238" s="34"/>
      <c r="D238" s="192" t="s">
        <v>290</v>
      </c>
      <c r="E238" s="34"/>
      <c r="F238" s="193" t="s">
        <v>1312</v>
      </c>
      <c r="G238" s="34"/>
      <c r="H238" s="34"/>
      <c r="I238" s="194"/>
      <c r="J238" s="34"/>
      <c r="K238" s="34"/>
      <c r="L238" s="35"/>
      <c r="M238" s="195"/>
      <c r="N238" s="196"/>
      <c r="O238" s="73"/>
      <c r="P238" s="73"/>
      <c r="Q238" s="73"/>
      <c r="R238" s="73"/>
      <c r="S238" s="73"/>
      <c r="T238" s="74"/>
      <c r="U238" s="34"/>
      <c r="V238" s="34"/>
      <c r="W238" s="34"/>
      <c r="X238" s="34"/>
      <c r="Y238" s="34"/>
      <c r="Z238" s="34"/>
      <c r="AA238" s="34"/>
      <c r="AB238" s="34"/>
      <c r="AC238" s="34"/>
      <c r="AD238" s="34"/>
      <c r="AE238" s="34"/>
      <c r="AT238" s="15" t="s">
        <v>290</v>
      </c>
      <c r="AU238" s="15" t="s">
        <v>80</v>
      </c>
    </row>
    <row r="239" s="2" customFormat="1">
      <c r="A239" s="34"/>
      <c r="B239" s="35"/>
      <c r="C239" s="34"/>
      <c r="D239" s="192" t="s">
        <v>291</v>
      </c>
      <c r="E239" s="34"/>
      <c r="F239" s="197" t="s">
        <v>1760</v>
      </c>
      <c r="G239" s="34"/>
      <c r="H239" s="34"/>
      <c r="I239" s="194"/>
      <c r="J239" s="34"/>
      <c r="K239" s="34"/>
      <c r="L239" s="35"/>
      <c r="M239" s="195"/>
      <c r="N239" s="196"/>
      <c r="O239" s="73"/>
      <c r="P239" s="73"/>
      <c r="Q239" s="73"/>
      <c r="R239" s="73"/>
      <c r="S239" s="73"/>
      <c r="T239" s="74"/>
      <c r="U239" s="34"/>
      <c r="V239" s="34"/>
      <c r="W239" s="34"/>
      <c r="X239" s="34"/>
      <c r="Y239" s="34"/>
      <c r="Z239" s="34"/>
      <c r="AA239" s="34"/>
      <c r="AB239" s="34"/>
      <c r="AC239" s="34"/>
      <c r="AD239" s="34"/>
      <c r="AE239" s="34"/>
      <c r="AT239" s="15" t="s">
        <v>291</v>
      </c>
      <c r="AU239" s="15" t="s">
        <v>80</v>
      </c>
    </row>
    <row r="240" s="12" customFormat="1" ht="25.92" customHeight="1">
      <c r="A240" s="12"/>
      <c r="B240" s="164"/>
      <c r="C240" s="12"/>
      <c r="D240" s="165" t="s">
        <v>72</v>
      </c>
      <c r="E240" s="166" t="s">
        <v>540</v>
      </c>
      <c r="F240" s="166" t="s">
        <v>803</v>
      </c>
      <c r="G240" s="12"/>
      <c r="H240" s="12"/>
      <c r="I240" s="167"/>
      <c r="J240" s="168">
        <f>BK240</f>
        <v>0</v>
      </c>
      <c r="K240" s="12"/>
      <c r="L240" s="164"/>
      <c r="M240" s="169"/>
      <c r="N240" s="170"/>
      <c r="O240" s="170"/>
      <c r="P240" s="171">
        <f>SUM(P241:P246)</f>
        <v>0</v>
      </c>
      <c r="Q240" s="170"/>
      <c r="R240" s="171">
        <f>SUM(R241:R246)</f>
        <v>0</v>
      </c>
      <c r="S240" s="170"/>
      <c r="T240" s="172">
        <f>SUM(T241:T246)</f>
        <v>0</v>
      </c>
      <c r="U240" s="12"/>
      <c r="V240" s="12"/>
      <c r="W240" s="12"/>
      <c r="X240" s="12"/>
      <c r="Y240" s="12"/>
      <c r="Z240" s="12"/>
      <c r="AA240" s="12"/>
      <c r="AB240" s="12"/>
      <c r="AC240" s="12"/>
      <c r="AD240" s="12"/>
      <c r="AE240" s="12"/>
      <c r="AR240" s="165" t="s">
        <v>80</v>
      </c>
      <c r="AT240" s="173" t="s">
        <v>72</v>
      </c>
      <c r="AU240" s="173" t="s">
        <v>73</v>
      </c>
      <c r="AY240" s="165" t="s">
        <v>281</v>
      </c>
      <c r="BK240" s="174">
        <f>SUM(BK241:BK246)</f>
        <v>0</v>
      </c>
    </row>
    <row r="241" s="2" customFormat="1" ht="16.5" customHeight="1">
      <c r="A241" s="34"/>
      <c r="B241" s="177"/>
      <c r="C241" s="178" t="s">
        <v>804</v>
      </c>
      <c r="D241" s="178" t="s">
        <v>284</v>
      </c>
      <c r="E241" s="179" t="s">
        <v>1034</v>
      </c>
      <c r="F241" s="180" t="s">
        <v>1035</v>
      </c>
      <c r="G241" s="181" t="s">
        <v>510</v>
      </c>
      <c r="H241" s="203">
        <v>0.40300000000000002</v>
      </c>
      <c r="I241" s="183"/>
      <c r="J241" s="184">
        <f>ROUND(I241*H241,2)</f>
        <v>0</v>
      </c>
      <c r="K241" s="185"/>
      <c r="L241" s="35"/>
      <c r="M241" s="186" t="s">
        <v>1</v>
      </c>
      <c r="N241" s="187" t="s">
        <v>38</v>
      </c>
      <c r="O241" s="73"/>
      <c r="P241" s="188">
        <f>O241*H241</f>
        <v>0</v>
      </c>
      <c r="Q241" s="188">
        <v>0</v>
      </c>
      <c r="R241" s="188">
        <f>Q241*H241</f>
        <v>0</v>
      </c>
      <c r="S241" s="188">
        <v>0</v>
      </c>
      <c r="T241" s="189">
        <f>S241*H241</f>
        <v>0</v>
      </c>
      <c r="U241" s="34"/>
      <c r="V241" s="34"/>
      <c r="W241" s="34"/>
      <c r="X241" s="34"/>
      <c r="Y241" s="34"/>
      <c r="Z241" s="34"/>
      <c r="AA241" s="34"/>
      <c r="AB241" s="34"/>
      <c r="AC241" s="34"/>
      <c r="AD241" s="34"/>
      <c r="AE241" s="34"/>
      <c r="AR241" s="190" t="s">
        <v>97</v>
      </c>
      <c r="AT241" s="190" t="s">
        <v>284</v>
      </c>
      <c r="AU241" s="190" t="s">
        <v>80</v>
      </c>
      <c r="AY241" s="15" t="s">
        <v>281</v>
      </c>
      <c r="BE241" s="191">
        <f>IF(N241="základní",J241,0)</f>
        <v>0</v>
      </c>
      <c r="BF241" s="191">
        <f>IF(N241="snížená",J241,0)</f>
        <v>0</v>
      </c>
      <c r="BG241" s="191">
        <f>IF(N241="zákl. přenesená",J241,0)</f>
        <v>0</v>
      </c>
      <c r="BH241" s="191">
        <f>IF(N241="sníž. přenesená",J241,0)</f>
        <v>0</v>
      </c>
      <c r="BI241" s="191">
        <f>IF(N241="nulová",J241,0)</f>
        <v>0</v>
      </c>
      <c r="BJ241" s="15" t="s">
        <v>80</v>
      </c>
      <c r="BK241" s="191">
        <f>ROUND(I241*H241,2)</f>
        <v>0</v>
      </c>
      <c r="BL241" s="15" t="s">
        <v>97</v>
      </c>
      <c r="BM241" s="190" t="s">
        <v>1761</v>
      </c>
    </row>
    <row r="242" s="2" customFormat="1">
      <c r="A242" s="34"/>
      <c r="B242" s="35"/>
      <c r="C242" s="34"/>
      <c r="D242" s="192" t="s">
        <v>290</v>
      </c>
      <c r="E242" s="34"/>
      <c r="F242" s="193" t="s">
        <v>1035</v>
      </c>
      <c r="G242" s="34"/>
      <c r="H242" s="34"/>
      <c r="I242" s="194"/>
      <c r="J242" s="34"/>
      <c r="K242" s="34"/>
      <c r="L242" s="35"/>
      <c r="M242" s="195"/>
      <c r="N242" s="196"/>
      <c r="O242" s="73"/>
      <c r="P242" s="73"/>
      <c r="Q242" s="73"/>
      <c r="R242" s="73"/>
      <c r="S242" s="73"/>
      <c r="T242" s="74"/>
      <c r="U242" s="34"/>
      <c r="V242" s="34"/>
      <c r="W242" s="34"/>
      <c r="X242" s="34"/>
      <c r="Y242" s="34"/>
      <c r="Z242" s="34"/>
      <c r="AA242" s="34"/>
      <c r="AB242" s="34"/>
      <c r="AC242" s="34"/>
      <c r="AD242" s="34"/>
      <c r="AE242" s="34"/>
      <c r="AT242" s="15" t="s">
        <v>290</v>
      </c>
      <c r="AU242" s="15" t="s">
        <v>80</v>
      </c>
    </row>
    <row r="243" s="2" customFormat="1">
      <c r="A243" s="34"/>
      <c r="B243" s="35"/>
      <c r="C243" s="34"/>
      <c r="D243" s="192" t="s">
        <v>291</v>
      </c>
      <c r="E243" s="34"/>
      <c r="F243" s="197" t="s">
        <v>1762</v>
      </c>
      <c r="G243" s="34"/>
      <c r="H243" s="34"/>
      <c r="I243" s="194"/>
      <c r="J243" s="34"/>
      <c r="K243" s="34"/>
      <c r="L243" s="35"/>
      <c r="M243" s="195"/>
      <c r="N243" s="196"/>
      <c r="O243" s="73"/>
      <c r="P243" s="73"/>
      <c r="Q243" s="73"/>
      <c r="R243" s="73"/>
      <c r="S243" s="73"/>
      <c r="T243" s="74"/>
      <c r="U243" s="34"/>
      <c r="V243" s="34"/>
      <c r="W243" s="34"/>
      <c r="X243" s="34"/>
      <c r="Y243" s="34"/>
      <c r="Z243" s="34"/>
      <c r="AA243" s="34"/>
      <c r="AB243" s="34"/>
      <c r="AC243" s="34"/>
      <c r="AD243" s="34"/>
      <c r="AE243" s="34"/>
      <c r="AT243" s="15" t="s">
        <v>291</v>
      </c>
      <c r="AU243" s="15" t="s">
        <v>80</v>
      </c>
    </row>
    <row r="244" s="2" customFormat="1" ht="37.8" customHeight="1">
      <c r="A244" s="34"/>
      <c r="B244" s="177"/>
      <c r="C244" s="178" t="s">
        <v>809</v>
      </c>
      <c r="D244" s="178" t="s">
        <v>284</v>
      </c>
      <c r="E244" s="179" t="s">
        <v>632</v>
      </c>
      <c r="F244" s="180" t="s">
        <v>805</v>
      </c>
      <c r="G244" s="181" t="s">
        <v>403</v>
      </c>
      <c r="H244" s="203">
        <v>15.25</v>
      </c>
      <c r="I244" s="183"/>
      <c r="J244" s="184">
        <f>ROUND(I244*H244,2)</f>
        <v>0</v>
      </c>
      <c r="K244" s="185"/>
      <c r="L244" s="35"/>
      <c r="M244" s="186" t="s">
        <v>1</v>
      </c>
      <c r="N244" s="187" t="s">
        <v>38</v>
      </c>
      <c r="O244" s="73"/>
      <c r="P244" s="188">
        <f>O244*H244</f>
        <v>0</v>
      </c>
      <c r="Q244" s="188">
        <v>0</v>
      </c>
      <c r="R244" s="188">
        <f>Q244*H244</f>
        <v>0</v>
      </c>
      <c r="S244" s="188">
        <v>0</v>
      </c>
      <c r="T244" s="189">
        <f>S244*H244</f>
        <v>0</v>
      </c>
      <c r="U244" s="34"/>
      <c r="V244" s="34"/>
      <c r="W244" s="34"/>
      <c r="X244" s="34"/>
      <c r="Y244" s="34"/>
      <c r="Z244" s="34"/>
      <c r="AA244" s="34"/>
      <c r="AB244" s="34"/>
      <c r="AC244" s="34"/>
      <c r="AD244" s="34"/>
      <c r="AE244" s="34"/>
      <c r="AR244" s="190" t="s">
        <v>97</v>
      </c>
      <c r="AT244" s="190" t="s">
        <v>284</v>
      </c>
      <c r="AU244" s="190" t="s">
        <v>80</v>
      </c>
      <c r="AY244" s="15" t="s">
        <v>281</v>
      </c>
      <c r="BE244" s="191">
        <f>IF(N244="základní",J244,0)</f>
        <v>0</v>
      </c>
      <c r="BF244" s="191">
        <f>IF(N244="snížená",J244,0)</f>
        <v>0</v>
      </c>
      <c r="BG244" s="191">
        <f>IF(N244="zákl. přenesená",J244,0)</f>
        <v>0</v>
      </c>
      <c r="BH244" s="191">
        <f>IF(N244="sníž. přenesená",J244,0)</f>
        <v>0</v>
      </c>
      <c r="BI244" s="191">
        <f>IF(N244="nulová",J244,0)</f>
        <v>0</v>
      </c>
      <c r="BJ244" s="15" t="s">
        <v>80</v>
      </c>
      <c r="BK244" s="191">
        <f>ROUND(I244*H244,2)</f>
        <v>0</v>
      </c>
      <c r="BL244" s="15" t="s">
        <v>97</v>
      </c>
      <c r="BM244" s="190" t="s">
        <v>1763</v>
      </c>
    </row>
    <row r="245" s="2" customFormat="1">
      <c r="A245" s="34"/>
      <c r="B245" s="35"/>
      <c r="C245" s="34"/>
      <c r="D245" s="192" t="s">
        <v>290</v>
      </c>
      <c r="E245" s="34"/>
      <c r="F245" s="193" t="s">
        <v>805</v>
      </c>
      <c r="G245" s="34"/>
      <c r="H245" s="34"/>
      <c r="I245" s="194"/>
      <c r="J245" s="34"/>
      <c r="K245" s="34"/>
      <c r="L245" s="35"/>
      <c r="M245" s="195"/>
      <c r="N245" s="196"/>
      <c r="O245" s="73"/>
      <c r="P245" s="73"/>
      <c r="Q245" s="73"/>
      <c r="R245" s="73"/>
      <c r="S245" s="73"/>
      <c r="T245" s="74"/>
      <c r="U245" s="34"/>
      <c r="V245" s="34"/>
      <c r="W245" s="34"/>
      <c r="X245" s="34"/>
      <c r="Y245" s="34"/>
      <c r="Z245" s="34"/>
      <c r="AA245" s="34"/>
      <c r="AB245" s="34"/>
      <c r="AC245" s="34"/>
      <c r="AD245" s="34"/>
      <c r="AE245" s="34"/>
      <c r="AT245" s="15" t="s">
        <v>290</v>
      </c>
      <c r="AU245" s="15" t="s">
        <v>80</v>
      </c>
    </row>
    <row r="246" s="2" customFormat="1">
      <c r="A246" s="34"/>
      <c r="B246" s="35"/>
      <c r="C246" s="34"/>
      <c r="D246" s="192" t="s">
        <v>291</v>
      </c>
      <c r="E246" s="34"/>
      <c r="F246" s="197" t="s">
        <v>1764</v>
      </c>
      <c r="G246" s="34"/>
      <c r="H246" s="34"/>
      <c r="I246" s="194"/>
      <c r="J246" s="34"/>
      <c r="K246" s="34"/>
      <c r="L246" s="35"/>
      <c r="M246" s="195"/>
      <c r="N246" s="196"/>
      <c r="O246" s="73"/>
      <c r="P246" s="73"/>
      <c r="Q246" s="73"/>
      <c r="R246" s="73"/>
      <c r="S246" s="73"/>
      <c r="T246" s="74"/>
      <c r="U246" s="34"/>
      <c r="V246" s="34"/>
      <c r="W246" s="34"/>
      <c r="X246" s="34"/>
      <c r="Y246" s="34"/>
      <c r="Z246" s="34"/>
      <c r="AA246" s="34"/>
      <c r="AB246" s="34"/>
      <c r="AC246" s="34"/>
      <c r="AD246" s="34"/>
      <c r="AE246" s="34"/>
      <c r="AT246" s="15" t="s">
        <v>291</v>
      </c>
      <c r="AU246" s="15" t="s">
        <v>80</v>
      </c>
    </row>
    <row r="247" s="12" customFormat="1" ht="25.92" customHeight="1">
      <c r="A247" s="12"/>
      <c r="B247" s="164"/>
      <c r="C247" s="12"/>
      <c r="D247" s="165" t="s">
        <v>72</v>
      </c>
      <c r="E247" s="166" t="s">
        <v>317</v>
      </c>
      <c r="F247" s="166" t="s">
        <v>808</v>
      </c>
      <c r="G247" s="12"/>
      <c r="H247" s="12"/>
      <c r="I247" s="167"/>
      <c r="J247" s="168">
        <f>BK247</f>
        <v>0</v>
      </c>
      <c r="K247" s="12"/>
      <c r="L247" s="164"/>
      <c r="M247" s="169"/>
      <c r="N247" s="170"/>
      <c r="O247" s="170"/>
      <c r="P247" s="171">
        <f>SUM(P248:P255)</f>
        <v>0</v>
      </c>
      <c r="Q247" s="170"/>
      <c r="R247" s="171">
        <f>SUM(R248:R255)</f>
        <v>0</v>
      </c>
      <c r="S247" s="170"/>
      <c r="T247" s="172">
        <f>SUM(T248:T255)</f>
        <v>0</v>
      </c>
      <c r="U247" s="12"/>
      <c r="V247" s="12"/>
      <c r="W247" s="12"/>
      <c r="X247" s="12"/>
      <c r="Y247" s="12"/>
      <c r="Z247" s="12"/>
      <c r="AA247" s="12"/>
      <c r="AB247" s="12"/>
      <c r="AC247" s="12"/>
      <c r="AD247" s="12"/>
      <c r="AE247" s="12"/>
      <c r="AR247" s="165" t="s">
        <v>80</v>
      </c>
      <c r="AT247" s="173" t="s">
        <v>72</v>
      </c>
      <c r="AU247" s="173" t="s">
        <v>73</v>
      </c>
      <c r="AY247" s="165" t="s">
        <v>281</v>
      </c>
      <c r="BK247" s="174">
        <f>SUM(BK248:BK255)</f>
        <v>0</v>
      </c>
    </row>
    <row r="248" s="2" customFormat="1" ht="16.5" customHeight="1">
      <c r="A248" s="34"/>
      <c r="B248" s="177"/>
      <c r="C248" s="178" t="s">
        <v>814</v>
      </c>
      <c r="D248" s="178" t="s">
        <v>284</v>
      </c>
      <c r="E248" s="179" t="s">
        <v>1041</v>
      </c>
      <c r="F248" s="180" t="s">
        <v>1042</v>
      </c>
      <c r="G248" s="181" t="s">
        <v>505</v>
      </c>
      <c r="H248" s="203">
        <v>15</v>
      </c>
      <c r="I248" s="183"/>
      <c r="J248" s="184">
        <f>ROUND(I248*H248,2)</f>
        <v>0</v>
      </c>
      <c r="K248" s="185"/>
      <c r="L248" s="35"/>
      <c r="M248" s="186" t="s">
        <v>1</v>
      </c>
      <c r="N248" s="187" t="s">
        <v>38</v>
      </c>
      <c r="O248" s="73"/>
      <c r="P248" s="188">
        <f>O248*H248</f>
        <v>0</v>
      </c>
      <c r="Q248" s="188">
        <v>0</v>
      </c>
      <c r="R248" s="188">
        <f>Q248*H248</f>
        <v>0</v>
      </c>
      <c r="S248" s="188">
        <v>0</v>
      </c>
      <c r="T248" s="189">
        <f>S248*H248</f>
        <v>0</v>
      </c>
      <c r="U248" s="34"/>
      <c r="V248" s="34"/>
      <c r="W248" s="34"/>
      <c r="X248" s="34"/>
      <c r="Y248" s="34"/>
      <c r="Z248" s="34"/>
      <c r="AA248" s="34"/>
      <c r="AB248" s="34"/>
      <c r="AC248" s="34"/>
      <c r="AD248" s="34"/>
      <c r="AE248" s="34"/>
      <c r="AR248" s="190" t="s">
        <v>97</v>
      </c>
      <c r="AT248" s="190" t="s">
        <v>284</v>
      </c>
      <c r="AU248" s="190" t="s">
        <v>80</v>
      </c>
      <c r="AY248" s="15" t="s">
        <v>281</v>
      </c>
      <c r="BE248" s="191">
        <f>IF(N248="základní",J248,0)</f>
        <v>0</v>
      </c>
      <c r="BF248" s="191">
        <f>IF(N248="snížená",J248,0)</f>
        <v>0</v>
      </c>
      <c r="BG248" s="191">
        <f>IF(N248="zákl. přenesená",J248,0)</f>
        <v>0</v>
      </c>
      <c r="BH248" s="191">
        <f>IF(N248="sníž. přenesená",J248,0)</f>
        <v>0</v>
      </c>
      <c r="BI248" s="191">
        <f>IF(N248="nulová",J248,0)</f>
        <v>0</v>
      </c>
      <c r="BJ248" s="15" t="s">
        <v>80</v>
      </c>
      <c r="BK248" s="191">
        <f>ROUND(I248*H248,2)</f>
        <v>0</v>
      </c>
      <c r="BL248" s="15" t="s">
        <v>97</v>
      </c>
      <c r="BM248" s="190" t="s">
        <v>1765</v>
      </c>
    </row>
    <row r="249" s="2" customFormat="1">
      <c r="A249" s="34"/>
      <c r="B249" s="35"/>
      <c r="C249" s="34"/>
      <c r="D249" s="192" t="s">
        <v>290</v>
      </c>
      <c r="E249" s="34"/>
      <c r="F249" s="193" t="s">
        <v>1042</v>
      </c>
      <c r="G249" s="34"/>
      <c r="H249" s="34"/>
      <c r="I249" s="194"/>
      <c r="J249" s="34"/>
      <c r="K249" s="34"/>
      <c r="L249" s="35"/>
      <c r="M249" s="195"/>
      <c r="N249" s="196"/>
      <c r="O249" s="73"/>
      <c r="P249" s="73"/>
      <c r="Q249" s="73"/>
      <c r="R249" s="73"/>
      <c r="S249" s="73"/>
      <c r="T249" s="74"/>
      <c r="U249" s="34"/>
      <c r="V249" s="34"/>
      <c r="W249" s="34"/>
      <c r="X249" s="34"/>
      <c r="Y249" s="34"/>
      <c r="Z249" s="34"/>
      <c r="AA249" s="34"/>
      <c r="AB249" s="34"/>
      <c r="AC249" s="34"/>
      <c r="AD249" s="34"/>
      <c r="AE249" s="34"/>
      <c r="AT249" s="15" t="s">
        <v>290</v>
      </c>
      <c r="AU249" s="15" t="s">
        <v>80</v>
      </c>
    </row>
    <row r="250" s="2" customFormat="1">
      <c r="A250" s="34"/>
      <c r="B250" s="35"/>
      <c r="C250" s="34"/>
      <c r="D250" s="192" t="s">
        <v>291</v>
      </c>
      <c r="E250" s="34"/>
      <c r="F250" s="197" t="s">
        <v>1766</v>
      </c>
      <c r="G250" s="34"/>
      <c r="H250" s="34"/>
      <c r="I250" s="194"/>
      <c r="J250" s="34"/>
      <c r="K250" s="34"/>
      <c r="L250" s="35"/>
      <c r="M250" s="195"/>
      <c r="N250" s="196"/>
      <c r="O250" s="73"/>
      <c r="P250" s="73"/>
      <c r="Q250" s="73"/>
      <c r="R250" s="73"/>
      <c r="S250" s="73"/>
      <c r="T250" s="74"/>
      <c r="U250" s="34"/>
      <c r="V250" s="34"/>
      <c r="W250" s="34"/>
      <c r="X250" s="34"/>
      <c r="Y250" s="34"/>
      <c r="Z250" s="34"/>
      <c r="AA250" s="34"/>
      <c r="AB250" s="34"/>
      <c r="AC250" s="34"/>
      <c r="AD250" s="34"/>
      <c r="AE250" s="34"/>
      <c r="AT250" s="15" t="s">
        <v>291</v>
      </c>
      <c r="AU250" s="15" t="s">
        <v>80</v>
      </c>
    </row>
    <row r="251" s="2" customFormat="1" ht="33" customHeight="1">
      <c r="A251" s="34"/>
      <c r="B251" s="177"/>
      <c r="C251" s="178" t="s">
        <v>512</v>
      </c>
      <c r="D251" s="178" t="s">
        <v>284</v>
      </c>
      <c r="E251" s="179" t="s">
        <v>1045</v>
      </c>
      <c r="F251" s="180" t="s">
        <v>1228</v>
      </c>
      <c r="G251" s="181" t="s">
        <v>505</v>
      </c>
      <c r="H251" s="203">
        <v>16.5</v>
      </c>
      <c r="I251" s="183"/>
      <c r="J251" s="184">
        <f>ROUND(I251*H251,2)</f>
        <v>0</v>
      </c>
      <c r="K251" s="185"/>
      <c r="L251" s="35"/>
      <c r="M251" s="186" t="s">
        <v>1</v>
      </c>
      <c r="N251" s="187" t="s">
        <v>38</v>
      </c>
      <c r="O251" s="73"/>
      <c r="P251" s="188">
        <f>O251*H251</f>
        <v>0</v>
      </c>
      <c r="Q251" s="188">
        <v>0</v>
      </c>
      <c r="R251" s="188">
        <f>Q251*H251</f>
        <v>0</v>
      </c>
      <c r="S251" s="188">
        <v>0</v>
      </c>
      <c r="T251" s="189">
        <f>S251*H251</f>
        <v>0</v>
      </c>
      <c r="U251" s="34"/>
      <c r="V251" s="34"/>
      <c r="W251" s="34"/>
      <c r="X251" s="34"/>
      <c r="Y251" s="34"/>
      <c r="Z251" s="34"/>
      <c r="AA251" s="34"/>
      <c r="AB251" s="34"/>
      <c r="AC251" s="34"/>
      <c r="AD251" s="34"/>
      <c r="AE251" s="34"/>
      <c r="AR251" s="190" t="s">
        <v>97</v>
      </c>
      <c r="AT251" s="190" t="s">
        <v>284</v>
      </c>
      <c r="AU251" s="190" t="s">
        <v>80</v>
      </c>
      <c r="AY251" s="15" t="s">
        <v>281</v>
      </c>
      <c r="BE251" s="191">
        <f>IF(N251="základní",J251,0)</f>
        <v>0</v>
      </c>
      <c r="BF251" s="191">
        <f>IF(N251="snížená",J251,0)</f>
        <v>0</v>
      </c>
      <c r="BG251" s="191">
        <f>IF(N251="zákl. přenesená",J251,0)</f>
        <v>0</v>
      </c>
      <c r="BH251" s="191">
        <f>IF(N251="sníž. přenesená",J251,0)</f>
        <v>0</v>
      </c>
      <c r="BI251" s="191">
        <f>IF(N251="nulová",J251,0)</f>
        <v>0</v>
      </c>
      <c r="BJ251" s="15" t="s">
        <v>80</v>
      </c>
      <c r="BK251" s="191">
        <f>ROUND(I251*H251,2)</f>
        <v>0</v>
      </c>
      <c r="BL251" s="15" t="s">
        <v>97</v>
      </c>
      <c r="BM251" s="190" t="s">
        <v>1767</v>
      </c>
    </row>
    <row r="252" s="2" customFormat="1">
      <c r="A252" s="34"/>
      <c r="B252" s="35"/>
      <c r="C252" s="34"/>
      <c r="D252" s="192" t="s">
        <v>290</v>
      </c>
      <c r="E252" s="34"/>
      <c r="F252" s="193" t="s">
        <v>1228</v>
      </c>
      <c r="G252" s="34"/>
      <c r="H252" s="34"/>
      <c r="I252" s="194"/>
      <c r="J252" s="34"/>
      <c r="K252" s="34"/>
      <c r="L252" s="35"/>
      <c r="M252" s="195"/>
      <c r="N252" s="196"/>
      <c r="O252" s="73"/>
      <c r="P252" s="73"/>
      <c r="Q252" s="73"/>
      <c r="R252" s="73"/>
      <c r="S252" s="73"/>
      <c r="T252" s="74"/>
      <c r="U252" s="34"/>
      <c r="V252" s="34"/>
      <c r="W252" s="34"/>
      <c r="X252" s="34"/>
      <c r="Y252" s="34"/>
      <c r="Z252" s="34"/>
      <c r="AA252" s="34"/>
      <c r="AB252" s="34"/>
      <c r="AC252" s="34"/>
      <c r="AD252" s="34"/>
      <c r="AE252" s="34"/>
      <c r="AT252" s="15" t="s">
        <v>290</v>
      </c>
      <c r="AU252" s="15" t="s">
        <v>80</v>
      </c>
    </row>
    <row r="253" s="2" customFormat="1">
      <c r="A253" s="34"/>
      <c r="B253" s="35"/>
      <c r="C253" s="34"/>
      <c r="D253" s="192" t="s">
        <v>291</v>
      </c>
      <c r="E253" s="34"/>
      <c r="F253" s="197" t="s">
        <v>1768</v>
      </c>
      <c r="G253" s="34"/>
      <c r="H253" s="34"/>
      <c r="I253" s="194"/>
      <c r="J253" s="34"/>
      <c r="K253" s="34"/>
      <c r="L253" s="35"/>
      <c r="M253" s="195"/>
      <c r="N253" s="196"/>
      <c r="O253" s="73"/>
      <c r="P253" s="73"/>
      <c r="Q253" s="73"/>
      <c r="R253" s="73"/>
      <c r="S253" s="73"/>
      <c r="T253" s="74"/>
      <c r="U253" s="34"/>
      <c r="V253" s="34"/>
      <c r="W253" s="34"/>
      <c r="X253" s="34"/>
      <c r="Y253" s="34"/>
      <c r="Z253" s="34"/>
      <c r="AA253" s="34"/>
      <c r="AB253" s="34"/>
      <c r="AC253" s="34"/>
      <c r="AD253" s="34"/>
      <c r="AE253" s="34"/>
      <c r="AT253" s="15" t="s">
        <v>291</v>
      </c>
      <c r="AU253" s="15" t="s">
        <v>80</v>
      </c>
    </row>
    <row r="254" s="2" customFormat="1" ht="16.5" customHeight="1">
      <c r="A254" s="34"/>
      <c r="B254" s="177"/>
      <c r="C254" s="178" t="s">
        <v>517</v>
      </c>
      <c r="D254" s="178" t="s">
        <v>284</v>
      </c>
      <c r="E254" s="179" t="s">
        <v>1049</v>
      </c>
      <c r="F254" s="180" t="s">
        <v>1231</v>
      </c>
      <c r="G254" s="181" t="s">
        <v>410</v>
      </c>
      <c r="H254" s="203">
        <v>2</v>
      </c>
      <c r="I254" s="183"/>
      <c r="J254" s="184">
        <f>ROUND(I254*H254,2)</f>
        <v>0</v>
      </c>
      <c r="K254" s="185"/>
      <c r="L254" s="35"/>
      <c r="M254" s="186" t="s">
        <v>1</v>
      </c>
      <c r="N254" s="187" t="s">
        <v>38</v>
      </c>
      <c r="O254" s="73"/>
      <c r="P254" s="188">
        <f>O254*H254</f>
        <v>0</v>
      </c>
      <c r="Q254" s="188">
        <v>0</v>
      </c>
      <c r="R254" s="188">
        <f>Q254*H254</f>
        <v>0</v>
      </c>
      <c r="S254" s="188">
        <v>0</v>
      </c>
      <c r="T254" s="189">
        <f>S254*H254</f>
        <v>0</v>
      </c>
      <c r="U254" s="34"/>
      <c r="V254" s="34"/>
      <c r="W254" s="34"/>
      <c r="X254" s="34"/>
      <c r="Y254" s="34"/>
      <c r="Z254" s="34"/>
      <c r="AA254" s="34"/>
      <c r="AB254" s="34"/>
      <c r="AC254" s="34"/>
      <c r="AD254" s="34"/>
      <c r="AE254" s="34"/>
      <c r="AR254" s="190" t="s">
        <v>97</v>
      </c>
      <c r="AT254" s="190" t="s">
        <v>284</v>
      </c>
      <c r="AU254" s="190" t="s">
        <v>80</v>
      </c>
      <c r="AY254" s="15" t="s">
        <v>281</v>
      </c>
      <c r="BE254" s="191">
        <f>IF(N254="základní",J254,0)</f>
        <v>0</v>
      </c>
      <c r="BF254" s="191">
        <f>IF(N254="snížená",J254,0)</f>
        <v>0</v>
      </c>
      <c r="BG254" s="191">
        <f>IF(N254="zákl. přenesená",J254,0)</f>
        <v>0</v>
      </c>
      <c r="BH254" s="191">
        <f>IF(N254="sníž. přenesená",J254,0)</f>
        <v>0</v>
      </c>
      <c r="BI254" s="191">
        <f>IF(N254="nulová",J254,0)</f>
        <v>0</v>
      </c>
      <c r="BJ254" s="15" t="s">
        <v>80</v>
      </c>
      <c r="BK254" s="191">
        <f>ROUND(I254*H254,2)</f>
        <v>0</v>
      </c>
      <c r="BL254" s="15" t="s">
        <v>97</v>
      </c>
      <c r="BM254" s="190" t="s">
        <v>1769</v>
      </c>
    </row>
    <row r="255" s="2" customFormat="1">
      <c r="A255" s="34"/>
      <c r="B255" s="35"/>
      <c r="C255" s="34"/>
      <c r="D255" s="192" t="s">
        <v>290</v>
      </c>
      <c r="E255" s="34"/>
      <c r="F255" s="193" t="s">
        <v>1231</v>
      </c>
      <c r="G255" s="34"/>
      <c r="H255" s="34"/>
      <c r="I255" s="194"/>
      <c r="J255" s="34"/>
      <c r="K255" s="34"/>
      <c r="L255" s="35"/>
      <c r="M255" s="195"/>
      <c r="N255" s="196"/>
      <c r="O255" s="73"/>
      <c r="P255" s="73"/>
      <c r="Q255" s="73"/>
      <c r="R255" s="73"/>
      <c r="S255" s="73"/>
      <c r="T255" s="74"/>
      <c r="U255" s="34"/>
      <c r="V255" s="34"/>
      <c r="W255" s="34"/>
      <c r="X255" s="34"/>
      <c r="Y255" s="34"/>
      <c r="Z255" s="34"/>
      <c r="AA255" s="34"/>
      <c r="AB255" s="34"/>
      <c r="AC255" s="34"/>
      <c r="AD255" s="34"/>
      <c r="AE255" s="34"/>
      <c r="AT255" s="15" t="s">
        <v>290</v>
      </c>
      <c r="AU255" s="15" t="s">
        <v>80</v>
      </c>
    </row>
    <row r="256" s="12" customFormat="1" ht="25.92" customHeight="1">
      <c r="A256" s="12"/>
      <c r="B256" s="164"/>
      <c r="C256" s="12"/>
      <c r="D256" s="165" t="s">
        <v>72</v>
      </c>
      <c r="E256" s="166" t="s">
        <v>653</v>
      </c>
      <c r="F256" s="166" t="s">
        <v>654</v>
      </c>
      <c r="G256" s="12"/>
      <c r="H256" s="12"/>
      <c r="I256" s="167"/>
      <c r="J256" s="168">
        <f>BK256</f>
        <v>0</v>
      </c>
      <c r="K256" s="12"/>
      <c r="L256" s="164"/>
      <c r="M256" s="169"/>
      <c r="N256" s="170"/>
      <c r="O256" s="170"/>
      <c r="P256" s="171">
        <f>SUM(P257:P259)</f>
        <v>0</v>
      </c>
      <c r="Q256" s="170"/>
      <c r="R256" s="171">
        <f>SUM(R257:R259)</f>
        <v>0</v>
      </c>
      <c r="S256" s="170"/>
      <c r="T256" s="172">
        <f>SUM(T257:T259)</f>
        <v>0</v>
      </c>
      <c r="U256" s="12"/>
      <c r="V256" s="12"/>
      <c r="W256" s="12"/>
      <c r="X256" s="12"/>
      <c r="Y256" s="12"/>
      <c r="Z256" s="12"/>
      <c r="AA256" s="12"/>
      <c r="AB256" s="12"/>
      <c r="AC256" s="12"/>
      <c r="AD256" s="12"/>
      <c r="AE256" s="12"/>
      <c r="AR256" s="165" t="s">
        <v>80</v>
      </c>
      <c r="AT256" s="173" t="s">
        <v>72</v>
      </c>
      <c r="AU256" s="173" t="s">
        <v>73</v>
      </c>
      <c r="AY256" s="165" t="s">
        <v>281</v>
      </c>
      <c r="BK256" s="174">
        <f>SUM(BK257:BK259)</f>
        <v>0</v>
      </c>
    </row>
    <row r="257" s="2" customFormat="1" ht="24.15" customHeight="1">
      <c r="A257" s="34"/>
      <c r="B257" s="177"/>
      <c r="C257" s="178" t="s">
        <v>522</v>
      </c>
      <c r="D257" s="178" t="s">
        <v>284</v>
      </c>
      <c r="E257" s="179" t="s">
        <v>848</v>
      </c>
      <c r="F257" s="180" t="s">
        <v>849</v>
      </c>
      <c r="G257" s="181" t="s">
        <v>515</v>
      </c>
      <c r="H257" s="203">
        <v>79.585999999999999</v>
      </c>
      <c r="I257" s="183"/>
      <c r="J257" s="184">
        <f>ROUND(I257*H257,2)</f>
        <v>0</v>
      </c>
      <c r="K257" s="185"/>
      <c r="L257" s="35"/>
      <c r="M257" s="186" t="s">
        <v>1</v>
      </c>
      <c r="N257" s="187" t="s">
        <v>38</v>
      </c>
      <c r="O257" s="73"/>
      <c r="P257" s="188">
        <f>O257*H257</f>
        <v>0</v>
      </c>
      <c r="Q257" s="188">
        <v>0</v>
      </c>
      <c r="R257" s="188">
        <f>Q257*H257</f>
        <v>0</v>
      </c>
      <c r="S257" s="188">
        <v>0</v>
      </c>
      <c r="T257" s="189">
        <f>S257*H257</f>
        <v>0</v>
      </c>
      <c r="U257" s="34"/>
      <c r="V257" s="34"/>
      <c r="W257" s="34"/>
      <c r="X257" s="34"/>
      <c r="Y257" s="34"/>
      <c r="Z257" s="34"/>
      <c r="AA257" s="34"/>
      <c r="AB257" s="34"/>
      <c r="AC257" s="34"/>
      <c r="AD257" s="34"/>
      <c r="AE257" s="34"/>
      <c r="AR257" s="190" t="s">
        <v>97</v>
      </c>
      <c r="AT257" s="190" t="s">
        <v>284</v>
      </c>
      <c r="AU257" s="190" t="s">
        <v>80</v>
      </c>
      <c r="AY257" s="15" t="s">
        <v>281</v>
      </c>
      <c r="BE257" s="191">
        <f>IF(N257="základní",J257,0)</f>
        <v>0</v>
      </c>
      <c r="BF257" s="191">
        <f>IF(N257="snížená",J257,0)</f>
        <v>0</v>
      </c>
      <c r="BG257" s="191">
        <f>IF(N257="zákl. přenesená",J257,0)</f>
        <v>0</v>
      </c>
      <c r="BH257" s="191">
        <f>IF(N257="sníž. přenesená",J257,0)</f>
        <v>0</v>
      </c>
      <c r="BI257" s="191">
        <f>IF(N257="nulová",J257,0)</f>
        <v>0</v>
      </c>
      <c r="BJ257" s="15" t="s">
        <v>80</v>
      </c>
      <c r="BK257" s="191">
        <f>ROUND(I257*H257,2)</f>
        <v>0</v>
      </c>
      <c r="BL257" s="15" t="s">
        <v>97</v>
      </c>
      <c r="BM257" s="190" t="s">
        <v>1770</v>
      </c>
    </row>
    <row r="258" s="2" customFormat="1">
      <c r="A258" s="34"/>
      <c r="B258" s="35"/>
      <c r="C258" s="34"/>
      <c r="D258" s="192" t="s">
        <v>290</v>
      </c>
      <c r="E258" s="34"/>
      <c r="F258" s="193" t="s">
        <v>849</v>
      </c>
      <c r="G258" s="34"/>
      <c r="H258" s="34"/>
      <c r="I258" s="194"/>
      <c r="J258" s="34"/>
      <c r="K258" s="34"/>
      <c r="L258" s="35"/>
      <c r="M258" s="195"/>
      <c r="N258" s="196"/>
      <c r="O258" s="73"/>
      <c r="P258" s="73"/>
      <c r="Q258" s="73"/>
      <c r="R258" s="73"/>
      <c r="S258" s="73"/>
      <c r="T258" s="74"/>
      <c r="U258" s="34"/>
      <c r="V258" s="34"/>
      <c r="W258" s="34"/>
      <c r="X258" s="34"/>
      <c r="Y258" s="34"/>
      <c r="Z258" s="34"/>
      <c r="AA258" s="34"/>
      <c r="AB258" s="34"/>
      <c r="AC258" s="34"/>
      <c r="AD258" s="34"/>
      <c r="AE258" s="34"/>
      <c r="AT258" s="15" t="s">
        <v>290</v>
      </c>
      <c r="AU258" s="15" t="s">
        <v>80</v>
      </c>
    </row>
    <row r="259" s="2" customFormat="1">
      <c r="A259" s="34"/>
      <c r="B259" s="35"/>
      <c r="C259" s="34"/>
      <c r="D259" s="192" t="s">
        <v>291</v>
      </c>
      <c r="E259" s="34"/>
      <c r="F259" s="197" t="s">
        <v>851</v>
      </c>
      <c r="G259" s="34"/>
      <c r="H259" s="34"/>
      <c r="I259" s="194"/>
      <c r="J259" s="34"/>
      <c r="K259" s="34"/>
      <c r="L259" s="35"/>
      <c r="M259" s="195"/>
      <c r="N259" s="196"/>
      <c r="O259" s="73"/>
      <c r="P259" s="73"/>
      <c r="Q259" s="73"/>
      <c r="R259" s="73"/>
      <c r="S259" s="73"/>
      <c r="T259" s="74"/>
      <c r="U259" s="34"/>
      <c r="V259" s="34"/>
      <c r="W259" s="34"/>
      <c r="X259" s="34"/>
      <c r="Y259" s="34"/>
      <c r="Z259" s="34"/>
      <c r="AA259" s="34"/>
      <c r="AB259" s="34"/>
      <c r="AC259" s="34"/>
      <c r="AD259" s="34"/>
      <c r="AE259" s="34"/>
      <c r="AT259" s="15" t="s">
        <v>291</v>
      </c>
      <c r="AU259" s="15" t="s">
        <v>80</v>
      </c>
    </row>
    <row r="260" s="12" customFormat="1" ht="25.92" customHeight="1">
      <c r="A260" s="12"/>
      <c r="B260" s="164"/>
      <c r="C260" s="12"/>
      <c r="D260" s="165" t="s">
        <v>72</v>
      </c>
      <c r="E260" s="166" t="s">
        <v>852</v>
      </c>
      <c r="F260" s="166" t="s">
        <v>853</v>
      </c>
      <c r="G260" s="12"/>
      <c r="H260" s="12"/>
      <c r="I260" s="167"/>
      <c r="J260" s="168">
        <f>BK260</f>
        <v>0</v>
      </c>
      <c r="K260" s="12"/>
      <c r="L260" s="164"/>
      <c r="M260" s="169"/>
      <c r="N260" s="170"/>
      <c r="O260" s="170"/>
      <c r="P260" s="171">
        <f>SUM(P261:P269)</f>
        <v>0</v>
      </c>
      <c r="Q260" s="170"/>
      <c r="R260" s="171">
        <f>SUM(R261:R269)</f>
        <v>0</v>
      </c>
      <c r="S260" s="170"/>
      <c r="T260" s="172">
        <f>SUM(T261:T269)</f>
        <v>0</v>
      </c>
      <c r="U260" s="12"/>
      <c r="V260" s="12"/>
      <c r="W260" s="12"/>
      <c r="X260" s="12"/>
      <c r="Y260" s="12"/>
      <c r="Z260" s="12"/>
      <c r="AA260" s="12"/>
      <c r="AB260" s="12"/>
      <c r="AC260" s="12"/>
      <c r="AD260" s="12"/>
      <c r="AE260" s="12"/>
      <c r="AR260" s="165" t="s">
        <v>82</v>
      </c>
      <c r="AT260" s="173" t="s">
        <v>72</v>
      </c>
      <c r="AU260" s="173" t="s">
        <v>73</v>
      </c>
      <c r="AY260" s="165" t="s">
        <v>281</v>
      </c>
      <c r="BK260" s="174">
        <f>SUM(BK261:BK269)</f>
        <v>0</v>
      </c>
    </row>
    <row r="261" s="2" customFormat="1" ht="24.15" customHeight="1">
      <c r="A261" s="34"/>
      <c r="B261" s="177"/>
      <c r="C261" s="178" t="s">
        <v>526</v>
      </c>
      <c r="D261" s="178" t="s">
        <v>284</v>
      </c>
      <c r="E261" s="179" t="s">
        <v>1053</v>
      </c>
      <c r="F261" s="180" t="s">
        <v>1054</v>
      </c>
      <c r="G261" s="181" t="s">
        <v>403</v>
      </c>
      <c r="H261" s="203">
        <v>22.5</v>
      </c>
      <c r="I261" s="183"/>
      <c r="J261" s="184">
        <f>ROUND(I261*H261,2)</f>
        <v>0</v>
      </c>
      <c r="K261" s="185"/>
      <c r="L261" s="35"/>
      <c r="M261" s="186" t="s">
        <v>1</v>
      </c>
      <c r="N261" s="187" t="s">
        <v>38</v>
      </c>
      <c r="O261" s="73"/>
      <c r="P261" s="188">
        <f>O261*H261</f>
        <v>0</v>
      </c>
      <c r="Q261" s="188">
        <v>0</v>
      </c>
      <c r="R261" s="188">
        <f>Q261*H261</f>
        <v>0</v>
      </c>
      <c r="S261" s="188">
        <v>0</v>
      </c>
      <c r="T261" s="189">
        <f>S261*H261</f>
        <v>0</v>
      </c>
      <c r="U261" s="34"/>
      <c r="V261" s="34"/>
      <c r="W261" s="34"/>
      <c r="X261" s="34"/>
      <c r="Y261" s="34"/>
      <c r="Z261" s="34"/>
      <c r="AA261" s="34"/>
      <c r="AB261" s="34"/>
      <c r="AC261" s="34"/>
      <c r="AD261" s="34"/>
      <c r="AE261" s="34"/>
      <c r="AR261" s="190" t="s">
        <v>353</v>
      </c>
      <c r="AT261" s="190" t="s">
        <v>284</v>
      </c>
      <c r="AU261" s="190" t="s">
        <v>80</v>
      </c>
      <c r="AY261" s="15" t="s">
        <v>281</v>
      </c>
      <c r="BE261" s="191">
        <f>IF(N261="základní",J261,0)</f>
        <v>0</v>
      </c>
      <c r="BF261" s="191">
        <f>IF(N261="snížená",J261,0)</f>
        <v>0</v>
      </c>
      <c r="BG261" s="191">
        <f>IF(N261="zákl. přenesená",J261,0)</f>
        <v>0</v>
      </c>
      <c r="BH261" s="191">
        <f>IF(N261="sníž. přenesená",J261,0)</f>
        <v>0</v>
      </c>
      <c r="BI261" s="191">
        <f>IF(N261="nulová",J261,0)</f>
        <v>0</v>
      </c>
      <c r="BJ261" s="15" t="s">
        <v>80</v>
      </c>
      <c r="BK261" s="191">
        <f>ROUND(I261*H261,2)</f>
        <v>0</v>
      </c>
      <c r="BL261" s="15" t="s">
        <v>353</v>
      </c>
      <c r="BM261" s="190" t="s">
        <v>1771</v>
      </c>
    </row>
    <row r="262" s="2" customFormat="1">
      <c r="A262" s="34"/>
      <c r="B262" s="35"/>
      <c r="C262" s="34"/>
      <c r="D262" s="192" t="s">
        <v>290</v>
      </c>
      <c r="E262" s="34"/>
      <c r="F262" s="193" t="s">
        <v>1054</v>
      </c>
      <c r="G262" s="34"/>
      <c r="H262" s="34"/>
      <c r="I262" s="194"/>
      <c r="J262" s="34"/>
      <c r="K262" s="34"/>
      <c r="L262" s="35"/>
      <c r="M262" s="195"/>
      <c r="N262" s="196"/>
      <c r="O262" s="73"/>
      <c r="P262" s="73"/>
      <c r="Q262" s="73"/>
      <c r="R262" s="73"/>
      <c r="S262" s="73"/>
      <c r="T262" s="74"/>
      <c r="U262" s="34"/>
      <c r="V262" s="34"/>
      <c r="W262" s="34"/>
      <c r="X262" s="34"/>
      <c r="Y262" s="34"/>
      <c r="Z262" s="34"/>
      <c r="AA262" s="34"/>
      <c r="AB262" s="34"/>
      <c r="AC262" s="34"/>
      <c r="AD262" s="34"/>
      <c r="AE262" s="34"/>
      <c r="AT262" s="15" t="s">
        <v>290</v>
      </c>
      <c r="AU262" s="15" t="s">
        <v>80</v>
      </c>
    </row>
    <row r="263" s="2" customFormat="1">
      <c r="A263" s="34"/>
      <c r="B263" s="35"/>
      <c r="C263" s="34"/>
      <c r="D263" s="192" t="s">
        <v>291</v>
      </c>
      <c r="E263" s="34"/>
      <c r="F263" s="197" t="s">
        <v>1772</v>
      </c>
      <c r="G263" s="34"/>
      <c r="H263" s="34"/>
      <c r="I263" s="194"/>
      <c r="J263" s="34"/>
      <c r="K263" s="34"/>
      <c r="L263" s="35"/>
      <c r="M263" s="195"/>
      <c r="N263" s="196"/>
      <c r="O263" s="73"/>
      <c r="P263" s="73"/>
      <c r="Q263" s="73"/>
      <c r="R263" s="73"/>
      <c r="S263" s="73"/>
      <c r="T263" s="74"/>
      <c r="U263" s="34"/>
      <c r="V263" s="34"/>
      <c r="W263" s="34"/>
      <c r="X263" s="34"/>
      <c r="Y263" s="34"/>
      <c r="Z263" s="34"/>
      <c r="AA263" s="34"/>
      <c r="AB263" s="34"/>
      <c r="AC263" s="34"/>
      <c r="AD263" s="34"/>
      <c r="AE263" s="34"/>
      <c r="AT263" s="15" t="s">
        <v>291</v>
      </c>
      <c r="AU263" s="15" t="s">
        <v>80</v>
      </c>
    </row>
    <row r="264" s="2" customFormat="1" ht="24.15" customHeight="1">
      <c r="A264" s="34"/>
      <c r="B264" s="177"/>
      <c r="C264" s="178" t="s">
        <v>838</v>
      </c>
      <c r="D264" s="178" t="s">
        <v>284</v>
      </c>
      <c r="E264" s="179" t="s">
        <v>1057</v>
      </c>
      <c r="F264" s="180" t="s">
        <v>1236</v>
      </c>
      <c r="G264" s="181" t="s">
        <v>505</v>
      </c>
      <c r="H264" s="203">
        <v>14.5</v>
      </c>
      <c r="I264" s="183"/>
      <c r="J264" s="184">
        <f>ROUND(I264*H264,2)</f>
        <v>0</v>
      </c>
      <c r="K264" s="185"/>
      <c r="L264" s="35"/>
      <c r="M264" s="186" t="s">
        <v>1</v>
      </c>
      <c r="N264" s="187" t="s">
        <v>38</v>
      </c>
      <c r="O264" s="73"/>
      <c r="P264" s="188">
        <f>O264*H264</f>
        <v>0</v>
      </c>
      <c r="Q264" s="188">
        <v>0</v>
      </c>
      <c r="R264" s="188">
        <f>Q264*H264</f>
        <v>0</v>
      </c>
      <c r="S264" s="188">
        <v>0</v>
      </c>
      <c r="T264" s="189">
        <f>S264*H264</f>
        <v>0</v>
      </c>
      <c r="U264" s="34"/>
      <c r="V264" s="34"/>
      <c r="W264" s="34"/>
      <c r="X264" s="34"/>
      <c r="Y264" s="34"/>
      <c r="Z264" s="34"/>
      <c r="AA264" s="34"/>
      <c r="AB264" s="34"/>
      <c r="AC264" s="34"/>
      <c r="AD264" s="34"/>
      <c r="AE264" s="34"/>
      <c r="AR264" s="190" t="s">
        <v>353</v>
      </c>
      <c r="AT264" s="190" t="s">
        <v>284</v>
      </c>
      <c r="AU264" s="190" t="s">
        <v>80</v>
      </c>
      <c r="AY264" s="15" t="s">
        <v>281</v>
      </c>
      <c r="BE264" s="191">
        <f>IF(N264="základní",J264,0)</f>
        <v>0</v>
      </c>
      <c r="BF264" s="191">
        <f>IF(N264="snížená",J264,0)</f>
        <v>0</v>
      </c>
      <c r="BG264" s="191">
        <f>IF(N264="zákl. přenesená",J264,0)</f>
        <v>0</v>
      </c>
      <c r="BH264" s="191">
        <f>IF(N264="sníž. přenesená",J264,0)</f>
        <v>0</v>
      </c>
      <c r="BI264" s="191">
        <f>IF(N264="nulová",J264,0)</f>
        <v>0</v>
      </c>
      <c r="BJ264" s="15" t="s">
        <v>80</v>
      </c>
      <c r="BK264" s="191">
        <f>ROUND(I264*H264,2)</f>
        <v>0</v>
      </c>
      <c r="BL264" s="15" t="s">
        <v>353</v>
      </c>
      <c r="BM264" s="190" t="s">
        <v>1773</v>
      </c>
    </row>
    <row r="265" s="2" customFormat="1">
      <c r="A265" s="34"/>
      <c r="B265" s="35"/>
      <c r="C265" s="34"/>
      <c r="D265" s="192" t="s">
        <v>290</v>
      </c>
      <c r="E265" s="34"/>
      <c r="F265" s="193" t="s">
        <v>1236</v>
      </c>
      <c r="G265" s="34"/>
      <c r="H265" s="34"/>
      <c r="I265" s="194"/>
      <c r="J265" s="34"/>
      <c r="K265" s="34"/>
      <c r="L265" s="35"/>
      <c r="M265" s="195"/>
      <c r="N265" s="196"/>
      <c r="O265" s="73"/>
      <c r="P265" s="73"/>
      <c r="Q265" s="73"/>
      <c r="R265" s="73"/>
      <c r="S265" s="73"/>
      <c r="T265" s="74"/>
      <c r="U265" s="34"/>
      <c r="V265" s="34"/>
      <c r="W265" s="34"/>
      <c r="X265" s="34"/>
      <c r="Y265" s="34"/>
      <c r="Z265" s="34"/>
      <c r="AA265" s="34"/>
      <c r="AB265" s="34"/>
      <c r="AC265" s="34"/>
      <c r="AD265" s="34"/>
      <c r="AE265" s="34"/>
      <c r="AT265" s="15" t="s">
        <v>290</v>
      </c>
      <c r="AU265" s="15" t="s">
        <v>80</v>
      </c>
    </row>
    <row r="266" s="2" customFormat="1">
      <c r="A266" s="34"/>
      <c r="B266" s="35"/>
      <c r="C266" s="34"/>
      <c r="D266" s="192" t="s">
        <v>291</v>
      </c>
      <c r="E266" s="34"/>
      <c r="F266" s="197" t="s">
        <v>1774</v>
      </c>
      <c r="G266" s="34"/>
      <c r="H266" s="34"/>
      <c r="I266" s="194"/>
      <c r="J266" s="34"/>
      <c r="K266" s="34"/>
      <c r="L266" s="35"/>
      <c r="M266" s="195"/>
      <c r="N266" s="196"/>
      <c r="O266" s="73"/>
      <c r="P266" s="73"/>
      <c r="Q266" s="73"/>
      <c r="R266" s="73"/>
      <c r="S266" s="73"/>
      <c r="T266" s="74"/>
      <c r="U266" s="34"/>
      <c r="V266" s="34"/>
      <c r="W266" s="34"/>
      <c r="X266" s="34"/>
      <c r="Y266" s="34"/>
      <c r="Z266" s="34"/>
      <c r="AA266" s="34"/>
      <c r="AB266" s="34"/>
      <c r="AC266" s="34"/>
      <c r="AD266" s="34"/>
      <c r="AE266" s="34"/>
      <c r="AT266" s="15" t="s">
        <v>291</v>
      </c>
      <c r="AU266" s="15" t="s">
        <v>80</v>
      </c>
    </row>
    <row r="267" s="2" customFormat="1" ht="21.75" customHeight="1">
      <c r="A267" s="34"/>
      <c r="B267" s="177"/>
      <c r="C267" s="178" t="s">
        <v>843</v>
      </c>
      <c r="D267" s="178" t="s">
        <v>284</v>
      </c>
      <c r="E267" s="179" t="s">
        <v>877</v>
      </c>
      <c r="F267" s="180" t="s">
        <v>878</v>
      </c>
      <c r="G267" s="181" t="s">
        <v>287</v>
      </c>
      <c r="H267" s="182"/>
      <c r="I267" s="183"/>
      <c r="J267" s="184">
        <f>ROUND(I267*H267,2)</f>
        <v>0</v>
      </c>
      <c r="K267" s="185"/>
      <c r="L267" s="35"/>
      <c r="M267" s="186" t="s">
        <v>1</v>
      </c>
      <c r="N267" s="187" t="s">
        <v>38</v>
      </c>
      <c r="O267" s="73"/>
      <c r="P267" s="188">
        <f>O267*H267</f>
        <v>0</v>
      </c>
      <c r="Q267" s="188">
        <v>0</v>
      </c>
      <c r="R267" s="188">
        <f>Q267*H267</f>
        <v>0</v>
      </c>
      <c r="S267" s="188">
        <v>0</v>
      </c>
      <c r="T267" s="189">
        <f>S267*H267</f>
        <v>0</v>
      </c>
      <c r="U267" s="34"/>
      <c r="V267" s="34"/>
      <c r="W267" s="34"/>
      <c r="X267" s="34"/>
      <c r="Y267" s="34"/>
      <c r="Z267" s="34"/>
      <c r="AA267" s="34"/>
      <c r="AB267" s="34"/>
      <c r="AC267" s="34"/>
      <c r="AD267" s="34"/>
      <c r="AE267" s="34"/>
      <c r="AR267" s="190" t="s">
        <v>353</v>
      </c>
      <c r="AT267" s="190" t="s">
        <v>284</v>
      </c>
      <c r="AU267" s="190" t="s">
        <v>80</v>
      </c>
      <c r="AY267" s="15" t="s">
        <v>281</v>
      </c>
      <c r="BE267" s="191">
        <f>IF(N267="základní",J267,0)</f>
        <v>0</v>
      </c>
      <c r="BF267" s="191">
        <f>IF(N267="snížená",J267,0)</f>
        <v>0</v>
      </c>
      <c r="BG267" s="191">
        <f>IF(N267="zákl. přenesená",J267,0)</f>
        <v>0</v>
      </c>
      <c r="BH267" s="191">
        <f>IF(N267="sníž. přenesená",J267,0)</f>
        <v>0</v>
      </c>
      <c r="BI267" s="191">
        <f>IF(N267="nulová",J267,0)</f>
        <v>0</v>
      </c>
      <c r="BJ267" s="15" t="s">
        <v>80</v>
      </c>
      <c r="BK267" s="191">
        <f>ROUND(I267*H267,2)</f>
        <v>0</v>
      </c>
      <c r="BL267" s="15" t="s">
        <v>353</v>
      </c>
      <c r="BM267" s="190" t="s">
        <v>1775</v>
      </c>
    </row>
    <row r="268" s="2" customFormat="1">
      <c r="A268" s="34"/>
      <c r="B268" s="35"/>
      <c r="C268" s="34"/>
      <c r="D268" s="192" t="s">
        <v>290</v>
      </c>
      <c r="E268" s="34"/>
      <c r="F268" s="193" t="s">
        <v>878</v>
      </c>
      <c r="G268" s="34"/>
      <c r="H268" s="34"/>
      <c r="I268" s="194"/>
      <c r="J268" s="34"/>
      <c r="K268" s="34"/>
      <c r="L268" s="35"/>
      <c r="M268" s="195"/>
      <c r="N268" s="196"/>
      <c r="O268" s="73"/>
      <c r="P268" s="73"/>
      <c r="Q268" s="73"/>
      <c r="R268" s="73"/>
      <c r="S268" s="73"/>
      <c r="T268" s="74"/>
      <c r="U268" s="34"/>
      <c r="V268" s="34"/>
      <c r="W268" s="34"/>
      <c r="X268" s="34"/>
      <c r="Y268" s="34"/>
      <c r="Z268" s="34"/>
      <c r="AA268" s="34"/>
      <c r="AB268" s="34"/>
      <c r="AC268" s="34"/>
      <c r="AD268" s="34"/>
      <c r="AE268" s="34"/>
      <c r="AT268" s="15" t="s">
        <v>290</v>
      </c>
      <c r="AU268" s="15" t="s">
        <v>80</v>
      </c>
    </row>
    <row r="269" s="2" customFormat="1">
      <c r="A269" s="34"/>
      <c r="B269" s="35"/>
      <c r="C269" s="34"/>
      <c r="D269" s="192" t="s">
        <v>291</v>
      </c>
      <c r="E269" s="34"/>
      <c r="F269" s="197" t="s">
        <v>880</v>
      </c>
      <c r="G269" s="34"/>
      <c r="H269" s="34"/>
      <c r="I269" s="194"/>
      <c r="J269" s="34"/>
      <c r="K269" s="34"/>
      <c r="L269" s="35"/>
      <c r="M269" s="195"/>
      <c r="N269" s="196"/>
      <c r="O269" s="73"/>
      <c r="P269" s="73"/>
      <c r="Q269" s="73"/>
      <c r="R269" s="73"/>
      <c r="S269" s="73"/>
      <c r="T269" s="74"/>
      <c r="U269" s="34"/>
      <c r="V269" s="34"/>
      <c r="W269" s="34"/>
      <c r="X269" s="34"/>
      <c r="Y269" s="34"/>
      <c r="Z269" s="34"/>
      <c r="AA269" s="34"/>
      <c r="AB269" s="34"/>
      <c r="AC269" s="34"/>
      <c r="AD269" s="34"/>
      <c r="AE269" s="34"/>
      <c r="AT269" s="15" t="s">
        <v>291</v>
      </c>
      <c r="AU269" s="15" t="s">
        <v>80</v>
      </c>
    </row>
    <row r="270" s="12" customFormat="1" ht="25.92" customHeight="1">
      <c r="A270" s="12"/>
      <c r="B270" s="164"/>
      <c r="C270" s="12"/>
      <c r="D270" s="165" t="s">
        <v>72</v>
      </c>
      <c r="E270" s="166" t="s">
        <v>900</v>
      </c>
      <c r="F270" s="166" t="s">
        <v>901</v>
      </c>
      <c r="G270" s="12"/>
      <c r="H270" s="12"/>
      <c r="I270" s="167"/>
      <c r="J270" s="168">
        <f>BK270</f>
        <v>0</v>
      </c>
      <c r="K270" s="12"/>
      <c r="L270" s="164"/>
      <c r="M270" s="169"/>
      <c r="N270" s="170"/>
      <c r="O270" s="170"/>
      <c r="P270" s="171">
        <f>SUM(P271:P276)</f>
        <v>0</v>
      </c>
      <c r="Q270" s="170"/>
      <c r="R270" s="171">
        <f>SUM(R271:R276)</f>
        <v>0</v>
      </c>
      <c r="S270" s="170"/>
      <c r="T270" s="172">
        <f>SUM(T271:T276)</f>
        <v>0</v>
      </c>
      <c r="U270" s="12"/>
      <c r="V270" s="12"/>
      <c r="W270" s="12"/>
      <c r="X270" s="12"/>
      <c r="Y270" s="12"/>
      <c r="Z270" s="12"/>
      <c r="AA270" s="12"/>
      <c r="AB270" s="12"/>
      <c r="AC270" s="12"/>
      <c r="AD270" s="12"/>
      <c r="AE270" s="12"/>
      <c r="AR270" s="165" t="s">
        <v>82</v>
      </c>
      <c r="AT270" s="173" t="s">
        <v>72</v>
      </c>
      <c r="AU270" s="173" t="s">
        <v>73</v>
      </c>
      <c r="AY270" s="165" t="s">
        <v>281</v>
      </c>
      <c r="BK270" s="174">
        <f>SUM(BK271:BK276)</f>
        <v>0</v>
      </c>
    </row>
    <row r="271" s="2" customFormat="1" ht="24.15" customHeight="1">
      <c r="A271" s="34"/>
      <c r="B271" s="177"/>
      <c r="C271" s="178" t="s">
        <v>536</v>
      </c>
      <c r="D271" s="178" t="s">
        <v>284</v>
      </c>
      <c r="E271" s="179" t="s">
        <v>1240</v>
      </c>
      <c r="F271" s="180" t="s">
        <v>1241</v>
      </c>
      <c r="G271" s="181" t="s">
        <v>505</v>
      </c>
      <c r="H271" s="203">
        <v>8</v>
      </c>
      <c r="I271" s="183"/>
      <c r="J271" s="184">
        <f>ROUND(I271*H271,2)</f>
        <v>0</v>
      </c>
      <c r="K271" s="185"/>
      <c r="L271" s="35"/>
      <c r="M271" s="186" t="s">
        <v>1</v>
      </c>
      <c r="N271" s="187" t="s">
        <v>38</v>
      </c>
      <c r="O271" s="73"/>
      <c r="P271" s="188">
        <f>O271*H271</f>
        <v>0</v>
      </c>
      <c r="Q271" s="188">
        <v>0</v>
      </c>
      <c r="R271" s="188">
        <f>Q271*H271</f>
        <v>0</v>
      </c>
      <c r="S271" s="188">
        <v>0</v>
      </c>
      <c r="T271" s="189">
        <f>S271*H271</f>
        <v>0</v>
      </c>
      <c r="U271" s="34"/>
      <c r="V271" s="34"/>
      <c r="W271" s="34"/>
      <c r="X271" s="34"/>
      <c r="Y271" s="34"/>
      <c r="Z271" s="34"/>
      <c r="AA271" s="34"/>
      <c r="AB271" s="34"/>
      <c r="AC271" s="34"/>
      <c r="AD271" s="34"/>
      <c r="AE271" s="34"/>
      <c r="AR271" s="190" t="s">
        <v>353</v>
      </c>
      <c r="AT271" s="190" t="s">
        <v>284</v>
      </c>
      <c r="AU271" s="190" t="s">
        <v>80</v>
      </c>
      <c r="AY271" s="15" t="s">
        <v>281</v>
      </c>
      <c r="BE271" s="191">
        <f>IF(N271="základní",J271,0)</f>
        <v>0</v>
      </c>
      <c r="BF271" s="191">
        <f>IF(N271="snížená",J271,0)</f>
        <v>0</v>
      </c>
      <c r="BG271" s="191">
        <f>IF(N271="zákl. přenesená",J271,0)</f>
        <v>0</v>
      </c>
      <c r="BH271" s="191">
        <f>IF(N271="sníž. přenesená",J271,0)</f>
        <v>0</v>
      </c>
      <c r="BI271" s="191">
        <f>IF(N271="nulová",J271,0)</f>
        <v>0</v>
      </c>
      <c r="BJ271" s="15" t="s">
        <v>80</v>
      </c>
      <c r="BK271" s="191">
        <f>ROUND(I271*H271,2)</f>
        <v>0</v>
      </c>
      <c r="BL271" s="15" t="s">
        <v>353</v>
      </c>
      <c r="BM271" s="190" t="s">
        <v>1776</v>
      </c>
    </row>
    <row r="272" s="2" customFormat="1">
      <c r="A272" s="34"/>
      <c r="B272" s="35"/>
      <c r="C272" s="34"/>
      <c r="D272" s="192" t="s">
        <v>290</v>
      </c>
      <c r="E272" s="34"/>
      <c r="F272" s="193" t="s">
        <v>1241</v>
      </c>
      <c r="G272" s="34"/>
      <c r="H272" s="34"/>
      <c r="I272" s="194"/>
      <c r="J272" s="34"/>
      <c r="K272" s="34"/>
      <c r="L272" s="35"/>
      <c r="M272" s="195"/>
      <c r="N272" s="196"/>
      <c r="O272" s="73"/>
      <c r="P272" s="73"/>
      <c r="Q272" s="73"/>
      <c r="R272" s="73"/>
      <c r="S272" s="73"/>
      <c r="T272" s="74"/>
      <c r="U272" s="34"/>
      <c r="V272" s="34"/>
      <c r="W272" s="34"/>
      <c r="X272" s="34"/>
      <c r="Y272" s="34"/>
      <c r="Z272" s="34"/>
      <c r="AA272" s="34"/>
      <c r="AB272" s="34"/>
      <c r="AC272" s="34"/>
      <c r="AD272" s="34"/>
      <c r="AE272" s="34"/>
      <c r="AT272" s="15" t="s">
        <v>290</v>
      </c>
      <c r="AU272" s="15" t="s">
        <v>80</v>
      </c>
    </row>
    <row r="273" s="2" customFormat="1">
      <c r="A273" s="34"/>
      <c r="B273" s="35"/>
      <c r="C273" s="34"/>
      <c r="D273" s="192" t="s">
        <v>291</v>
      </c>
      <c r="E273" s="34"/>
      <c r="F273" s="197" t="s">
        <v>1777</v>
      </c>
      <c r="G273" s="34"/>
      <c r="H273" s="34"/>
      <c r="I273" s="194"/>
      <c r="J273" s="34"/>
      <c r="K273" s="34"/>
      <c r="L273" s="35"/>
      <c r="M273" s="195"/>
      <c r="N273" s="196"/>
      <c r="O273" s="73"/>
      <c r="P273" s="73"/>
      <c r="Q273" s="73"/>
      <c r="R273" s="73"/>
      <c r="S273" s="73"/>
      <c r="T273" s="74"/>
      <c r="U273" s="34"/>
      <c r="V273" s="34"/>
      <c r="W273" s="34"/>
      <c r="X273" s="34"/>
      <c r="Y273" s="34"/>
      <c r="Z273" s="34"/>
      <c r="AA273" s="34"/>
      <c r="AB273" s="34"/>
      <c r="AC273" s="34"/>
      <c r="AD273" s="34"/>
      <c r="AE273" s="34"/>
      <c r="AT273" s="15" t="s">
        <v>291</v>
      </c>
      <c r="AU273" s="15" t="s">
        <v>80</v>
      </c>
    </row>
    <row r="274" s="2" customFormat="1" ht="24.15" customHeight="1">
      <c r="A274" s="34"/>
      <c r="B274" s="177"/>
      <c r="C274" s="178" t="s">
        <v>540</v>
      </c>
      <c r="D274" s="178" t="s">
        <v>284</v>
      </c>
      <c r="E274" s="179" t="s">
        <v>924</v>
      </c>
      <c r="F274" s="180" t="s">
        <v>925</v>
      </c>
      <c r="G274" s="181" t="s">
        <v>287</v>
      </c>
      <c r="H274" s="182"/>
      <c r="I274" s="183"/>
      <c r="J274" s="184">
        <f>ROUND(I274*H274,2)</f>
        <v>0</v>
      </c>
      <c r="K274" s="185"/>
      <c r="L274" s="35"/>
      <c r="M274" s="186" t="s">
        <v>1</v>
      </c>
      <c r="N274" s="187" t="s">
        <v>38</v>
      </c>
      <c r="O274" s="73"/>
      <c r="P274" s="188">
        <f>O274*H274</f>
        <v>0</v>
      </c>
      <c r="Q274" s="188">
        <v>0</v>
      </c>
      <c r="R274" s="188">
        <f>Q274*H274</f>
        <v>0</v>
      </c>
      <c r="S274" s="188">
        <v>0</v>
      </c>
      <c r="T274" s="189">
        <f>S274*H274</f>
        <v>0</v>
      </c>
      <c r="U274" s="34"/>
      <c r="V274" s="34"/>
      <c r="W274" s="34"/>
      <c r="X274" s="34"/>
      <c r="Y274" s="34"/>
      <c r="Z274" s="34"/>
      <c r="AA274" s="34"/>
      <c r="AB274" s="34"/>
      <c r="AC274" s="34"/>
      <c r="AD274" s="34"/>
      <c r="AE274" s="34"/>
      <c r="AR274" s="190" t="s">
        <v>353</v>
      </c>
      <c r="AT274" s="190" t="s">
        <v>284</v>
      </c>
      <c r="AU274" s="190" t="s">
        <v>80</v>
      </c>
      <c r="AY274" s="15" t="s">
        <v>281</v>
      </c>
      <c r="BE274" s="191">
        <f>IF(N274="základní",J274,0)</f>
        <v>0</v>
      </c>
      <c r="BF274" s="191">
        <f>IF(N274="snížená",J274,0)</f>
        <v>0</v>
      </c>
      <c r="BG274" s="191">
        <f>IF(N274="zákl. přenesená",J274,0)</f>
        <v>0</v>
      </c>
      <c r="BH274" s="191">
        <f>IF(N274="sníž. přenesená",J274,0)</f>
        <v>0</v>
      </c>
      <c r="BI274" s="191">
        <f>IF(N274="nulová",J274,0)</f>
        <v>0</v>
      </c>
      <c r="BJ274" s="15" t="s">
        <v>80</v>
      </c>
      <c r="BK274" s="191">
        <f>ROUND(I274*H274,2)</f>
        <v>0</v>
      </c>
      <c r="BL274" s="15" t="s">
        <v>353</v>
      </c>
      <c r="BM274" s="190" t="s">
        <v>1778</v>
      </c>
    </row>
    <row r="275" s="2" customFormat="1">
      <c r="A275" s="34"/>
      <c r="B275" s="35"/>
      <c r="C275" s="34"/>
      <c r="D275" s="192" t="s">
        <v>290</v>
      </c>
      <c r="E275" s="34"/>
      <c r="F275" s="193" t="s">
        <v>925</v>
      </c>
      <c r="G275" s="34"/>
      <c r="H275" s="34"/>
      <c r="I275" s="194"/>
      <c r="J275" s="34"/>
      <c r="K275" s="34"/>
      <c r="L275" s="35"/>
      <c r="M275" s="195"/>
      <c r="N275" s="196"/>
      <c r="O275" s="73"/>
      <c r="P275" s="73"/>
      <c r="Q275" s="73"/>
      <c r="R275" s="73"/>
      <c r="S275" s="73"/>
      <c r="T275" s="74"/>
      <c r="U275" s="34"/>
      <c r="V275" s="34"/>
      <c r="W275" s="34"/>
      <c r="X275" s="34"/>
      <c r="Y275" s="34"/>
      <c r="Z275" s="34"/>
      <c r="AA275" s="34"/>
      <c r="AB275" s="34"/>
      <c r="AC275" s="34"/>
      <c r="AD275" s="34"/>
      <c r="AE275" s="34"/>
      <c r="AT275" s="15" t="s">
        <v>290</v>
      </c>
      <c r="AU275" s="15" t="s">
        <v>80</v>
      </c>
    </row>
    <row r="276" s="2" customFormat="1">
      <c r="A276" s="34"/>
      <c r="B276" s="35"/>
      <c r="C276" s="34"/>
      <c r="D276" s="192" t="s">
        <v>291</v>
      </c>
      <c r="E276" s="34"/>
      <c r="F276" s="197" t="s">
        <v>899</v>
      </c>
      <c r="G276" s="34"/>
      <c r="H276" s="34"/>
      <c r="I276" s="194"/>
      <c r="J276" s="34"/>
      <c r="K276" s="34"/>
      <c r="L276" s="35"/>
      <c r="M276" s="199"/>
      <c r="N276" s="200"/>
      <c r="O276" s="201"/>
      <c r="P276" s="201"/>
      <c r="Q276" s="201"/>
      <c r="R276" s="201"/>
      <c r="S276" s="201"/>
      <c r="T276" s="202"/>
      <c r="U276" s="34"/>
      <c r="V276" s="34"/>
      <c r="W276" s="34"/>
      <c r="X276" s="34"/>
      <c r="Y276" s="34"/>
      <c r="Z276" s="34"/>
      <c r="AA276" s="34"/>
      <c r="AB276" s="34"/>
      <c r="AC276" s="34"/>
      <c r="AD276" s="34"/>
      <c r="AE276" s="34"/>
      <c r="AT276" s="15" t="s">
        <v>291</v>
      </c>
      <c r="AU276" s="15" t="s">
        <v>80</v>
      </c>
    </row>
    <row r="277" s="2" customFormat="1" ht="6.96" customHeight="1">
      <c r="A277" s="34"/>
      <c r="B277" s="56"/>
      <c r="C277" s="57"/>
      <c r="D277" s="57"/>
      <c r="E277" s="57"/>
      <c r="F277" s="57"/>
      <c r="G277" s="57"/>
      <c r="H277" s="57"/>
      <c r="I277" s="57"/>
      <c r="J277" s="57"/>
      <c r="K277" s="57"/>
      <c r="L277" s="35"/>
      <c r="M277" s="34"/>
      <c r="O277" s="34"/>
      <c r="P277" s="34"/>
      <c r="Q277" s="34"/>
      <c r="R277" s="34"/>
      <c r="S277" s="34"/>
      <c r="T277" s="34"/>
      <c r="U277" s="34"/>
      <c r="V277" s="34"/>
      <c r="W277" s="34"/>
      <c r="X277" s="34"/>
      <c r="Y277" s="34"/>
      <c r="Z277" s="34"/>
      <c r="AA277" s="34"/>
      <c r="AB277" s="34"/>
      <c r="AC277" s="34"/>
      <c r="AD277" s="34"/>
      <c r="AE277" s="34"/>
    </row>
  </sheetData>
  <autoFilter ref="C132:K276"/>
  <mergeCells count="15">
    <mergeCell ref="E7:H7"/>
    <mergeCell ref="E11:H11"/>
    <mergeCell ref="E9:H9"/>
    <mergeCell ref="E13:H13"/>
    <mergeCell ref="E22:H22"/>
    <mergeCell ref="E31:H31"/>
    <mergeCell ref="E85:H85"/>
    <mergeCell ref="E89:H89"/>
    <mergeCell ref="E87:H87"/>
    <mergeCell ref="E91:H91"/>
    <mergeCell ref="E119:H119"/>
    <mergeCell ref="E123:H123"/>
    <mergeCell ref="E121:H121"/>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151</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1779</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ROUND(J131,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ROUND((SUM(BE131:BE239)),  2)</f>
        <v>0</v>
      </c>
      <c r="G37" s="34"/>
      <c r="H37" s="34"/>
      <c r="I37" s="133">
        <v>0.20999999999999999</v>
      </c>
      <c r="J37" s="132">
        <f>ROUND(((SUM(BE131:BE239))*I37),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ROUND((SUM(BF131:BF239)),  2)</f>
        <v>0</v>
      </c>
      <c r="G38" s="34"/>
      <c r="H38" s="34"/>
      <c r="I38" s="133">
        <v>0.12</v>
      </c>
      <c r="J38" s="132">
        <f>ROUND(((SUM(BF131:BF239))*I38),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ROUND((SUM(BG131:BG239)),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ROUND((SUM(BH131:BH239)),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ROUND((SUM(BI131:BI239)),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Objekt13 - Zídka OP 05</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J131</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J132</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J178</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J200</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661</v>
      </c>
      <c r="E104" s="147"/>
      <c r="F104" s="147"/>
      <c r="G104" s="147"/>
      <c r="H104" s="147"/>
      <c r="I104" s="147"/>
      <c r="J104" s="148">
        <f>J213</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662</v>
      </c>
      <c r="E105" s="147"/>
      <c r="F105" s="147"/>
      <c r="G105" s="147"/>
      <c r="H105" s="147"/>
      <c r="I105" s="147"/>
      <c r="J105" s="148">
        <f>J217</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600</v>
      </c>
      <c r="E106" s="147"/>
      <c r="F106" s="147"/>
      <c r="G106" s="147"/>
      <c r="H106" s="147"/>
      <c r="I106" s="147"/>
      <c r="J106" s="148">
        <f>J226</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665</v>
      </c>
      <c r="E107" s="147"/>
      <c r="F107" s="147"/>
      <c r="G107" s="147"/>
      <c r="H107" s="147"/>
      <c r="I107" s="147"/>
      <c r="J107" s="148">
        <f>J230</f>
        <v>0</v>
      </c>
      <c r="K107" s="9"/>
      <c r="L107" s="145"/>
      <c r="S107" s="9"/>
      <c r="T107" s="9"/>
      <c r="U107" s="9"/>
      <c r="V107" s="9"/>
      <c r="W107" s="9"/>
      <c r="X107" s="9"/>
      <c r="Y107" s="9"/>
      <c r="Z107" s="9"/>
      <c r="AA107" s="9"/>
      <c r="AB107" s="9"/>
      <c r="AC107" s="9"/>
      <c r="AD107" s="9"/>
      <c r="AE107" s="9"/>
    </row>
    <row r="108" s="2" customFormat="1" ht="21.84" customHeight="1">
      <c r="A108" s="34"/>
      <c r="B108" s="35"/>
      <c r="C108" s="34"/>
      <c r="D108" s="34"/>
      <c r="E108" s="34"/>
      <c r="F108" s="34"/>
      <c r="G108" s="34"/>
      <c r="H108" s="34"/>
      <c r="I108" s="34"/>
      <c r="J108" s="34"/>
      <c r="K108" s="34"/>
      <c r="L108" s="51"/>
      <c r="S108" s="34"/>
      <c r="T108" s="34"/>
      <c r="U108" s="34"/>
      <c r="V108" s="34"/>
      <c r="W108" s="34"/>
      <c r="X108" s="34"/>
      <c r="Y108" s="34"/>
      <c r="Z108" s="34"/>
      <c r="AA108" s="34"/>
      <c r="AB108" s="34"/>
      <c r="AC108" s="34"/>
      <c r="AD108" s="34"/>
      <c r="AE108" s="34"/>
    </row>
    <row r="109" s="2" customFormat="1" ht="6.96" customHeight="1">
      <c r="A109" s="34"/>
      <c r="B109" s="56"/>
      <c r="C109" s="57"/>
      <c r="D109" s="57"/>
      <c r="E109" s="57"/>
      <c r="F109" s="57"/>
      <c r="G109" s="57"/>
      <c r="H109" s="57"/>
      <c r="I109" s="57"/>
      <c r="J109" s="57"/>
      <c r="K109" s="57"/>
      <c r="L109" s="51"/>
      <c r="S109" s="34"/>
      <c r="T109" s="34"/>
      <c r="U109" s="34"/>
      <c r="V109" s="34"/>
      <c r="W109" s="34"/>
      <c r="X109" s="34"/>
      <c r="Y109" s="34"/>
      <c r="Z109" s="34"/>
      <c r="AA109" s="34"/>
      <c r="AB109" s="34"/>
      <c r="AC109" s="34"/>
      <c r="AD109" s="34"/>
      <c r="AE109" s="34"/>
    </row>
    <row r="113" s="2" customFormat="1" ht="6.96" customHeight="1">
      <c r="A113" s="34"/>
      <c r="B113" s="58"/>
      <c r="C113" s="59"/>
      <c r="D113" s="59"/>
      <c r="E113" s="59"/>
      <c r="F113" s="59"/>
      <c r="G113" s="59"/>
      <c r="H113" s="59"/>
      <c r="I113" s="59"/>
      <c r="J113" s="59"/>
      <c r="K113" s="59"/>
      <c r="L113" s="51"/>
      <c r="S113" s="34"/>
      <c r="T113" s="34"/>
      <c r="U113" s="34"/>
      <c r="V113" s="34"/>
      <c r="W113" s="34"/>
      <c r="X113" s="34"/>
      <c r="Y113" s="34"/>
      <c r="Z113" s="34"/>
      <c r="AA113" s="34"/>
      <c r="AB113" s="34"/>
      <c r="AC113" s="34"/>
      <c r="AD113" s="34"/>
      <c r="AE113" s="34"/>
    </row>
    <row r="114" s="2" customFormat="1" ht="24.96" customHeight="1">
      <c r="A114" s="34"/>
      <c r="B114" s="35"/>
      <c r="C114" s="19" t="s">
        <v>266</v>
      </c>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6.96" customHeight="1">
      <c r="A115" s="34"/>
      <c r="B115" s="35"/>
      <c r="C115" s="34"/>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2" customHeight="1">
      <c r="A116" s="34"/>
      <c r="B116" s="35"/>
      <c r="C116" s="28" t="s">
        <v>16</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16.5" customHeight="1">
      <c r="A117" s="34"/>
      <c r="B117" s="35"/>
      <c r="C117" s="34"/>
      <c r="D117" s="34"/>
      <c r="E117" s="126" t="str">
        <f>E7</f>
        <v>Městský park -Děkanská zahrada Pelhřimov - kompletní provedení</v>
      </c>
      <c r="F117" s="28"/>
      <c r="G117" s="28"/>
      <c r="H117" s="28"/>
      <c r="I117" s="34"/>
      <c r="J117" s="34"/>
      <c r="K117" s="34"/>
      <c r="L117" s="51"/>
      <c r="S117" s="34"/>
      <c r="T117" s="34"/>
      <c r="U117" s="34"/>
      <c r="V117" s="34"/>
      <c r="W117" s="34"/>
      <c r="X117" s="34"/>
      <c r="Y117" s="34"/>
      <c r="Z117" s="34"/>
      <c r="AA117" s="34"/>
      <c r="AB117" s="34"/>
      <c r="AC117" s="34"/>
      <c r="AD117" s="34"/>
      <c r="AE117" s="34"/>
    </row>
    <row r="118" s="1" customFormat="1" ht="12" customHeight="1">
      <c r="B118" s="18"/>
      <c r="C118" s="28" t="s">
        <v>249</v>
      </c>
      <c r="L118" s="18"/>
    </row>
    <row r="119" s="1" customFormat="1" ht="16.5" customHeight="1">
      <c r="B119" s="18"/>
      <c r="E119" s="126" t="s">
        <v>250</v>
      </c>
      <c r="F119" s="1"/>
      <c r="G119" s="1"/>
      <c r="H119" s="1"/>
      <c r="L119" s="18"/>
    </row>
    <row r="120" s="1" customFormat="1" ht="12" customHeight="1">
      <c r="B120" s="18"/>
      <c r="C120" s="28" t="s">
        <v>251</v>
      </c>
      <c r="L120" s="18"/>
    </row>
    <row r="121" s="2" customFormat="1" ht="16.5" customHeight="1">
      <c r="A121" s="34"/>
      <c r="B121" s="35"/>
      <c r="C121" s="34"/>
      <c r="D121" s="34"/>
      <c r="E121" s="127" t="s">
        <v>252</v>
      </c>
      <c r="F121" s="34"/>
      <c r="G121" s="34"/>
      <c r="H121" s="34"/>
      <c r="I121" s="34"/>
      <c r="J121" s="34"/>
      <c r="K121" s="34"/>
      <c r="L121" s="51"/>
      <c r="S121" s="34"/>
      <c r="T121" s="34"/>
      <c r="U121" s="34"/>
      <c r="V121" s="34"/>
      <c r="W121" s="34"/>
      <c r="X121" s="34"/>
      <c r="Y121" s="34"/>
      <c r="Z121" s="34"/>
      <c r="AA121" s="34"/>
      <c r="AB121" s="34"/>
      <c r="AC121" s="34"/>
      <c r="AD121" s="34"/>
      <c r="AE121" s="34"/>
    </row>
    <row r="122" s="2" customFormat="1" ht="12" customHeight="1">
      <c r="A122" s="34"/>
      <c r="B122" s="35"/>
      <c r="C122" s="28" t="s">
        <v>395</v>
      </c>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2" customFormat="1" ht="16.5" customHeight="1">
      <c r="A123" s="34"/>
      <c r="B123" s="35"/>
      <c r="C123" s="34"/>
      <c r="D123" s="34"/>
      <c r="E123" s="63" t="str">
        <f>E13</f>
        <v>Objekt13 - Zídka OP 05</v>
      </c>
      <c r="F123" s="34"/>
      <c r="G123" s="34"/>
      <c r="H123" s="34"/>
      <c r="I123" s="34"/>
      <c r="J123" s="34"/>
      <c r="K123" s="34"/>
      <c r="L123" s="51"/>
      <c r="S123" s="34"/>
      <c r="T123" s="34"/>
      <c r="U123" s="34"/>
      <c r="V123" s="34"/>
      <c r="W123" s="34"/>
      <c r="X123" s="34"/>
      <c r="Y123" s="34"/>
      <c r="Z123" s="34"/>
      <c r="AA123" s="34"/>
      <c r="AB123" s="34"/>
      <c r="AC123" s="34"/>
      <c r="AD123" s="34"/>
      <c r="AE123" s="34"/>
    </row>
    <row r="124" s="2" customFormat="1" ht="6.96" customHeight="1">
      <c r="A124" s="34"/>
      <c r="B124" s="35"/>
      <c r="C124" s="34"/>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2" customFormat="1" ht="12" customHeight="1">
      <c r="A125" s="34"/>
      <c r="B125" s="35"/>
      <c r="C125" s="28" t="s">
        <v>20</v>
      </c>
      <c r="D125" s="34"/>
      <c r="E125" s="34"/>
      <c r="F125" s="23" t="str">
        <f>F16</f>
        <v xml:space="preserve"> </v>
      </c>
      <c r="G125" s="34"/>
      <c r="H125" s="34"/>
      <c r="I125" s="28" t="s">
        <v>22</v>
      </c>
      <c r="J125" s="65" t="str">
        <f>IF(J16="","",J16)</f>
        <v>5. 12. 2024</v>
      </c>
      <c r="K125" s="34"/>
      <c r="L125" s="51"/>
      <c r="S125" s="34"/>
      <c r="T125" s="34"/>
      <c r="U125" s="34"/>
      <c r="V125" s="34"/>
      <c r="W125" s="34"/>
      <c r="X125" s="34"/>
      <c r="Y125" s="34"/>
      <c r="Z125" s="34"/>
      <c r="AA125" s="34"/>
      <c r="AB125" s="34"/>
      <c r="AC125" s="34"/>
      <c r="AD125" s="34"/>
      <c r="AE125" s="34"/>
    </row>
    <row r="126" s="2" customFormat="1" ht="6.96"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2" customFormat="1" ht="15.15" customHeight="1">
      <c r="A127" s="34"/>
      <c r="B127" s="35"/>
      <c r="C127" s="28" t="s">
        <v>24</v>
      </c>
      <c r="D127" s="34"/>
      <c r="E127" s="34"/>
      <c r="F127" s="23" t="str">
        <f>E19</f>
        <v xml:space="preserve"> </v>
      </c>
      <c r="G127" s="34"/>
      <c r="H127" s="34"/>
      <c r="I127" s="28" t="s">
        <v>29</v>
      </c>
      <c r="J127" s="32" t="str">
        <f>E25</f>
        <v xml:space="preserve"> </v>
      </c>
      <c r="K127" s="34"/>
      <c r="L127" s="51"/>
      <c r="S127" s="34"/>
      <c r="T127" s="34"/>
      <c r="U127" s="34"/>
      <c r="V127" s="34"/>
      <c r="W127" s="34"/>
      <c r="X127" s="34"/>
      <c r="Y127" s="34"/>
      <c r="Z127" s="34"/>
      <c r="AA127" s="34"/>
      <c r="AB127" s="34"/>
      <c r="AC127" s="34"/>
      <c r="AD127" s="34"/>
      <c r="AE127" s="34"/>
    </row>
    <row r="128" s="2" customFormat="1" ht="15.15" customHeight="1">
      <c r="A128" s="34"/>
      <c r="B128" s="35"/>
      <c r="C128" s="28" t="s">
        <v>27</v>
      </c>
      <c r="D128" s="34"/>
      <c r="E128" s="34"/>
      <c r="F128" s="23" t="str">
        <f>IF(E22="","",E22)</f>
        <v>Vyplň údaj</v>
      </c>
      <c r="G128" s="34"/>
      <c r="H128" s="34"/>
      <c r="I128" s="28" t="s">
        <v>31</v>
      </c>
      <c r="J128" s="32" t="str">
        <f>E28</f>
        <v xml:space="preserve"> </v>
      </c>
      <c r="K128" s="34"/>
      <c r="L128" s="51"/>
      <c r="S128" s="34"/>
      <c r="T128" s="34"/>
      <c r="U128" s="34"/>
      <c r="V128" s="34"/>
      <c r="W128" s="34"/>
      <c r="X128" s="34"/>
      <c r="Y128" s="34"/>
      <c r="Z128" s="34"/>
      <c r="AA128" s="34"/>
      <c r="AB128" s="34"/>
      <c r="AC128" s="34"/>
      <c r="AD128" s="34"/>
      <c r="AE128" s="34"/>
    </row>
    <row r="129" s="2" customFormat="1" ht="10.32" customHeight="1">
      <c r="A129" s="34"/>
      <c r="B129" s="35"/>
      <c r="C129" s="34"/>
      <c r="D129" s="34"/>
      <c r="E129" s="34"/>
      <c r="F129" s="34"/>
      <c r="G129" s="34"/>
      <c r="H129" s="34"/>
      <c r="I129" s="34"/>
      <c r="J129" s="34"/>
      <c r="K129" s="34"/>
      <c r="L129" s="51"/>
      <c r="S129" s="34"/>
      <c r="T129" s="34"/>
      <c r="U129" s="34"/>
      <c r="V129" s="34"/>
      <c r="W129" s="34"/>
      <c r="X129" s="34"/>
      <c r="Y129" s="34"/>
      <c r="Z129" s="34"/>
      <c r="AA129" s="34"/>
      <c r="AB129" s="34"/>
      <c r="AC129" s="34"/>
      <c r="AD129" s="34"/>
      <c r="AE129" s="34"/>
    </row>
    <row r="130" s="11" customFormat="1" ht="29.28" customHeight="1">
      <c r="A130" s="153"/>
      <c r="B130" s="154"/>
      <c r="C130" s="155" t="s">
        <v>267</v>
      </c>
      <c r="D130" s="156" t="s">
        <v>58</v>
      </c>
      <c r="E130" s="156" t="s">
        <v>54</v>
      </c>
      <c r="F130" s="156" t="s">
        <v>55</v>
      </c>
      <c r="G130" s="156" t="s">
        <v>268</v>
      </c>
      <c r="H130" s="156" t="s">
        <v>269</v>
      </c>
      <c r="I130" s="156" t="s">
        <v>270</v>
      </c>
      <c r="J130" s="157" t="s">
        <v>257</v>
      </c>
      <c r="K130" s="158" t="s">
        <v>271</v>
      </c>
      <c r="L130" s="159"/>
      <c r="M130" s="82" t="s">
        <v>1</v>
      </c>
      <c r="N130" s="83" t="s">
        <v>37</v>
      </c>
      <c r="O130" s="83" t="s">
        <v>272</v>
      </c>
      <c r="P130" s="83" t="s">
        <v>273</v>
      </c>
      <c r="Q130" s="83" t="s">
        <v>274</v>
      </c>
      <c r="R130" s="83" t="s">
        <v>275</v>
      </c>
      <c r="S130" s="83" t="s">
        <v>276</v>
      </c>
      <c r="T130" s="84" t="s">
        <v>277</v>
      </c>
      <c r="U130" s="153"/>
      <c r="V130" s="153"/>
      <c r="W130" s="153"/>
      <c r="X130" s="153"/>
      <c r="Y130" s="153"/>
      <c r="Z130" s="153"/>
      <c r="AA130" s="153"/>
      <c r="AB130" s="153"/>
      <c r="AC130" s="153"/>
      <c r="AD130" s="153"/>
      <c r="AE130" s="153"/>
    </row>
    <row r="131" s="2" customFormat="1" ht="22.8" customHeight="1">
      <c r="A131" s="34"/>
      <c r="B131" s="35"/>
      <c r="C131" s="89" t="s">
        <v>278</v>
      </c>
      <c r="D131" s="34"/>
      <c r="E131" s="34"/>
      <c r="F131" s="34"/>
      <c r="G131" s="34"/>
      <c r="H131" s="34"/>
      <c r="I131" s="34"/>
      <c r="J131" s="160">
        <f>BK131</f>
        <v>0</v>
      </c>
      <c r="K131" s="34"/>
      <c r="L131" s="35"/>
      <c r="M131" s="85"/>
      <c r="N131" s="69"/>
      <c r="O131" s="86"/>
      <c r="P131" s="161">
        <f>P132+P178+P200+P213+P217+P226+P230</f>
        <v>0</v>
      </c>
      <c r="Q131" s="86"/>
      <c r="R131" s="161">
        <f>R132+R178+R200+R213+R217+R226+R230</f>
        <v>0</v>
      </c>
      <c r="S131" s="86"/>
      <c r="T131" s="162">
        <f>T132+T178+T200+T213+T217+T226+T230</f>
        <v>0</v>
      </c>
      <c r="U131" s="34"/>
      <c r="V131" s="34"/>
      <c r="W131" s="34"/>
      <c r="X131" s="34"/>
      <c r="Y131" s="34"/>
      <c r="Z131" s="34"/>
      <c r="AA131" s="34"/>
      <c r="AB131" s="34"/>
      <c r="AC131" s="34"/>
      <c r="AD131" s="34"/>
      <c r="AE131" s="34"/>
      <c r="AT131" s="15" t="s">
        <v>72</v>
      </c>
      <c r="AU131" s="15" t="s">
        <v>259</v>
      </c>
      <c r="BK131" s="163">
        <f>BK132+BK178+BK200+BK213+BK217+BK226+BK230</f>
        <v>0</v>
      </c>
    </row>
    <row r="132" s="12" customFormat="1" ht="25.92" customHeight="1">
      <c r="A132" s="12"/>
      <c r="B132" s="164"/>
      <c r="C132" s="12"/>
      <c r="D132" s="165" t="s">
        <v>72</v>
      </c>
      <c r="E132" s="166" t="s">
        <v>80</v>
      </c>
      <c r="F132" s="166" t="s">
        <v>400</v>
      </c>
      <c r="G132" s="12"/>
      <c r="H132" s="12"/>
      <c r="I132" s="167"/>
      <c r="J132" s="168">
        <f>BK132</f>
        <v>0</v>
      </c>
      <c r="K132" s="12"/>
      <c r="L132" s="164"/>
      <c r="M132" s="169"/>
      <c r="N132" s="170"/>
      <c r="O132" s="170"/>
      <c r="P132" s="171">
        <f>SUM(P133:P177)</f>
        <v>0</v>
      </c>
      <c r="Q132" s="170"/>
      <c r="R132" s="171">
        <f>SUM(R133:R177)</f>
        <v>0</v>
      </c>
      <c r="S132" s="170"/>
      <c r="T132" s="172">
        <f>SUM(T133:T177)</f>
        <v>0</v>
      </c>
      <c r="U132" s="12"/>
      <c r="V132" s="12"/>
      <c r="W132" s="12"/>
      <c r="X132" s="12"/>
      <c r="Y132" s="12"/>
      <c r="Z132" s="12"/>
      <c r="AA132" s="12"/>
      <c r="AB132" s="12"/>
      <c r="AC132" s="12"/>
      <c r="AD132" s="12"/>
      <c r="AE132" s="12"/>
      <c r="AR132" s="165" t="s">
        <v>80</v>
      </c>
      <c r="AT132" s="173" t="s">
        <v>72</v>
      </c>
      <c r="AU132" s="173" t="s">
        <v>73</v>
      </c>
      <c r="AY132" s="165" t="s">
        <v>281</v>
      </c>
      <c r="BK132" s="174">
        <f>SUM(BK133:BK177)</f>
        <v>0</v>
      </c>
    </row>
    <row r="133" s="2" customFormat="1" ht="24.15" customHeight="1">
      <c r="A133" s="34"/>
      <c r="B133" s="177"/>
      <c r="C133" s="178" t="s">
        <v>80</v>
      </c>
      <c r="D133" s="178" t="s">
        <v>284</v>
      </c>
      <c r="E133" s="179" t="s">
        <v>553</v>
      </c>
      <c r="F133" s="180" t="s">
        <v>1127</v>
      </c>
      <c r="G133" s="181" t="s">
        <v>510</v>
      </c>
      <c r="H133" s="203">
        <v>21.096</v>
      </c>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97</v>
      </c>
      <c r="AT133" s="190" t="s">
        <v>284</v>
      </c>
      <c r="AU133" s="190" t="s">
        <v>80</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1780</v>
      </c>
    </row>
    <row r="134" s="2" customFormat="1">
      <c r="A134" s="34"/>
      <c r="B134" s="35"/>
      <c r="C134" s="34"/>
      <c r="D134" s="192" t="s">
        <v>290</v>
      </c>
      <c r="E134" s="34"/>
      <c r="F134" s="193" t="s">
        <v>1127</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80</v>
      </c>
    </row>
    <row r="135" s="2" customFormat="1">
      <c r="A135" s="34"/>
      <c r="B135" s="35"/>
      <c r="C135" s="34"/>
      <c r="D135" s="192" t="s">
        <v>291</v>
      </c>
      <c r="E135" s="34"/>
      <c r="F135" s="197" t="s">
        <v>1781</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291</v>
      </c>
      <c r="AU135" s="15" t="s">
        <v>80</v>
      </c>
    </row>
    <row r="136" s="2" customFormat="1" ht="24.15" customHeight="1">
      <c r="A136" s="34"/>
      <c r="B136" s="177"/>
      <c r="C136" s="178" t="s">
        <v>82</v>
      </c>
      <c r="D136" s="178" t="s">
        <v>284</v>
      </c>
      <c r="E136" s="179" t="s">
        <v>557</v>
      </c>
      <c r="F136" s="180" t="s">
        <v>1130</v>
      </c>
      <c r="G136" s="181" t="s">
        <v>510</v>
      </c>
      <c r="H136" s="203">
        <v>10.548</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80</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1782</v>
      </c>
    </row>
    <row r="137" s="2" customFormat="1">
      <c r="A137" s="34"/>
      <c r="B137" s="35"/>
      <c r="C137" s="34"/>
      <c r="D137" s="192" t="s">
        <v>290</v>
      </c>
      <c r="E137" s="34"/>
      <c r="F137" s="193" t="s">
        <v>1130</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80</v>
      </c>
    </row>
    <row r="138" s="2" customFormat="1">
      <c r="A138" s="34"/>
      <c r="B138" s="35"/>
      <c r="C138" s="34"/>
      <c r="D138" s="192" t="s">
        <v>291</v>
      </c>
      <c r="E138" s="34"/>
      <c r="F138" s="197" t="s">
        <v>1783</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291</v>
      </c>
      <c r="AU138" s="15" t="s">
        <v>80</v>
      </c>
    </row>
    <row r="139" s="2" customFormat="1" ht="24.15" customHeight="1">
      <c r="A139" s="34"/>
      <c r="B139" s="177"/>
      <c r="C139" s="178" t="s">
        <v>90</v>
      </c>
      <c r="D139" s="178" t="s">
        <v>284</v>
      </c>
      <c r="E139" s="179" t="s">
        <v>677</v>
      </c>
      <c r="F139" s="180" t="s">
        <v>678</v>
      </c>
      <c r="G139" s="181" t="s">
        <v>510</v>
      </c>
      <c r="H139" s="203">
        <v>14.16</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80</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1784</v>
      </c>
    </row>
    <row r="140" s="2" customFormat="1">
      <c r="A140" s="34"/>
      <c r="B140" s="35"/>
      <c r="C140" s="34"/>
      <c r="D140" s="192" t="s">
        <v>290</v>
      </c>
      <c r="E140" s="34"/>
      <c r="F140" s="193" t="s">
        <v>678</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80</v>
      </c>
    </row>
    <row r="141" s="2" customFormat="1">
      <c r="A141" s="34"/>
      <c r="B141" s="35"/>
      <c r="C141" s="34"/>
      <c r="D141" s="192" t="s">
        <v>291</v>
      </c>
      <c r="E141" s="34"/>
      <c r="F141" s="197" t="s">
        <v>1785</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291</v>
      </c>
      <c r="AU141" s="15" t="s">
        <v>80</v>
      </c>
    </row>
    <row r="142" s="2" customFormat="1" ht="24.15" customHeight="1">
      <c r="A142" s="34"/>
      <c r="B142" s="177"/>
      <c r="C142" s="178" t="s">
        <v>97</v>
      </c>
      <c r="D142" s="178" t="s">
        <v>284</v>
      </c>
      <c r="E142" s="179" t="s">
        <v>681</v>
      </c>
      <c r="F142" s="180" t="s">
        <v>682</v>
      </c>
      <c r="G142" s="181" t="s">
        <v>510</v>
      </c>
      <c r="H142" s="203">
        <v>7.0800000000000001</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80</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1786</v>
      </c>
    </row>
    <row r="143" s="2" customFormat="1">
      <c r="A143" s="34"/>
      <c r="B143" s="35"/>
      <c r="C143" s="34"/>
      <c r="D143" s="192" t="s">
        <v>290</v>
      </c>
      <c r="E143" s="34"/>
      <c r="F143" s="193" t="s">
        <v>682</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80</v>
      </c>
    </row>
    <row r="144" s="2" customFormat="1">
      <c r="A144" s="34"/>
      <c r="B144" s="35"/>
      <c r="C144" s="34"/>
      <c r="D144" s="192" t="s">
        <v>291</v>
      </c>
      <c r="E144" s="34"/>
      <c r="F144" s="197" t="s">
        <v>1787</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80</v>
      </c>
    </row>
    <row r="145" s="2" customFormat="1" ht="24.15" customHeight="1">
      <c r="A145" s="34"/>
      <c r="B145" s="177"/>
      <c r="C145" s="178" t="s">
        <v>280</v>
      </c>
      <c r="D145" s="178" t="s">
        <v>284</v>
      </c>
      <c r="E145" s="179" t="s">
        <v>685</v>
      </c>
      <c r="F145" s="180" t="s">
        <v>686</v>
      </c>
      <c r="G145" s="181" t="s">
        <v>510</v>
      </c>
      <c r="H145" s="203">
        <v>11.720000000000001</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80</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1788</v>
      </c>
    </row>
    <row r="146" s="2" customFormat="1">
      <c r="A146" s="34"/>
      <c r="B146" s="35"/>
      <c r="C146" s="34"/>
      <c r="D146" s="192" t="s">
        <v>290</v>
      </c>
      <c r="E146" s="34"/>
      <c r="F146" s="193" t="s">
        <v>686</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80</v>
      </c>
    </row>
    <row r="147" s="2" customFormat="1">
      <c r="A147" s="34"/>
      <c r="B147" s="35"/>
      <c r="C147" s="34"/>
      <c r="D147" s="192" t="s">
        <v>291</v>
      </c>
      <c r="E147" s="34"/>
      <c r="F147" s="197" t="s">
        <v>1789</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291</v>
      </c>
      <c r="AU147" s="15" t="s">
        <v>80</v>
      </c>
    </row>
    <row r="148" s="2" customFormat="1" ht="24.15" customHeight="1">
      <c r="A148" s="34"/>
      <c r="B148" s="177"/>
      <c r="C148" s="178" t="s">
        <v>307</v>
      </c>
      <c r="D148" s="178" t="s">
        <v>284</v>
      </c>
      <c r="E148" s="179" t="s">
        <v>609</v>
      </c>
      <c r="F148" s="180" t="s">
        <v>689</v>
      </c>
      <c r="G148" s="181" t="s">
        <v>510</v>
      </c>
      <c r="H148" s="203">
        <v>29.396000000000001</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80</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1790</v>
      </c>
    </row>
    <row r="149" s="2" customFormat="1">
      <c r="A149" s="34"/>
      <c r="B149" s="35"/>
      <c r="C149" s="34"/>
      <c r="D149" s="192" t="s">
        <v>290</v>
      </c>
      <c r="E149" s="34"/>
      <c r="F149" s="193" t="s">
        <v>689</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80</v>
      </c>
    </row>
    <row r="150" s="2" customFormat="1">
      <c r="A150" s="34"/>
      <c r="B150" s="35"/>
      <c r="C150" s="34"/>
      <c r="D150" s="192" t="s">
        <v>291</v>
      </c>
      <c r="E150" s="34"/>
      <c r="F150" s="197" t="s">
        <v>1791</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291</v>
      </c>
      <c r="AU150" s="15" t="s">
        <v>80</v>
      </c>
    </row>
    <row r="151" s="2" customFormat="1" ht="24.15" customHeight="1">
      <c r="A151" s="34"/>
      <c r="B151" s="177"/>
      <c r="C151" s="178" t="s">
        <v>312</v>
      </c>
      <c r="D151" s="178" t="s">
        <v>284</v>
      </c>
      <c r="E151" s="179" t="s">
        <v>612</v>
      </c>
      <c r="F151" s="180" t="s">
        <v>613</v>
      </c>
      <c r="G151" s="181" t="s">
        <v>510</v>
      </c>
      <c r="H151" s="203">
        <v>88.188000000000002</v>
      </c>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97</v>
      </c>
      <c r="AT151" s="190" t="s">
        <v>284</v>
      </c>
      <c r="AU151" s="190" t="s">
        <v>80</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1792</v>
      </c>
    </row>
    <row r="152" s="2" customFormat="1">
      <c r="A152" s="34"/>
      <c r="B152" s="35"/>
      <c r="C152" s="34"/>
      <c r="D152" s="192" t="s">
        <v>290</v>
      </c>
      <c r="E152" s="34"/>
      <c r="F152" s="193" t="s">
        <v>613</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80</v>
      </c>
    </row>
    <row r="153" s="2" customFormat="1">
      <c r="A153" s="34"/>
      <c r="B153" s="35"/>
      <c r="C153" s="34"/>
      <c r="D153" s="192" t="s">
        <v>291</v>
      </c>
      <c r="E153" s="34"/>
      <c r="F153" s="197" t="s">
        <v>1793</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291</v>
      </c>
      <c r="AU153" s="15" t="s">
        <v>80</v>
      </c>
    </row>
    <row r="154" s="2" customFormat="1" ht="33" customHeight="1">
      <c r="A154" s="34"/>
      <c r="B154" s="177"/>
      <c r="C154" s="178" t="s">
        <v>317</v>
      </c>
      <c r="D154" s="178" t="s">
        <v>284</v>
      </c>
      <c r="E154" s="179" t="s">
        <v>694</v>
      </c>
      <c r="F154" s="180" t="s">
        <v>695</v>
      </c>
      <c r="G154" s="181" t="s">
        <v>510</v>
      </c>
      <c r="H154" s="203">
        <v>5.8600000000000003</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80</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1794</v>
      </c>
    </row>
    <row r="155" s="2" customFormat="1">
      <c r="A155" s="34"/>
      <c r="B155" s="35"/>
      <c r="C155" s="34"/>
      <c r="D155" s="192" t="s">
        <v>290</v>
      </c>
      <c r="E155" s="34"/>
      <c r="F155" s="193" t="s">
        <v>695</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80</v>
      </c>
    </row>
    <row r="156" s="2" customFormat="1">
      <c r="A156" s="34"/>
      <c r="B156" s="35"/>
      <c r="C156" s="34"/>
      <c r="D156" s="192" t="s">
        <v>291</v>
      </c>
      <c r="E156" s="34"/>
      <c r="F156" s="197" t="s">
        <v>1795</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291</v>
      </c>
      <c r="AU156" s="15" t="s">
        <v>80</v>
      </c>
    </row>
    <row r="157" s="2" customFormat="1" ht="24.15" customHeight="1">
      <c r="A157" s="34"/>
      <c r="B157" s="177"/>
      <c r="C157" s="178" t="s">
        <v>322</v>
      </c>
      <c r="D157" s="178" t="s">
        <v>284</v>
      </c>
      <c r="E157" s="179" t="s">
        <v>954</v>
      </c>
      <c r="F157" s="180" t="s">
        <v>955</v>
      </c>
      <c r="G157" s="181" t="s">
        <v>510</v>
      </c>
      <c r="H157" s="203">
        <v>5.8600000000000003</v>
      </c>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97</v>
      </c>
      <c r="AT157" s="190" t="s">
        <v>284</v>
      </c>
      <c r="AU157" s="190" t="s">
        <v>80</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97</v>
      </c>
      <c r="BM157" s="190" t="s">
        <v>1796</v>
      </c>
    </row>
    <row r="158" s="2" customFormat="1">
      <c r="A158" s="34"/>
      <c r="B158" s="35"/>
      <c r="C158" s="34"/>
      <c r="D158" s="192" t="s">
        <v>290</v>
      </c>
      <c r="E158" s="34"/>
      <c r="F158" s="193" t="s">
        <v>955</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80</v>
      </c>
    </row>
    <row r="159" s="2" customFormat="1">
      <c r="A159" s="34"/>
      <c r="B159" s="35"/>
      <c r="C159" s="34"/>
      <c r="D159" s="192" t="s">
        <v>291</v>
      </c>
      <c r="E159" s="34"/>
      <c r="F159" s="197" t="s">
        <v>1797</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291</v>
      </c>
      <c r="AU159" s="15" t="s">
        <v>80</v>
      </c>
    </row>
    <row r="160" s="2" customFormat="1" ht="16.5" customHeight="1">
      <c r="A160" s="34"/>
      <c r="B160" s="177"/>
      <c r="C160" s="178" t="s">
        <v>327</v>
      </c>
      <c r="D160" s="178" t="s">
        <v>284</v>
      </c>
      <c r="E160" s="179" t="s">
        <v>706</v>
      </c>
      <c r="F160" s="180" t="s">
        <v>707</v>
      </c>
      <c r="G160" s="181" t="s">
        <v>510</v>
      </c>
      <c r="H160" s="203">
        <v>5.8600000000000003</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80</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1798</v>
      </c>
    </row>
    <row r="161" s="2" customFormat="1">
      <c r="A161" s="34"/>
      <c r="B161" s="35"/>
      <c r="C161" s="34"/>
      <c r="D161" s="192" t="s">
        <v>290</v>
      </c>
      <c r="E161" s="34"/>
      <c r="F161" s="193" t="s">
        <v>707</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80</v>
      </c>
    </row>
    <row r="162" s="2" customFormat="1">
      <c r="A162" s="34"/>
      <c r="B162" s="35"/>
      <c r="C162" s="34"/>
      <c r="D162" s="192" t="s">
        <v>291</v>
      </c>
      <c r="E162" s="34"/>
      <c r="F162" s="197" t="s">
        <v>1799</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291</v>
      </c>
      <c r="AU162" s="15" t="s">
        <v>80</v>
      </c>
    </row>
    <row r="163" s="2" customFormat="1" ht="16.5" customHeight="1">
      <c r="A163" s="34"/>
      <c r="B163" s="177"/>
      <c r="C163" s="178" t="s">
        <v>332</v>
      </c>
      <c r="D163" s="178" t="s">
        <v>284</v>
      </c>
      <c r="E163" s="179" t="s">
        <v>710</v>
      </c>
      <c r="F163" s="180" t="s">
        <v>711</v>
      </c>
      <c r="G163" s="181" t="s">
        <v>510</v>
      </c>
      <c r="H163" s="203">
        <v>5.8600000000000003</v>
      </c>
      <c r="I163" s="183"/>
      <c r="J163" s="184">
        <f>ROUND(I163*H163,2)</f>
        <v>0</v>
      </c>
      <c r="K163" s="185"/>
      <c r="L163" s="35"/>
      <c r="M163" s="186" t="s">
        <v>1</v>
      </c>
      <c r="N163" s="187" t="s">
        <v>38</v>
      </c>
      <c r="O163" s="73"/>
      <c r="P163" s="188">
        <f>O163*H163</f>
        <v>0</v>
      </c>
      <c r="Q163" s="188">
        <v>0</v>
      </c>
      <c r="R163" s="188">
        <f>Q163*H163</f>
        <v>0</v>
      </c>
      <c r="S163" s="188">
        <v>0</v>
      </c>
      <c r="T163" s="189">
        <f>S163*H163</f>
        <v>0</v>
      </c>
      <c r="U163" s="34"/>
      <c r="V163" s="34"/>
      <c r="W163" s="34"/>
      <c r="X163" s="34"/>
      <c r="Y163" s="34"/>
      <c r="Z163" s="34"/>
      <c r="AA163" s="34"/>
      <c r="AB163" s="34"/>
      <c r="AC163" s="34"/>
      <c r="AD163" s="34"/>
      <c r="AE163" s="34"/>
      <c r="AR163" s="190" t="s">
        <v>97</v>
      </c>
      <c r="AT163" s="190" t="s">
        <v>284</v>
      </c>
      <c r="AU163" s="190" t="s">
        <v>80</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1800</v>
      </c>
    </row>
    <row r="164" s="2" customFormat="1">
      <c r="A164" s="34"/>
      <c r="B164" s="35"/>
      <c r="C164" s="34"/>
      <c r="D164" s="192" t="s">
        <v>290</v>
      </c>
      <c r="E164" s="34"/>
      <c r="F164" s="193" t="s">
        <v>711</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80</v>
      </c>
    </row>
    <row r="165" s="2" customFormat="1">
      <c r="A165" s="34"/>
      <c r="B165" s="35"/>
      <c r="C165" s="34"/>
      <c r="D165" s="192" t="s">
        <v>291</v>
      </c>
      <c r="E165" s="34"/>
      <c r="F165" s="197" t="s">
        <v>1801</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291</v>
      </c>
      <c r="AU165" s="15" t="s">
        <v>80</v>
      </c>
    </row>
    <row r="166" s="2" customFormat="1" ht="21.75" customHeight="1">
      <c r="A166" s="34"/>
      <c r="B166" s="177"/>
      <c r="C166" s="178" t="s">
        <v>8</v>
      </c>
      <c r="D166" s="178" t="s">
        <v>284</v>
      </c>
      <c r="E166" s="179" t="s">
        <v>616</v>
      </c>
      <c r="F166" s="180" t="s">
        <v>714</v>
      </c>
      <c r="G166" s="181" t="s">
        <v>403</v>
      </c>
      <c r="H166" s="203">
        <v>17.699999999999999</v>
      </c>
      <c r="I166" s="183"/>
      <c r="J166" s="184">
        <f>ROUND(I166*H166,2)</f>
        <v>0</v>
      </c>
      <c r="K166" s="185"/>
      <c r="L166" s="35"/>
      <c r="M166" s="186" t="s">
        <v>1</v>
      </c>
      <c r="N166" s="187" t="s">
        <v>38</v>
      </c>
      <c r="O166" s="73"/>
      <c r="P166" s="188">
        <f>O166*H166</f>
        <v>0</v>
      </c>
      <c r="Q166" s="188">
        <v>0</v>
      </c>
      <c r="R166" s="188">
        <f>Q166*H166</f>
        <v>0</v>
      </c>
      <c r="S166" s="188">
        <v>0</v>
      </c>
      <c r="T166" s="189">
        <f>S166*H166</f>
        <v>0</v>
      </c>
      <c r="U166" s="34"/>
      <c r="V166" s="34"/>
      <c r="W166" s="34"/>
      <c r="X166" s="34"/>
      <c r="Y166" s="34"/>
      <c r="Z166" s="34"/>
      <c r="AA166" s="34"/>
      <c r="AB166" s="34"/>
      <c r="AC166" s="34"/>
      <c r="AD166" s="34"/>
      <c r="AE166" s="34"/>
      <c r="AR166" s="190" t="s">
        <v>97</v>
      </c>
      <c r="AT166" s="190" t="s">
        <v>284</v>
      </c>
      <c r="AU166" s="190" t="s">
        <v>80</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1802</v>
      </c>
    </row>
    <row r="167" s="2" customFormat="1">
      <c r="A167" s="34"/>
      <c r="B167" s="35"/>
      <c r="C167" s="34"/>
      <c r="D167" s="192" t="s">
        <v>290</v>
      </c>
      <c r="E167" s="34"/>
      <c r="F167" s="193" t="s">
        <v>714</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80</v>
      </c>
    </row>
    <row r="168" s="2" customFormat="1">
      <c r="A168" s="34"/>
      <c r="B168" s="35"/>
      <c r="C168" s="34"/>
      <c r="D168" s="192" t="s">
        <v>291</v>
      </c>
      <c r="E168" s="34"/>
      <c r="F168" s="197" t="s">
        <v>1803</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291</v>
      </c>
      <c r="AU168" s="15" t="s">
        <v>80</v>
      </c>
    </row>
    <row r="169" s="2" customFormat="1" ht="24.15" customHeight="1">
      <c r="A169" s="34"/>
      <c r="B169" s="177"/>
      <c r="C169" s="178" t="s">
        <v>439</v>
      </c>
      <c r="D169" s="178" t="s">
        <v>284</v>
      </c>
      <c r="E169" s="179" t="s">
        <v>622</v>
      </c>
      <c r="F169" s="180" t="s">
        <v>717</v>
      </c>
      <c r="G169" s="181" t="s">
        <v>510</v>
      </c>
      <c r="H169" s="203">
        <v>29.396000000000001</v>
      </c>
      <c r="I169" s="183"/>
      <c r="J169" s="184">
        <f>ROUND(I169*H169,2)</f>
        <v>0</v>
      </c>
      <c r="K169" s="185"/>
      <c r="L169" s="35"/>
      <c r="M169" s="186" t="s">
        <v>1</v>
      </c>
      <c r="N169" s="187" t="s">
        <v>38</v>
      </c>
      <c r="O169" s="73"/>
      <c r="P169" s="188">
        <f>O169*H169</f>
        <v>0</v>
      </c>
      <c r="Q169" s="188">
        <v>0</v>
      </c>
      <c r="R169" s="188">
        <f>Q169*H169</f>
        <v>0</v>
      </c>
      <c r="S169" s="188">
        <v>0</v>
      </c>
      <c r="T169" s="189">
        <f>S169*H169</f>
        <v>0</v>
      </c>
      <c r="U169" s="34"/>
      <c r="V169" s="34"/>
      <c r="W169" s="34"/>
      <c r="X169" s="34"/>
      <c r="Y169" s="34"/>
      <c r="Z169" s="34"/>
      <c r="AA169" s="34"/>
      <c r="AB169" s="34"/>
      <c r="AC169" s="34"/>
      <c r="AD169" s="34"/>
      <c r="AE169" s="34"/>
      <c r="AR169" s="190" t="s">
        <v>97</v>
      </c>
      <c r="AT169" s="190" t="s">
        <v>284</v>
      </c>
      <c r="AU169" s="190" t="s">
        <v>80</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97</v>
      </c>
      <c r="BM169" s="190" t="s">
        <v>1804</v>
      </c>
    </row>
    <row r="170" s="2" customFormat="1">
      <c r="A170" s="34"/>
      <c r="B170" s="35"/>
      <c r="C170" s="34"/>
      <c r="D170" s="192" t="s">
        <v>290</v>
      </c>
      <c r="E170" s="34"/>
      <c r="F170" s="193" t="s">
        <v>717</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80</v>
      </c>
    </row>
    <row r="171" s="2" customFormat="1">
      <c r="A171" s="34"/>
      <c r="B171" s="35"/>
      <c r="C171" s="34"/>
      <c r="D171" s="192" t="s">
        <v>291</v>
      </c>
      <c r="E171" s="34"/>
      <c r="F171" s="197" t="s">
        <v>1805</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291</v>
      </c>
      <c r="AU171" s="15" t="s">
        <v>80</v>
      </c>
    </row>
    <row r="172" s="2" customFormat="1" ht="16.5" customHeight="1">
      <c r="A172" s="34"/>
      <c r="B172" s="177"/>
      <c r="C172" s="178" t="s">
        <v>343</v>
      </c>
      <c r="D172" s="178" t="s">
        <v>284</v>
      </c>
      <c r="E172" s="179" t="s">
        <v>625</v>
      </c>
      <c r="F172" s="180" t="s">
        <v>626</v>
      </c>
      <c r="G172" s="181" t="s">
        <v>627</v>
      </c>
      <c r="H172" s="203">
        <v>20</v>
      </c>
      <c r="I172" s="183"/>
      <c r="J172" s="184">
        <f>ROUND(I172*H172,2)</f>
        <v>0</v>
      </c>
      <c r="K172" s="185"/>
      <c r="L172" s="35"/>
      <c r="M172" s="186" t="s">
        <v>1</v>
      </c>
      <c r="N172" s="187" t="s">
        <v>38</v>
      </c>
      <c r="O172" s="73"/>
      <c r="P172" s="188">
        <f>O172*H172</f>
        <v>0</v>
      </c>
      <c r="Q172" s="188">
        <v>0</v>
      </c>
      <c r="R172" s="188">
        <f>Q172*H172</f>
        <v>0</v>
      </c>
      <c r="S172" s="188">
        <v>0</v>
      </c>
      <c r="T172" s="189">
        <f>S172*H172</f>
        <v>0</v>
      </c>
      <c r="U172" s="34"/>
      <c r="V172" s="34"/>
      <c r="W172" s="34"/>
      <c r="X172" s="34"/>
      <c r="Y172" s="34"/>
      <c r="Z172" s="34"/>
      <c r="AA172" s="34"/>
      <c r="AB172" s="34"/>
      <c r="AC172" s="34"/>
      <c r="AD172" s="34"/>
      <c r="AE172" s="34"/>
      <c r="AR172" s="190" t="s">
        <v>97</v>
      </c>
      <c r="AT172" s="190" t="s">
        <v>284</v>
      </c>
      <c r="AU172" s="190" t="s">
        <v>80</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1806</v>
      </c>
    </row>
    <row r="173" s="2" customFormat="1">
      <c r="A173" s="34"/>
      <c r="B173" s="35"/>
      <c r="C173" s="34"/>
      <c r="D173" s="192" t="s">
        <v>290</v>
      </c>
      <c r="E173" s="34"/>
      <c r="F173" s="193" t="s">
        <v>626</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80</v>
      </c>
    </row>
    <row r="174" s="2" customFormat="1">
      <c r="A174" s="34"/>
      <c r="B174" s="35"/>
      <c r="C174" s="34"/>
      <c r="D174" s="192" t="s">
        <v>291</v>
      </c>
      <c r="E174" s="34"/>
      <c r="F174" s="197" t="s">
        <v>1493</v>
      </c>
      <c r="G174" s="34"/>
      <c r="H174" s="34"/>
      <c r="I174" s="194"/>
      <c r="J174" s="34"/>
      <c r="K174" s="34"/>
      <c r="L174" s="35"/>
      <c r="M174" s="195"/>
      <c r="N174" s="196"/>
      <c r="O174" s="73"/>
      <c r="P174" s="73"/>
      <c r="Q174" s="73"/>
      <c r="R174" s="73"/>
      <c r="S174" s="73"/>
      <c r="T174" s="74"/>
      <c r="U174" s="34"/>
      <c r="V174" s="34"/>
      <c r="W174" s="34"/>
      <c r="X174" s="34"/>
      <c r="Y174" s="34"/>
      <c r="Z174" s="34"/>
      <c r="AA174" s="34"/>
      <c r="AB174" s="34"/>
      <c r="AC174" s="34"/>
      <c r="AD174" s="34"/>
      <c r="AE174" s="34"/>
      <c r="AT174" s="15" t="s">
        <v>291</v>
      </c>
      <c r="AU174" s="15" t="s">
        <v>80</v>
      </c>
    </row>
    <row r="175" s="2" customFormat="1" ht="24.15" customHeight="1">
      <c r="A175" s="34"/>
      <c r="B175" s="177"/>
      <c r="C175" s="178" t="s">
        <v>348</v>
      </c>
      <c r="D175" s="178" t="s">
        <v>284</v>
      </c>
      <c r="E175" s="179" t="s">
        <v>965</v>
      </c>
      <c r="F175" s="180" t="s">
        <v>966</v>
      </c>
      <c r="G175" s="181" t="s">
        <v>515</v>
      </c>
      <c r="H175" s="203">
        <v>10.548</v>
      </c>
      <c r="I175" s="183"/>
      <c r="J175" s="184">
        <f>ROUND(I175*H175,2)</f>
        <v>0</v>
      </c>
      <c r="K175" s="185"/>
      <c r="L175" s="35"/>
      <c r="M175" s="186" t="s">
        <v>1</v>
      </c>
      <c r="N175" s="187" t="s">
        <v>38</v>
      </c>
      <c r="O175" s="73"/>
      <c r="P175" s="188">
        <f>O175*H175</f>
        <v>0</v>
      </c>
      <c r="Q175" s="188">
        <v>0</v>
      </c>
      <c r="R175" s="188">
        <f>Q175*H175</f>
        <v>0</v>
      </c>
      <c r="S175" s="188">
        <v>0</v>
      </c>
      <c r="T175" s="189">
        <f>S175*H175</f>
        <v>0</v>
      </c>
      <c r="U175" s="34"/>
      <c r="V175" s="34"/>
      <c r="W175" s="34"/>
      <c r="X175" s="34"/>
      <c r="Y175" s="34"/>
      <c r="Z175" s="34"/>
      <c r="AA175" s="34"/>
      <c r="AB175" s="34"/>
      <c r="AC175" s="34"/>
      <c r="AD175" s="34"/>
      <c r="AE175" s="34"/>
      <c r="AR175" s="190" t="s">
        <v>97</v>
      </c>
      <c r="AT175" s="190" t="s">
        <v>284</v>
      </c>
      <c r="AU175" s="190" t="s">
        <v>80</v>
      </c>
      <c r="AY175" s="15" t="s">
        <v>281</v>
      </c>
      <c r="BE175" s="191">
        <f>IF(N175="základní",J175,0)</f>
        <v>0</v>
      </c>
      <c r="BF175" s="191">
        <f>IF(N175="snížená",J175,0)</f>
        <v>0</v>
      </c>
      <c r="BG175" s="191">
        <f>IF(N175="zákl. přenesená",J175,0)</f>
        <v>0</v>
      </c>
      <c r="BH175" s="191">
        <f>IF(N175="sníž. přenesená",J175,0)</f>
        <v>0</v>
      </c>
      <c r="BI175" s="191">
        <f>IF(N175="nulová",J175,0)</f>
        <v>0</v>
      </c>
      <c r="BJ175" s="15" t="s">
        <v>80</v>
      </c>
      <c r="BK175" s="191">
        <f>ROUND(I175*H175,2)</f>
        <v>0</v>
      </c>
      <c r="BL175" s="15" t="s">
        <v>97</v>
      </c>
      <c r="BM175" s="190" t="s">
        <v>1807</v>
      </c>
    </row>
    <row r="176" s="2" customFormat="1">
      <c r="A176" s="34"/>
      <c r="B176" s="35"/>
      <c r="C176" s="34"/>
      <c r="D176" s="192" t="s">
        <v>290</v>
      </c>
      <c r="E176" s="34"/>
      <c r="F176" s="193" t="s">
        <v>966</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290</v>
      </c>
      <c r="AU176" s="15" t="s">
        <v>80</v>
      </c>
    </row>
    <row r="177" s="2" customFormat="1">
      <c r="A177" s="34"/>
      <c r="B177" s="35"/>
      <c r="C177" s="34"/>
      <c r="D177" s="192" t="s">
        <v>291</v>
      </c>
      <c r="E177" s="34"/>
      <c r="F177" s="197" t="s">
        <v>1808</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291</v>
      </c>
      <c r="AU177" s="15" t="s">
        <v>80</v>
      </c>
    </row>
    <row r="178" s="12" customFormat="1" ht="25.92" customHeight="1">
      <c r="A178" s="12"/>
      <c r="B178" s="164"/>
      <c r="C178" s="12"/>
      <c r="D178" s="165" t="s">
        <v>72</v>
      </c>
      <c r="E178" s="166" t="s">
        <v>82</v>
      </c>
      <c r="F178" s="166" t="s">
        <v>726</v>
      </c>
      <c r="G178" s="12"/>
      <c r="H178" s="12"/>
      <c r="I178" s="167"/>
      <c r="J178" s="168">
        <f>BK178</f>
        <v>0</v>
      </c>
      <c r="K178" s="12"/>
      <c r="L178" s="164"/>
      <c r="M178" s="169"/>
      <c r="N178" s="170"/>
      <c r="O178" s="170"/>
      <c r="P178" s="171">
        <f>SUM(P179:P199)</f>
        <v>0</v>
      </c>
      <c r="Q178" s="170"/>
      <c r="R178" s="171">
        <f>SUM(R179:R199)</f>
        <v>0</v>
      </c>
      <c r="S178" s="170"/>
      <c r="T178" s="172">
        <f>SUM(T179:T199)</f>
        <v>0</v>
      </c>
      <c r="U178" s="12"/>
      <c r="V178" s="12"/>
      <c r="W178" s="12"/>
      <c r="X178" s="12"/>
      <c r="Y178" s="12"/>
      <c r="Z178" s="12"/>
      <c r="AA178" s="12"/>
      <c r="AB178" s="12"/>
      <c r="AC178" s="12"/>
      <c r="AD178" s="12"/>
      <c r="AE178" s="12"/>
      <c r="AR178" s="165" t="s">
        <v>80</v>
      </c>
      <c r="AT178" s="173" t="s">
        <v>72</v>
      </c>
      <c r="AU178" s="173" t="s">
        <v>73</v>
      </c>
      <c r="AY178" s="165" t="s">
        <v>281</v>
      </c>
      <c r="BK178" s="174">
        <f>SUM(BK179:BK199)</f>
        <v>0</v>
      </c>
    </row>
    <row r="179" s="2" customFormat="1" ht="24.15" customHeight="1">
      <c r="A179" s="34"/>
      <c r="B179" s="177"/>
      <c r="C179" s="178" t="s">
        <v>353</v>
      </c>
      <c r="D179" s="178" t="s">
        <v>284</v>
      </c>
      <c r="E179" s="179" t="s">
        <v>969</v>
      </c>
      <c r="F179" s="180" t="s">
        <v>970</v>
      </c>
      <c r="G179" s="181" t="s">
        <v>403</v>
      </c>
      <c r="H179" s="203">
        <v>73.25</v>
      </c>
      <c r="I179" s="183"/>
      <c r="J179" s="184">
        <f>ROUND(I179*H179,2)</f>
        <v>0</v>
      </c>
      <c r="K179" s="185"/>
      <c r="L179" s="35"/>
      <c r="M179" s="186" t="s">
        <v>1</v>
      </c>
      <c r="N179" s="187" t="s">
        <v>38</v>
      </c>
      <c r="O179" s="73"/>
      <c r="P179" s="188">
        <f>O179*H179</f>
        <v>0</v>
      </c>
      <c r="Q179" s="188">
        <v>0</v>
      </c>
      <c r="R179" s="188">
        <f>Q179*H179</f>
        <v>0</v>
      </c>
      <c r="S179" s="188">
        <v>0</v>
      </c>
      <c r="T179" s="189">
        <f>S179*H179</f>
        <v>0</v>
      </c>
      <c r="U179" s="34"/>
      <c r="V179" s="34"/>
      <c r="W179" s="34"/>
      <c r="X179" s="34"/>
      <c r="Y179" s="34"/>
      <c r="Z179" s="34"/>
      <c r="AA179" s="34"/>
      <c r="AB179" s="34"/>
      <c r="AC179" s="34"/>
      <c r="AD179" s="34"/>
      <c r="AE179" s="34"/>
      <c r="AR179" s="190" t="s">
        <v>97</v>
      </c>
      <c r="AT179" s="190" t="s">
        <v>284</v>
      </c>
      <c r="AU179" s="190" t="s">
        <v>80</v>
      </c>
      <c r="AY179" s="15" t="s">
        <v>281</v>
      </c>
      <c r="BE179" s="191">
        <f>IF(N179="základní",J179,0)</f>
        <v>0</v>
      </c>
      <c r="BF179" s="191">
        <f>IF(N179="snížená",J179,0)</f>
        <v>0</v>
      </c>
      <c r="BG179" s="191">
        <f>IF(N179="zákl. přenesená",J179,0)</f>
        <v>0</v>
      </c>
      <c r="BH179" s="191">
        <f>IF(N179="sníž. přenesená",J179,0)</f>
        <v>0</v>
      </c>
      <c r="BI179" s="191">
        <f>IF(N179="nulová",J179,0)</f>
        <v>0</v>
      </c>
      <c r="BJ179" s="15" t="s">
        <v>80</v>
      </c>
      <c r="BK179" s="191">
        <f>ROUND(I179*H179,2)</f>
        <v>0</v>
      </c>
      <c r="BL179" s="15" t="s">
        <v>97</v>
      </c>
      <c r="BM179" s="190" t="s">
        <v>1809</v>
      </c>
    </row>
    <row r="180" s="2" customFormat="1">
      <c r="A180" s="34"/>
      <c r="B180" s="35"/>
      <c r="C180" s="34"/>
      <c r="D180" s="192" t="s">
        <v>290</v>
      </c>
      <c r="E180" s="34"/>
      <c r="F180" s="193" t="s">
        <v>970</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290</v>
      </c>
      <c r="AU180" s="15" t="s">
        <v>80</v>
      </c>
    </row>
    <row r="181" s="2" customFormat="1">
      <c r="A181" s="34"/>
      <c r="B181" s="35"/>
      <c r="C181" s="34"/>
      <c r="D181" s="192" t="s">
        <v>291</v>
      </c>
      <c r="E181" s="34"/>
      <c r="F181" s="197" t="s">
        <v>1810</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291</v>
      </c>
      <c r="AU181" s="15" t="s">
        <v>80</v>
      </c>
    </row>
    <row r="182" s="2" customFormat="1" ht="24.15" customHeight="1">
      <c r="A182" s="34"/>
      <c r="B182" s="177"/>
      <c r="C182" s="178" t="s">
        <v>360</v>
      </c>
      <c r="D182" s="178" t="s">
        <v>284</v>
      </c>
      <c r="E182" s="179" t="s">
        <v>973</v>
      </c>
      <c r="F182" s="180" t="s">
        <v>974</v>
      </c>
      <c r="G182" s="181" t="s">
        <v>510</v>
      </c>
      <c r="H182" s="203">
        <v>1.77</v>
      </c>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97</v>
      </c>
      <c r="AT182" s="190" t="s">
        <v>284</v>
      </c>
      <c r="AU182" s="190" t="s">
        <v>80</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97</v>
      </c>
      <c r="BM182" s="190" t="s">
        <v>1811</v>
      </c>
    </row>
    <row r="183" s="2" customFormat="1">
      <c r="A183" s="34"/>
      <c r="B183" s="35"/>
      <c r="C183" s="34"/>
      <c r="D183" s="192" t="s">
        <v>290</v>
      </c>
      <c r="E183" s="34"/>
      <c r="F183" s="193" t="s">
        <v>974</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80</v>
      </c>
    </row>
    <row r="184" s="2" customFormat="1">
      <c r="A184" s="34"/>
      <c r="B184" s="35"/>
      <c r="C184" s="34"/>
      <c r="D184" s="192" t="s">
        <v>291</v>
      </c>
      <c r="E184" s="34"/>
      <c r="F184" s="197" t="s">
        <v>1812</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291</v>
      </c>
      <c r="AU184" s="15" t="s">
        <v>80</v>
      </c>
    </row>
    <row r="185" s="2" customFormat="1" ht="37.8" customHeight="1">
      <c r="A185" s="34"/>
      <c r="B185" s="177"/>
      <c r="C185" s="178" t="s">
        <v>455</v>
      </c>
      <c r="D185" s="178" t="s">
        <v>284</v>
      </c>
      <c r="E185" s="179" t="s">
        <v>743</v>
      </c>
      <c r="F185" s="180" t="s">
        <v>744</v>
      </c>
      <c r="G185" s="181" t="s">
        <v>510</v>
      </c>
      <c r="H185" s="203">
        <v>13.275</v>
      </c>
      <c r="I185" s="183"/>
      <c r="J185" s="184">
        <f>ROUND(I185*H185,2)</f>
        <v>0</v>
      </c>
      <c r="K185" s="185"/>
      <c r="L185" s="35"/>
      <c r="M185" s="186" t="s">
        <v>1</v>
      </c>
      <c r="N185" s="187" t="s">
        <v>38</v>
      </c>
      <c r="O185" s="73"/>
      <c r="P185" s="188">
        <f>O185*H185</f>
        <v>0</v>
      </c>
      <c r="Q185" s="188">
        <v>0</v>
      </c>
      <c r="R185" s="188">
        <f>Q185*H185</f>
        <v>0</v>
      </c>
      <c r="S185" s="188">
        <v>0</v>
      </c>
      <c r="T185" s="189">
        <f>S185*H185</f>
        <v>0</v>
      </c>
      <c r="U185" s="34"/>
      <c r="V185" s="34"/>
      <c r="W185" s="34"/>
      <c r="X185" s="34"/>
      <c r="Y185" s="34"/>
      <c r="Z185" s="34"/>
      <c r="AA185" s="34"/>
      <c r="AB185" s="34"/>
      <c r="AC185" s="34"/>
      <c r="AD185" s="34"/>
      <c r="AE185" s="34"/>
      <c r="AR185" s="190" t="s">
        <v>97</v>
      </c>
      <c r="AT185" s="190" t="s">
        <v>284</v>
      </c>
      <c r="AU185" s="190" t="s">
        <v>80</v>
      </c>
      <c r="AY185" s="15" t="s">
        <v>281</v>
      </c>
      <c r="BE185" s="191">
        <f>IF(N185="základní",J185,0)</f>
        <v>0</v>
      </c>
      <c r="BF185" s="191">
        <f>IF(N185="snížená",J185,0)</f>
        <v>0</v>
      </c>
      <c r="BG185" s="191">
        <f>IF(N185="zákl. přenesená",J185,0)</f>
        <v>0</v>
      </c>
      <c r="BH185" s="191">
        <f>IF(N185="sníž. přenesená",J185,0)</f>
        <v>0</v>
      </c>
      <c r="BI185" s="191">
        <f>IF(N185="nulová",J185,0)</f>
        <v>0</v>
      </c>
      <c r="BJ185" s="15" t="s">
        <v>80</v>
      </c>
      <c r="BK185" s="191">
        <f>ROUND(I185*H185,2)</f>
        <v>0</v>
      </c>
      <c r="BL185" s="15" t="s">
        <v>97</v>
      </c>
      <c r="BM185" s="190" t="s">
        <v>1813</v>
      </c>
    </row>
    <row r="186" s="2" customFormat="1">
      <c r="A186" s="34"/>
      <c r="B186" s="35"/>
      <c r="C186" s="34"/>
      <c r="D186" s="192" t="s">
        <v>290</v>
      </c>
      <c r="E186" s="34"/>
      <c r="F186" s="193" t="s">
        <v>744</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290</v>
      </c>
      <c r="AU186" s="15" t="s">
        <v>80</v>
      </c>
    </row>
    <row r="187" s="2" customFormat="1">
      <c r="A187" s="34"/>
      <c r="B187" s="35"/>
      <c r="C187" s="34"/>
      <c r="D187" s="192" t="s">
        <v>291</v>
      </c>
      <c r="E187" s="34"/>
      <c r="F187" s="197" t="s">
        <v>1814</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291</v>
      </c>
      <c r="AU187" s="15" t="s">
        <v>80</v>
      </c>
    </row>
    <row r="188" s="2" customFormat="1" ht="16.5" customHeight="1">
      <c r="A188" s="34"/>
      <c r="B188" s="177"/>
      <c r="C188" s="178" t="s">
        <v>367</v>
      </c>
      <c r="D188" s="178" t="s">
        <v>284</v>
      </c>
      <c r="E188" s="179" t="s">
        <v>747</v>
      </c>
      <c r="F188" s="180" t="s">
        <v>748</v>
      </c>
      <c r="G188" s="181" t="s">
        <v>403</v>
      </c>
      <c r="H188" s="203">
        <v>24.079999999999998</v>
      </c>
      <c r="I188" s="183"/>
      <c r="J188" s="184">
        <f>ROUND(I188*H188,2)</f>
        <v>0</v>
      </c>
      <c r="K188" s="185"/>
      <c r="L188" s="35"/>
      <c r="M188" s="186" t="s">
        <v>1</v>
      </c>
      <c r="N188" s="187"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97</v>
      </c>
      <c r="AT188" s="190" t="s">
        <v>284</v>
      </c>
      <c r="AU188" s="190" t="s">
        <v>80</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97</v>
      </c>
      <c r="BM188" s="190" t="s">
        <v>1815</v>
      </c>
    </row>
    <row r="189" s="2" customFormat="1">
      <c r="A189" s="34"/>
      <c r="B189" s="35"/>
      <c r="C189" s="34"/>
      <c r="D189" s="192" t="s">
        <v>290</v>
      </c>
      <c r="E189" s="34"/>
      <c r="F189" s="193" t="s">
        <v>748</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80</v>
      </c>
    </row>
    <row r="190" s="2" customFormat="1">
      <c r="A190" s="34"/>
      <c r="B190" s="35"/>
      <c r="C190" s="34"/>
      <c r="D190" s="192" t="s">
        <v>291</v>
      </c>
      <c r="E190" s="34"/>
      <c r="F190" s="197" t="s">
        <v>1816</v>
      </c>
      <c r="G190" s="34"/>
      <c r="H190" s="34"/>
      <c r="I190" s="194"/>
      <c r="J190" s="34"/>
      <c r="K190" s="34"/>
      <c r="L190" s="35"/>
      <c r="M190" s="195"/>
      <c r="N190" s="196"/>
      <c r="O190" s="73"/>
      <c r="P190" s="73"/>
      <c r="Q190" s="73"/>
      <c r="R190" s="73"/>
      <c r="S190" s="73"/>
      <c r="T190" s="74"/>
      <c r="U190" s="34"/>
      <c r="V190" s="34"/>
      <c r="W190" s="34"/>
      <c r="X190" s="34"/>
      <c r="Y190" s="34"/>
      <c r="Z190" s="34"/>
      <c r="AA190" s="34"/>
      <c r="AB190" s="34"/>
      <c r="AC190" s="34"/>
      <c r="AD190" s="34"/>
      <c r="AE190" s="34"/>
      <c r="AT190" s="15" t="s">
        <v>291</v>
      </c>
      <c r="AU190" s="15" t="s">
        <v>80</v>
      </c>
    </row>
    <row r="191" s="2" customFormat="1" ht="16.5" customHeight="1">
      <c r="A191" s="34"/>
      <c r="B191" s="177"/>
      <c r="C191" s="178" t="s">
        <v>372</v>
      </c>
      <c r="D191" s="178" t="s">
        <v>284</v>
      </c>
      <c r="E191" s="179" t="s">
        <v>751</v>
      </c>
      <c r="F191" s="180" t="s">
        <v>752</v>
      </c>
      <c r="G191" s="181" t="s">
        <v>403</v>
      </c>
      <c r="H191" s="203">
        <v>24.079999999999998</v>
      </c>
      <c r="I191" s="183"/>
      <c r="J191" s="184">
        <f>ROUND(I191*H191,2)</f>
        <v>0</v>
      </c>
      <c r="K191" s="185"/>
      <c r="L191" s="35"/>
      <c r="M191" s="186" t="s">
        <v>1</v>
      </c>
      <c r="N191" s="187" t="s">
        <v>38</v>
      </c>
      <c r="O191" s="73"/>
      <c r="P191" s="188">
        <f>O191*H191</f>
        <v>0</v>
      </c>
      <c r="Q191" s="188">
        <v>0</v>
      </c>
      <c r="R191" s="188">
        <f>Q191*H191</f>
        <v>0</v>
      </c>
      <c r="S191" s="188">
        <v>0</v>
      </c>
      <c r="T191" s="189">
        <f>S191*H191</f>
        <v>0</v>
      </c>
      <c r="U191" s="34"/>
      <c r="V191" s="34"/>
      <c r="W191" s="34"/>
      <c r="X191" s="34"/>
      <c r="Y191" s="34"/>
      <c r="Z191" s="34"/>
      <c r="AA191" s="34"/>
      <c r="AB191" s="34"/>
      <c r="AC191" s="34"/>
      <c r="AD191" s="34"/>
      <c r="AE191" s="34"/>
      <c r="AR191" s="190" t="s">
        <v>97</v>
      </c>
      <c r="AT191" s="190" t="s">
        <v>284</v>
      </c>
      <c r="AU191" s="190" t="s">
        <v>80</v>
      </c>
      <c r="AY191" s="15" t="s">
        <v>281</v>
      </c>
      <c r="BE191" s="191">
        <f>IF(N191="základní",J191,0)</f>
        <v>0</v>
      </c>
      <c r="BF191" s="191">
        <f>IF(N191="snížená",J191,0)</f>
        <v>0</v>
      </c>
      <c r="BG191" s="191">
        <f>IF(N191="zákl. přenesená",J191,0)</f>
        <v>0</v>
      </c>
      <c r="BH191" s="191">
        <f>IF(N191="sníž. přenesená",J191,0)</f>
        <v>0</v>
      </c>
      <c r="BI191" s="191">
        <f>IF(N191="nulová",J191,0)</f>
        <v>0</v>
      </c>
      <c r="BJ191" s="15" t="s">
        <v>80</v>
      </c>
      <c r="BK191" s="191">
        <f>ROUND(I191*H191,2)</f>
        <v>0</v>
      </c>
      <c r="BL191" s="15" t="s">
        <v>97</v>
      </c>
      <c r="BM191" s="190" t="s">
        <v>1817</v>
      </c>
    </row>
    <row r="192" s="2" customFormat="1">
      <c r="A192" s="34"/>
      <c r="B192" s="35"/>
      <c r="C192" s="34"/>
      <c r="D192" s="192" t="s">
        <v>290</v>
      </c>
      <c r="E192" s="34"/>
      <c r="F192" s="193" t="s">
        <v>752</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290</v>
      </c>
      <c r="AU192" s="15" t="s">
        <v>80</v>
      </c>
    </row>
    <row r="193" s="2" customFormat="1">
      <c r="A193" s="34"/>
      <c r="B193" s="35"/>
      <c r="C193" s="34"/>
      <c r="D193" s="192" t="s">
        <v>291</v>
      </c>
      <c r="E193" s="34"/>
      <c r="F193" s="197" t="s">
        <v>1818</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291</v>
      </c>
      <c r="AU193" s="15" t="s">
        <v>80</v>
      </c>
    </row>
    <row r="194" s="2" customFormat="1" ht="21.75" customHeight="1">
      <c r="A194" s="34"/>
      <c r="B194" s="177"/>
      <c r="C194" s="178" t="s">
        <v>7</v>
      </c>
      <c r="D194" s="178" t="s">
        <v>284</v>
      </c>
      <c r="E194" s="179" t="s">
        <v>755</v>
      </c>
      <c r="F194" s="180" t="s">
        <v>756</v>
      </c>
      <c r="G194" s="181" t="s">
        <v>515</v>
      </c>
      <c r="H194" s="203">
        <v>0.66400000000000003</v>
      </c>
      <c r="I194" s="183"/>
      <c r="J194" s="184">
        <f>ROUND(I194*H194,2)</f>
        <v>0</v>
      </c>
      <c r="K194" s="185"/>
      <c r="L194" s="35"/>
      <c r="M194" s="186" t="s">
        <v>1</v>
      </c>
      <c r="N194" s="187" t="s">
        <v>38</v>
      </c>
      <c r="O194" s="73"/>
      <c r="P194" s="188">
        <f>O194*H194</f>
        <v>0</v>
      </c>
      <c r="Q194" s="188">
        <v>0</v>
      </c>
      <c r="R194" s="188">
        <f>Q194*H194</f>
        <v>0</v>
      </c>
      <c r="S194" s="188">
        <v>0</v>
      </c>
      <c r="T194" s="189">
        <f>S194*H194</f>
        <v>0</v>
      </c>
      <c r="U194" s="34"/>
      <c r="V194" s="34"/>
      <c r="W194" s="34"/>
      <c r="X194" s="34"/>
      <c r="Y194" s="34"/>
      <c r="Z194" s="34"/>
      <c r="AA194" s="34"/>
      <c r="AB194" s="34"/>
      <c r="AC194" s="34"/>
      <c r="AD194" s="34"/>
      <c r="AE194" s="34"/>
      <c r="AR194" s="190" t="s">
        <v>97</v>
      </c>
      <c r="AT194" s="190" t="s">
        <v>284</v>
      </c>
      <c r="AU194" s="190" t="s">
        <v>80</v>
      </c>
      <c r="AY194" s="15" t="s">
        <v>281</v>
      </c>
      <c r="BE194" s="191">
        <f>IF(N194="základní",J194,0)</f>
        <v>0</v>
      </c>
      <c r="BF194" s="191">
        <f>IF(N194="snížená",J194,0)</f>
        <v>0</v>
      </c>
      <c r="BG194" s="191">
        <f>IF(N194="zákl. přenesená",J194,0)</f>
        <v>0</v>
      </c>
      <c r="BH194" s="191">
        <f>IF(N194="sníž. přenesená",J194,0)</f>
        <v>0</v>
      </c>
      <c r="BI194" s="191">
        <f>IF(N194="nulová",J194,0)</f>
        <v>0</v>
      </c>
      <c r="BJ194" s="15" t="s">
        <v>80</v>
      </c>
      <c r="BK194" s="191">
        <f>ROUND(I194*H194,2)</f>
        <v>0</v>
      </c>
      <c r="BL194" s="15" t="s">
        <v>97</v>
      </c>
      <c r="BM194" s="190" t="s">
        <v>1819</v>
      </c>
    </row>
    <row r="195" s="2" customFormat="1">
      <c r="A195" s="34"/>
      <c r="B195" s="35"/>
      <c r="C195" s="34"/>
      <c r="D195" s="192" t="s">
        <v>290</v>
      </c>
      <c r="E195" s="34"/>
      <c r="F195" s="193" t="s">
        <v>756</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290</v>
      </c>
      <c r="AU195" s="15" t="s">
        <v>80</v>
      </c>
    </row>
    <row r="196" s="2" customFormat="1">
      <c r="A196" s="34"/>
      <c r="B196" s="35"/>
      <c r="C196" s="34"/>
      <c r="D196" s="192" t="s">
        <v>291</v>
      </c>
      <c r="E196" s="34"/>
      <c r="F196" s="197" t="s">
        <v>1820</v>
      </c>
      <c r="G196" s="34"/>
      <c r="H196" s="34"/>
      <c r="I196" s="194"/>
      <c r="J196" s="34"/>
      <c r="K196" s="34"/>
      <c r="L196" s="35"/>
      <c r="M196" s="195"/>
      <c r="N196" s="196"/>
      <c r="O196" s="73"/>
      <c r="P196" s="73"/>
      <c r="Q196" s="73"/>
      <c r="R196" s="73"/>
      <c r="S196" s="73"/>
      <c r="T196" s="74"/>
      <c r="U196" s="34"/>
      <c r="V196" s="34"/>
      <c r="W196" s="34"/>
      <c r="X196" s="34"/>
      <c r="Y196" s="34"/>
      <c r="Z196" s="34"/>
      <c r="AA196" s="34"/>
      <c r="AB196" s="34"/>
      <c r="AC196" s="34"/>
      <c r="AD196" s="34"/>
      <c r="AE196" s="34"/>
      <c r="AT196" s="15" t="s">
        <v>291</v>
      </c>
      <c r="AU196" s="15" t="s">
        <v>80</v>
      </c>
    </row>
    <row r="197" s="2" customFormat="1" ht="37.8" customHeight="1">
      <c r="A197" s="34"/>
      <c r="B197" s="177"/>
      <c r="C197" s="178" t="s">
        <v>380</v>
      </c>
      <c r="D197" s="178" t="s">
        <v>284</v>
      </c>
      <c r="E197" s="179" t="s">
        <v>987</v>
      </c>
      <c r="F197" s="180" t="s">
        <v>988</v>
      </c>
      <c r="G197" s="181" t="s">
        <v>403</v>
      </c>
      <c r="H197" s="203">
        <v>84.238</v>
      </c>
      <c r="I197" s="183"/>
      <c r="J197" s="184">
        <f>ROUND(I197*H197,2)</f>
        <v>0</v>
      </c>
      <c r="K197" s="185"/>
      <c r="L197" s="35"/>
      <c r="M197" s="186" t="s">
        <v>1</v>
      </c>
      <c r="N197" s="187" t="s">
        <v>38</v>
      </c>
      <c r="O197" s="73"/>
      <c r="P197" s="188">
        <f>O197*H197</f>
        <v>0</v>
      </c>
      <c r="Q197" s="188">
        <v>0</v>
      </c>
      <c r="R197" s="188">
        <f>Q197*H197</f>
        <v>0</v>
      </c>
      <c r="S197" s="188">
        <v>0</v>
      </c>
      <c r="T197" s="189">
        <f>S197*H197</f>
        <v>0</v>
      </c>
      <c r="U197" s="34"/>
      <c r="V197" s="34"/>
      <c r="W197" s="34"/>
      <c r="X197" s="34"/>
      <c r="Y197" s="34"/>
      <c r="Z197" s="34"/>
      <c r="AA197" s="34"/>
      <c r="AB197" s="34"/>
      <c r="AC197" s="34"/>
      <c r="AD197" s="34"/>
      <c r="AE197" s="34"/>
      <c r="AR197" s="190" t="s">
        <v>97</v>
      </c>
      <c r="AT197" s="190" t="s">
        <v>284</v>
      </c>
      <c r="AU197" s="190" t="s">
        <v>80</v>
      </c>
      <c r="AY197" s="15" t="s">
        <v>281</v>
      </c>
      <c r="BE197" s="191">
        <f>IF(N197="základní",J197,0)</f>
        <v>0</v>
      </c>
      <c r="BF197" s="191">
        <f>IF(N197="snížená",J197,0)</f>
        <v>0</v>
      </c>
      <c r="BG197" s="191">
        <f>IF(N197="zákl. přenesená",J197,0)</f>
        <v>0</v>
      </c>
      <c r="BH197" s="191">
        <f>IF(N197="sníž. přenesená",J197,0)</f>
        <v>0</v>
      </c>
      <c r="BI197" s="191">
        <f>IF(N197="nulová",J197,0)</f>
        <v>0</v>
      </c>
      <c r="BJ197" s="15" t="s">
        <v>80</v>
      </c>
      <c r="BK197" s="191">
        <f>ROUND(I197*H197,2)</f>
        <v>0</v>
      </c>
      <c r="BL197" s="15" t="s">
        <v>97</v>
      </c>
      <c r="BM197" s="190" t="s">
        <v>1821</v>
      </c>
    </row>
    <row r="198" s="2" customFormat="1">
      <c r="A198" s="34"/>
      <c r="B198" s="35"/>
      <c r="C198" s="34"/>
      <c r="D198" s="192" t="s">
        <v>290</v>
      </c>
      <c r="E198" s="34"/>
      <c r="F198" s="193" t="s">
        <v>988</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290</v>
      </c>
      <c r="AU198" s="15" t="s">
        <v>80</v>
      </c>
    </row>
    <row r="199" s="2" customFormat="1">
      <c r="A199" s="34"/>
      <c r="B199" s="35"/>
      <c r="C199" s="34"/>
      <c r="D199" s="192" t="s">
        <v>291</v>
      </c>
      <c r="E199" s="34"/>
      <c r="F199" s="197" t="s">
        <v>1822</v>
      </c>
      <c r="G199" s="34"/>
      <c r="H199" s="34"/>
      <c r="I199" s="194"/>
      <c r="J199" s="34"/>
      <c r="K199" s="34"/>
      <c r="L199" s="35"/>
      <c r="M199" s="195"/>
      <c r="N199" s="196"/>
      <c r="O199" s="73"/>
      <c r="P199" s="73"/>
      <c r="Q199" s="73"/>
      <c r="R199" s="73"/>
      <c r="S199" s="73"/>
      <c r="T199" s="74"/>
      <c r="U199" s="34"/>
      <c r="V199" s="34"/>
      <c r="W199" s="34"/>
      <c r="X199" s="34"/>
      <c r="Y199" s="34"/>
      <c r="Z199" s="34"/>
      <c r="AA199" s="34"/>
      <c r="AB199" s="34"/>
      <c r="AC199" s="34"/>
      <c r="AD199" s="34"/>
      <c r="AE199" s="34"/>
      <c r="AT199" s="15" t="s">
        <v>291</v>
      </c>
      <c r="AU199" s="15" t="s">
        <v>80</v>
      </c>
    </row>
    <row r="200" s="12" customFormat="1" ht="25.92" customHeight="1">
      <c r="A200" s="12"/>
      <c r="B200" s="164"/>
      <c r="C200" s="12"/>
      <c r="D200" s="165" t="s">
        <v>72</v>
      </c>
      <c r="E200" s="166" t="s">
        <v>90</v>
      </c>
      <c r="F200" s="166" t="s">
        <v>772</v>
      </c>
      <c r="G200" s="12"/>
      <c r="H200" s="12"/>
      <c r="I200" s="167"/>
      <c r="J200" s="168">
        <f>BK200</f>
        <v>0</v>
      </c>
      <c r="K200" s="12"/>
      <c r="L200" s="164"/>
      <c r="M200" s="169"/>
      <c r="N200" s="170"/>
      <c r="O200" s="170"/>
      <c r="P200" s="171">
        <f>SUM(P201:P212)</f>
        <v>0</v>
      </c>
      <c r="Q200" s="170"/>
      <c r="R200" s="171">
        <f>SUM(R201:R212)</f>
        <v>0</v>
      </c>
      <c r="S200" s="170"/>
      <c r="T200" s="172">
        <f>SUM(T201:T212)</f>
        <v>0</v>
      </c>
      <c r="U200" s="12"/>
      <c r="V200" s="12"/>
      <c r="W200" s="12"/>
      <c r="X200" s="12"/>
      <c r="Y200" s="12"/>
      <c r="Z200" s="12"/>
      <c r="AA200" s="12"/>
      <c r="AB200" s="12"/>
      <c r="AC200" s="12"/>
      <c r="AD200" s="12"/>
      <c r="AE200" s="12"/>
      <c r="AR200" s="165" t="s">
        <v>80</v>
      </c>
      <c r="AT200" s="173" t="s">
        <v>72</v>
      </c>
      <c r="AU200" s="173" t="s">
        <v>73</v>
      </c>
      <c r="AY200" s="165" t="s">
        <v>281</v>
      </c>
      <c r="BK200" s="174">
        <f>SUM(BK201:BK212)</f>
        <v>0</v>
      </c>
    </row>
    <row r="201" s="2" customFormat="1" ht="55.5" customHeight="1">
      <c r="A201" s="34"/>
      <c r="B201" s="177"/>
      <c r="C201" s="178" t="s">
        <v>385</v>
      </c>
      <c r="D201" s="178" t="s">
        <v>284</v>
      </c>
      <c r="E201" s="179" t="s">
        <v>991</v>
      </c>
      <c r="F201" s="180" t="s">
        <v>992</v>
      </c>
      <c r="G201" s="181" t="s">
        <v>510</v>
      </c>
      <c r="H201" s="203">
        <v>7.7480000000000002</v>
      </c>
      <c r="I201" s="183"/>
      <c r="J201" s="184">
        <f>ROUND(I201*H201,2)</f>
        <v>0</v>
      </c>
      <c r="K201" s="185"/>
      <c r="L201" s="35"/>
      <c r="M201" s="186" t="s">
        <v>1</v>
      </c>
      <c r="N201" s="187" t="s">
        <v>38</v>
      </c>
      <c r="O201" s="73"/>
      <c r="P201" s="188">
        <f>O201*H201</f>
        <v>0</v>
      </c>
      <c r="Q201" s="188">
        <v>0</v>
      </c>
      <c r="R201" s="188">
        <f>Q201*H201</f>
        <v>0</v>
      </c>
      <c r="S201" s="188">
        <v>0</v>
      </c>
      <c r="T201" s="189">
        <f>S201*H201</f>
        <v>0</v>
      </c>
      <c r="U201" s="34"/>
      <c r="V201" s="34"/>
      <c r="W201" s="34"/>
      <c r="X201" s="34"/>
      <c r="Y201" s="34"/>
      <c r="Z201" s="34"/>
      <c r="AA201" s="34"/>
      <c r="AB201" s="34"/>
      <c r="AC201" s="34"/>
      <c r="AD201" s="34"/>
      <c r="AE201" s="34"/>
      <c r="AR201" s="190" t="s">
        <v>97</v>
      </c>
      <c r="AT201" s="190" t="s">
        <v>284</v>
      </c>
      <c r="AU201" s="190" t="s">
        <v>80</v>
      </c>
      <c r="AY201" s="15" t="s">
        <v>281</v>
      </c>
      <c r="BE201" s="191">
        <f>IF(N201="základní",J201,0)</f>
        <v>0</v>
      </c>
      <c r="BF201" s="191">
        <f>IF(N201="snížená",J201,0)</f>
        <v>0</v>
      </c>
      <c r="BG201" s="191">
        <f>IF(N201="zákl. přenesená",J201,0)</f>
        <v>0</v>
      </c>
      <c r="BH201" s="191">
        <f>IF(N201="sníž. přenesená",J201,0)</f>
        <v>0</v>
      </c>
      <c r="BI201" s="191">
        <f>IF(N201="nulová",J201,0)</f>
        <v>0</v>
      </c>
      <c r="BJ201" s="15" t="s">
        <v>80</v>
      </c>
      <c r="BK201" s="191">
        <f>ROUND(I201*H201,2)</f>
        <v>0</v>
      </c>
      <c r="BL201" s="15" t="s">
        <v>97</v>
      </c>
      <c r="BM201" s="190" t="s">
        <v>1823</v>
      </c>
    </row>
    <row r="202" s="2" customFormat="1">
      <c r="A202" s="34"/>
      <c r="B202" s="35"/>
      <c r="C202" s="34"/>
      <c r="D202" s="192" t="s">
        <v>290</v>
      </c>
      <c r="E202" s="34"/>
      <c r="F202" s="193" t="s">
        <v>992</v>
      </c>
      <c r="G202" s="34"/>
      <c r="H202" s="34"/>
      <c r="I202" s="194"/>
      <c r="J202" s="34"/>
      <c r="K202" s="34"/>
      <c r="L202" s="35"/>
      <c r="M202" s="195"/>
      <c r="N202" s="196"/>
      <c r="O202" s="73"/>
      <c r="P202" s="73"/>
      <c r="Q202" s="73"/>
      <c r="R202" s="73"/>
      <c r="S202" s="73"/>
      <c r="T202" s="74"/>
      <c r="U202" s="34"/>
      <c r="V202" s="34"/>
      <c r="W202" s="34"/>
      <c r="X202" s="34"/>
      <c r="Y202" s="34"/>
      <c r="Z202" s="34"/>
      <c r="AA202" s="34"/>
      <c r="AB202" s="34"/>
      <c r="AC202" s="34"/>
      <c r="AD202" s="34"/>
      <c r="AE202" s="34"/>
      <c r="AT202" s="15" t="s">
        <v>290</v>
      </c>
      <c r="AU202" s="15" t="s">
        <v>80</v>
      </c>
    </row>
    <row r="203" s="2" customFormat="1">
      <c r="A203" s="34"/>
      <c r="B203" s="35"/>
      <c r="C203" s="34"/>
      <c r="D203" s="192" t="s">
        <v>291</v>
      </c>
      <c r="E203" s="34"/>
      <c r="F203" s="197" t="s">
        <v>1824</v>
      </c>
      <c r="G203" s="34"/>
      <c r="H203" s="34"/>
      <c r="I203" s="194"/>
      <c r="J203" s="34"/>
      <c r="K203" s="34"/>
      <c r="L203" s="35"/>
      <c r="M203" s="195"/>
      <c r="N203" s="196"/>
      <c r="O203" s="73"/>
      <c r="P203" s="73"/>
      <c r="Q203" s="73"/>
      <c r="R203" s="73"/>
      <c r="S203" s="73"/>
      <c r="T203" s="74"/>
      <c r="U203" s="34"/>
      <c r="V203" s="34"/>
      <c r="W203" s="34"/>
      <c r="X203" s="34"/>
      <c r="Y203" s="34"/>
      <c r="Z203" s="34"/>
      <c r="AA203" s="34"/>
      <c r="AB203" s="34"/>
      <c r="AC203" s="34"/>
      <c r="AD203" s="34"/>
      <c r="AE203" s="34"/>
      <c r="AT203" s="15" t="s">
        <v>291</v>
      </c>
      <c r="AU203" s="15" t="s">
        <v>80</v>
      </c>
    </row>
    <row r="204" s="2" customFormat="1" ht="37.8" customHeight="1">
      <c r="A204" s="34"/>
      <c r="B204" s="177"/>
      <c r="C204" s="178" t="s">
        <v>390</v>
      </c>
      <c r="D204" s="178" t="s">
        <v>284</v>
      </c>
      <c r="E204" s="179" t="s">
        <v>995</v>
      </c>
      <c r="F204" s="180" t="s">
        <v>996</v>
      </c>
      <c r="G204" s="181" t="s">
        <v>403</v>
      </c>
      <c r="H204" s="203">
        <v>50.659999999999997</v>
      </c>
      <c r="I204" s="183"/>
      <c r="J204" s="184">
        <f>ROUND(I204*H204,2)</f>
        <v>0</v>
      </c>
      <c r="K204" s="185"/>
      <c r="L204" s="35"/>
      <c r="M204" s="186" t="s">
        <v>1</v>
      </c>
      <c r="N204" s="187" t="s">
        <v>38</v>
      </c>
      <c r="O204" s="73"/>
      <c r="P204" s="188">
        <f>O204*H204</f>
        <v>0</v>
      </c>
      <c r="Q204" s="188">
        <v>0</v>
      </c>
      <c r="R204" s="188">
        <f>Q204*H204</f>
        <v>0</v>
      </c>
      <c r="S204" s="188">
        <v>0</v>
      </c>
      <c r="T204" s="189">
        <f>S204*H204</f>
        <v>0</v>
      </c>
      <c r="U204" s="34"/>
      <c r="V204" s="34"/>
      <c r="W204" s="34"/>
      <c r="X204" s="34"/>
      <c r="Y204" s="34"/>
      <c r="Z204" s="34"/>
      <c r="AA204" s="34"/>
      <c r="AB204" s="34"/>
      <c r="AC204" s="34"/>
      <c r="AD204" s="34"/>
      <c r="AE204" s="34"/>
      <c r="AR204" s="190" t="s">
        <v>97</v>
      </c>
      <c r="AT204" s="190" t="s">
        <v>284</v>
      </c>
      <c r="AU204" s="190" t="s">
        <v>80</v>
      </c>
      <c r="AY204" s="15" t="s">
        <v>281</v>
      </c>
      <c r="BE204" s="191">
        <f>IF(N204="základní",J204,0)</f>
        <v>0</v>
      </c>
      <c r="BF204" s="191">
        <f>IF(N204="snížená",J204,0)</f>
        <v>0</v>
      </c>
      <c r="BG204" s="191">
        <f>IF(N204="zákl. přenesená",J204,0)</f>
        <v>0</v>
      </c>
      <c r="BH204" s="191">
        <f>IF(N204="sníž. přenesená",J204,0)</f>
        <v>0</v>
      </c>
      <c r="BI204" s="191">
        <f>IF(N204="nulová",J204,0)</f>
        <v>0</v>
      </c>
      <c r="BJ204" s="15" t="s">
        <v>80</v>
      </c>
      <c r="BK204" s="191">
        <f>ROUND(I204*H204,2)</f>
        <v>0</v>
      </c>
      <c r="BL204" s="15" t="s">
        <v>97</v>
      </c>
      <c r="BM204" s="190" t="s">
        <v>1825</v>
      </c>
    </row>
    <row r="205" s="2" customFormat="1">
      <c r="A205" s="34"/>
      <c r="B205" s="35"/>
      <c r="C205" s="34"/>
      <c r="D205" s="192" t="s">
        <v>290</v>
      </c>
      <c r="E205" s="34"/>
      <c r="F205" s="193" t="s">
        <v>996</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290</v>
      </c>
      <c r="AU205" s="15" t="s">
        <v>80</v>
      </c>
    </row>
    <row r="206" s="2" customFormat="1">
      <c r="A206" s="34"/>
      <c r="B206" s="35"/>
      <c r="C206" s="34"/>
      <c r="D206" s="192" t="s">
        <v>291</v>
      </c>
      <c r="E206" s="34"/>
      <c r="F206" s="197" t="s">
        <v>1826</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291</v>
      </c>
      <c r="AU206" s="15" t="s">
        <v>80</v>
      </c>
    </row>
    <row r="207" s="2" customFormat="1" ht="37.8" customHeight="1">
      <c r="A207" s="34"/>
      <c r="B207" s="177"/>
      <c r="C207" s="178" t="s">
        <v>477</v>
      </c>
      <c r="D207" s="178" t="s">
        <v>284</v>
      </c>
      <c r="E207" s="179" t="s">
        <v>999</v>
      </c>
      <c r="F207" s="180" t="s">
        <v>1000</v>
      </c>
      <c r="G207" s="181" t="s">
        <v>403</v>
      </c>
      <c r="H207" s="203">
        <v>50.659999999999997</v>
      </c>
      <c r="I207" s="183"/>
      <c r="J207" s="184">
        <f>ROUND(I207*H207,2)</f>
        <v>0</v>
      </c>
      <c r="K207" s="185"/>
      <c r="L207" s="35"/>
      <c r="M207" s="186" t="s">
        <v>1</v>
      </c>
      <c r="N207" s="187" t="s">
        <v>38</v>
      </c>
      <c r="O207" s="73"/>
      <c r="P207" s="188">
        <f>O207*H207</f>
        <v>0</v>
      </c>
      <c r="Q207" s="188">
        <v>0</v>
      </c>
      <c r="R207" s="188">
        <f>Q207*H207</f>
        <v>0</v>
      </c>
      <c r="S207" s="188">
        <v>0</v>
      </c>
      <c r="T207" s="189">
        <f>S207*H207</f>
        <v>0</v>
      </c>
      <c r="U207" s="34"/>
      <c r="V207" s="34"/>
      <c r="W207" s="34"/>
      <c r="X207" s="34"/>
      <c r="Y207" s="34"/>
      <c r="Z207" s="34"/>
      <c r="AA207" s="34"/>
      <c r="AB207" s="34"/>
      <c r="AC207" s="34"/>
      <c r="AD207" s="34"/>
      <c r="AE207" s="34"/>
      <c r="AR207" s="190" t="s">
        <v>97</v>
      </c>
      <c r="AT207" s="190" t="s">
        <v>284</v>
      </c>
      <c r="AU207" s="190" t="s">
        <v>80</v>
      </c>
      <c r="AY207" s="15" t="s">
        <v>281</v>
      </c>
      <c r="BE207" s="191">
        <f>IF(N207="základní",J207,0)</f>
        <v>0</v>
      </c>
      <c r="BF207" s="191">
        <f>IF(N207="snížená",J207,0)</f>
        <v>0</v>
      </c>
      <c r="BG207" s="191">
        <f>IF(N207="zákl. přenesená",J207,0)</f>
        <v>0</v>
      </c>
      <c r="BH207" s="191">
        <f>IF(N207="sníž. přenesená",J207,0)</f>
        <v>0</v>
      </c>
      <c r="BI207" s="191">
        <f>IF(N207="nulová",J207,0)</f>
        <v>0</v>
      </c>
      <c r="BJ207" s="15" t="s">
        <v>80</v>
      </c>
      <c r="BK207" s="191">
        <f>ROUND(I207*H207,2)</f>
        <v>0</v>
      </c>
      <c r="BL207" s="15" t="s">
        <v>97</v>
      </c>
      <c r="BM207" s="190" t="s">
        <v>1827</v>
      </c>
    </row>
    <row r="208" s="2" customFormat="1">
      <c r="A208" s="34"/>
      <c r="B208" s="35"/>
      <c r="C208" s="34"/>
      <c r="D208" s="192" t="s">
        <v>290</v>
      </c>
      <c r="E208" s="34"/>
      <c r="F208" s="193" t="s">
        <v>1000</v>
      </c>
      <c r="G208" s="34"/>
      <c r="H208" s="34"/>
      <c r="I208" s="194"/>
      <c r="J208" s="34"/>
      <c r="K208" s="34"/>
      <c r="L208" s="35"/>
      <c r="M208" s="195"/>
      <c r="N208" s="196"/>
      <c r="O208" s="73"/>
      <c r="P208" s="73"/>
      <c r="Q208" s="73"/>
      <c r="R208" s="73"/>
      <c r="S208" s="73"/>
      <c r="T208" s="74"/>
      <c r="U208" s="34"/>
      <c r="V208" s="34"/>
      <c r="W208" s="34"/>
      <c r="X208" s="34"/>
      <c r="Y208" s="34"/>
      <c r="Z208" s="34"/>
      <c r="AA208" s="34"/>
      <c r="AB208" s="34"/>
      <c r="AC208" s="34"/>
      <c r="AD208" s="34"/>
      <c r="AE208" s="34"/>
      <c r="AT208" s="15" t="s">
        <v>290</v>
      </c>
      <c r="AU208" s="15" t="s">
        <v>80</v>
      </c>
    </row>
    <row r="209" s="2" customFormat="1">
      <c r="A209" s="34"/>
      <c r="B209" s="35"/>
      <c r="C209" s="34"/>
      <c r="D209" s="192" t="s">
        <v>291</v>
      </c>
      <c r="E209" s="34"/>
      <c r="F209" s="197" t="s">
        <v>1826</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291</v>
      </c>
      <c r="AU209" s="15" t="s">
        <v>80</v>
      </c>
    </row>
    <row r="210" s="2" customFormat="1" ht="49.05" customHeight="1">
      <c r="A210" s="34"/>
      <c r="B210" s="177"/>
      <c r="C210" s="178" t="s">
        <v>763</v>
      </c>
      <c r="D210" s="178" t="s">
        <v>284</v>
      </c>
      <c r="E210" s="179" t="s">
        <v>1002</v>
      </c>
      <c r="F210" s="180" t="s">
        <v>1003</v>
      </c>
      <c r="G210" s="181" t="s">
        <v>515</v>
      </c>
      <c r="H210" s="203">
        <v>1.1619999999999999</v>
      </c>
      <c r="I210" s="183"/>
      <c r="J210" s="184">
        <f>ROUND(I210*H210,2)</f>
        <v>0</v>
      </c>
      <c r="K210" s="185"/>
      <c r="L210" s="35"/>
      <c r="M210" s="186" t="s">
        <v>1</v>
      </c>
      <c r="N210" s="187" t="s">
        <v>38</v>
      </c>
      <c r="O210" s="73"/>
      <c r="P210" s="188">
        <f>O210*H210</f>
        <v>0</v>
      </c>
      <c r="Q210" s="188">
        <v>0</v>
      </c>
      <c r="R210" s="188">
        <f>Q210*H210</f>
        <v>0</v>
      </c>
      <c r="S210" s="188">
        <v>0</v>
      </c>
      <c r="T210" s="189">
        <f>S210*H210</f>
        <v>0</v>
      </c>
      <c r="U210" s="34"/>
      <c r="V210" s="34"/>
      <c r="W210" s="34"/>
      <c r="X210" s="34"/>
      <c r="Y210" s="34"/>
      <c r="Z210" s="34"/>
      <c r="AA210" s="34"/>
      <c r="AB210" s="34"/>
      <c r="AC210" s="34"/>
      <c r="AD210" s="34"/>
      <c r="AE210" s="34"/>
      <c r="AR210" s="190" t="s">
        <v>97</v>
      </c>
      <c r="AT210" s="190" t="s">
        <v>284</v>
      </c>
      <c r="AU210" s="190" t="s">
        <v>80</v>
      </c>
      <c r="AY210" s="15" t="s">
        <v>281</v>
      </c>
      <c r="BE210" s="191">
        <f>IF(N210="základní",J210,0)</f>
        <v>0</v>
      </c>
      <c r="BF210" s="191">
        <f>IF(N210="snížená",J210,0)</f>
        <v>0</v>
      </c>
      <c r="BG210" s="191">
        <f>IF(N210="zákl. přenesená",J210,0)</f>
        <v>0</v>
      </c>
      <c r="BH210" s="191">
        <f>IF(N210="sníž. přenesená",J210,0)</f>
        <v>0</v>
      </c>
      <c r="BI210" s="191">
        <f>IF(N210="nulová",J210,0)</f>
        <v>0</v>
      </c>
      <c r="BJ210" s="15" t="s">
        <v>80</v>
      </c>
      <c r="BK210" s="191">
        <f>ROUND(I210*H210,2)</f>
        <v>0</v>
      </c>
      <c r="BL210" s="15" t="s">
        <v>97</v>
      </c>
      <c r="BM210" s="190" t="s">
        <v>1828</v>
      </c>
    </row>
    <row r="211" s="2" customFormat="1">
      <c r="A211" s="34"/>
      <c r="B211" s="35"/>
      <c r="C211" s="34"/>
      <c r="D211" s="192" t="s">
        <v>290</v>
      </c>
      <c r="E211" s="34"/>
      <c r="F211" s="193" t="s">
        <v>1003</v>
      </c>
      <c r="G211" s="34"/>
      <c r="H211" s="34"/>
      <c r="I211" s="194"/>
      <c r="J211" s="34"/>
      <c r="K211" s="34"/>
      <c r="L211" s="35"/>
      <c r="M211" s="195"/>
      <c r="N211" s="196"/>
      <c r="O211" s="73"/>
      <c r="P211" s="73"/>
      <c r="Q211" s="73"/>
      <c r="R211" s="73"/>
      <c r="S211" s="73"/>
      <c r="T211" s="74"/>
      <c r="U211" s="34"/>
      <c r="V211" s="34"/>
      <c r="W211" s="34"/>
      <c r="X211" s="34"/>
      <c r="Y211" s="34"/>
      <c r="Z211" s="34"/>
      <c r="AA211" s="34"/>
      <c r="AB211" s="34"/>
      <c r="AC211" s="34"/>
      <c r="AD211" s="34"/>
      <c r="AE211" s="34"/>
      <c r="AT211" s="15" t="s">
        <v>290</v>
      </c>
      <c r="AU211" s="15" t="s">
        <v>80</v>
      </c>
    </row>
    <row r="212" s="2" customFormat="1">
      <c r="A212" s="34"/>
      <c r="B212" s="35"/>
      <c r="C212" s="34"/>
      <c r="D212" s="192" t="s">
        <v>291</v>
      </c>
      <c r="E212" s="34"/>
      <c r="F212" s="197" t="s">
        <v>1829</v>
      </c>
      <c r="G212" s="34"/>
      <c r="H212" s="34"/>
      <c r="I212" s="194"/>
      <c r="J212" s="34"/>
      <c r="K212" s="34"/>
      <c r="L212" s="35"/>
      <c r="M212" s="195"/>
      <c r="N212" s="196"/>
      <c r="O212" s="73"/>
      <c r="P212" s="73"/>
      <c r="Q212" s="73"/>
      <c r="R212" s="73"/>
      <c r="S212" s="73"/>
      <c r="T212" s="74"/>
      <c r="U212" s="34"/>
      <c r="V212" s="34"/>
      <c r="W212" s="34"/>
      <c r="X212" s="34"/>
      <c r="Y212" s="34"/>
      <c r="Z212" s="34"/>
      <c r="AA212" s="34"/>
      <c r="AB212" s="34"/>
      <c r="AC212" s="34"/>
      <c r="AD212" s="34"/>
      <c r="AE212" s="34"/>
      <c r="AT212" s="15" t="s">
        <v>291</v>
      </c>
      <c r="AU212" s="15" t="s">
        <v>80</v>
      </c>
    </row>
    <row r="213" s="12" customFormat="1" ht="25.92" customHeight="1">
      <c r="A213" s="12"/>
      <c r="B213" s="164"/>
      <c r="C213" s="12"/>
      <c r="D213" s="165" t="s">
        <v>72</v>
      </c>
      <c r="E213" s="166" t="s">
        <v>540</v>
      </c>
      <c r="F213" s="166" t="s">
        <v>803</v>
      </c>
      <c r="G213" s="12"/>
      <c r="H213" s="12"/>
      <c r="I213" s="167"/>
      <c r="J213" s="168">
        <f>BK213</f>
        <v>0</v>
      </c>
      <c r="K213" s="12"/>
      <c r="L213" s="164"/>
      <c r="M213" s="169"/>
      <c r="N213" s="170"/>
      <c r="O213" s="170"/>
      <c r="P213" s="171">
        <f>SUM(P214:P216)</f>
        <v>0</v>
      </c>
      <c r="Q213" s="170"/>
      <c r="R213" s="171">
        <f>SUM(R214:R216)</f>
        <v>0</v>
      </c>
      <c r="S213" s="170"/>
      <c r="T213" s="172">
        <f>SUM(T214:T216)</f>
        <v>0</v>
      </c>
      <c r="U213" s="12"/>
      <c r="V213" s="12"/>
      <c r="W213" s="12"/>
      <c r="X213" s="12"/>
      <c r="Y213" s="12"/>
      <c r="Z213" s="12"/>
      <c r="AA213" s="12"/>
      <c r="AB213" s="12"/>
      <c r="AC213" s="12"/>
      <c r="AD213" s="12"/>
      <c r="AE213" s="12"/>
      <c r="AR213" s="165" t="s">
        <v>80</v>
      </c>
      <c r="AT213" s="173" t="s">
        <v>72</v>
      </c>
      <c r="AU213" s="173" t="s">
        <v>73</v>
      </c>
      <c r="AY213" s="165" t="s">
        <v>281</v>
      </c>
      <c r="BK213" s="174">
        <f>SUM(BK214:BK216)</f>
        <v>0</v>
      </c>
    </row>
    <row r="214" s="2" customFormat="1" ht="16.5" customHeight="1">
      <c r="A214" s="34"/>
      <c r="B214" s="177"/>
      <c r="C214" s="178" t="s">
        <v>767</v>
      </c>
      <c r="D214" s="178" t="s">
        <v>284</v>
      </c>
      <c r="E214" s="179" t="s">
        <v>1034</v>
      </c>
      <c r="F214" s="180" t="s">
        <v>1035</v>
      </c>
      <c r="G214" s="181" t="s">
        <v>510</v>
      </c>
      <c r="H214" s="203">
        <v>0.58999999999999997</v>
      </c>
      <c r="I214" s="183"/>
      <c r="J214" s="184">
        <f>ROUND(I214*H214,2)</f>
        <v>0</v>
      </c>
      <c r="K214" s="185"/>
      <c r="L214" s="35"/>
      <c r="M214" s="186" t="s">
        <v>1</v>
      </c>
      <c r="N214" s="187" t="s">
        <v>38</v>
      </c>
      <c r="O214" s="73"/>
      <c r="P214" s="188">
        <f>O214*H214</f>
        <v>0</v>
      </c>
      <c r="Q214" s="188">
        <v>0</v>
      </c>
      <c r="R214" s="188">
        <f>Q214*H214</f>
        <v>0</v>
      </c>
      <c r="S214" s="188">
        <v>0</v>
      </c>
      <c r="T214" s="189">
        <f>S214*H214</f>
        <v>0</v>
      </c>
      <c r="U214" s="34"/>
      <c r="V214" s="34"/>
      <c r="W214" s="34"/>
      <c r="X214" s="34"/>
      <c r="Y214" s="34"/>
      <c r="Z214" s="34"/>
      <c r="AA214" s="34"/>
      <c r="AB214" s="34"/>
      <c r="AC214" s="34"/>
      <c r="AD214" s="34"/>
      <c r="AE214" s="34"/>
      <c r="AR214" s="190" t="s">
        <v>97</v>
      </c>
      <c r="AT214" s="190" t="s">
        <v>284</v>
      </c>
      <c r="AU214" s="190" t="s">
        <v>80</v>
      </c>
      <c r="AY214" s="15" t="s">
        <v>281</v>
      </c>
      <c r="BE214" s="191">
        <f>IF(N214="základní",J214,0)</f>
        <v>0</v>
      </c>
      <c r="BF214" s="191">
        <f>IF(N214="snížená",J214,0)</f>
        <v>0</v>
      </c>
      <c r="BG214" s="191">
        <f>IF(N214="zákl. přenesená",J214,0)</f>
        <v>0</v>
      </c>
      <c r="BH214" s="191">
        <f>IF(N214="sníž. přenesená",J214,0)</f>
        <v>0</v>
      </c>
      <c r="BI214" s="191">
        <f>IF(N214="nulová",J214,0)</f>
        <v>0</v>
      </c>
      <c r="BJ214" s="15" t="s">
        <v>80</v>
      </c>
      <c r="BK214" s="191">
        <f>ROUND(I214*H214,2)</f>
        <v>0</v>
      </c>
      <c r="BL214" s="15" t="s">
        <v>97</v>
      </c>
      <c r="BM214" s="190" t="s">
        <v>1830</v>
      </c>
    </row>
    <row r="215" s="2" customFormat="1">
      <c r="A215" s="34"/>
      <c r="B215" s="35"/>
      <c r="C215" s="34"/>
      <c r="D215" s="192" t="s">
        <v>290</v>
      </c>
      <c r="E215" s="34"/>
      <c r="F215" s="193" t="s">
        <v>1035</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290</v>
      </c>
      <c r="AU215" s="15" t="s">
        <v>80</v>
      </c>
    </row>
    <row r="216" s="2" customFormat="1">
      <c r="A216" s="34"/>
      <c r="B216" s="35"/>
      <c r="C216" s="34"/>
      <c r="D216" s="192" t="s">
        <v>291</v>
      </c>
      <c r="E216" s="34"/>
      <c r="F216" s="197" t="s">
        <v>1831</v>
      </c>
      <c r="G216" s="34"/>
      <c r="H216" s="34"/>
      <c r="I216" s="194"/>
      <c r="J216" s="34"/>
      <c r="K216" s="34"/>
      <c r="L216" s="35"/>
      <c r="M216" s="195"/>
      <c r="N216" s="196"/>
      <c r="O216" s="73"/>
      <c r="P216" s="73"/>
      <c r="Q216" s="73"/>
      <c r="R216" s="73"/>
      <c r="S216" s="73"/>
      <c r="T216" s="74"/>
      <c r="U216" s="34"/>
      <c r="V216" s="34"/>
      <c r="W216" s="34"/>
      <c r="X216" s="34"/>
      <c r="Y216" s="34"/>
      <c r="Z216" s="34"/>
      <c r="AA216" s="34"/>
      <c r="AB216" s="34"/>
      <c r="AC216" s="34"/>
      <c r="AD216" s="34"/>
      <c r="AE216" s="34"/>
      <c r="AT216" s="15" t="s">
        <v>291</v>
      </c>
      <c r="AU216" s="15" t="s">
        <v>80</v>
      </c>
    </row>
    <row r="217" s="12" customFormat="1" ht="25.92" customHeight="1">
      <c r="A217" s="12"/>
      <c r="B217" s="164"/>
      <c r="C217" s="12"/>
      <c r="D217" s="165" t="s">
        <v>72</v>
      </c>
      <c r="E217" s="166" t="s">
        <v>317</v>
      </c>
      <c r="F217" s="166" t="s">
        <v>808</v>
      </c>
      <c r="G217" s="12"/>
      <c r="H217" s="12"/>
      <c r="I217" s="167"/>
      <c r="J217" s="168">
        <f>BK217</f>
        <v>0</v>
      </c>
      <c r="K217" s="12"/>
      <c r="L217" s="164"/>
      <c r="M217" s="169"/>
      <c r="N217" s="170"/>
      <c r="O217" s="170"/>
      <c r="P217" s="171">
        <f>SUM(P218:P225)</f>
        <v>0</v>
      </c>
      <c r="Q217" s="170"/>
      <c r="R217" s="171">
        <f>SUM(R218:R225)</f>
        <v>0</v>
      </c>
      <c r="S217" s="170"/>
      <c r="T217" s="172">
        <f>SUM(T218:T225)</f>
        <v>0</v>
      </c>
      <c r="U217" s="12"/>
      <c r="V217" s="12"/>
      <c r="W217" s="12"/>
      <c r="X217" s="12"/>
      <c r="Y217" s="12"/>
      <c r="Z217" s="12"/>
      <c r="AA217" s="12"/>
      <c r="AB217" s="12"/>
      <c r="AC217" s="12"/>
      <c r="AD217" s="12"/>
      <c r="AE217" s="12"/>
      <c r="AR217" s="165" t="s">
        <v>80</v>
      </c>
      <c r="AT217" s="173" t="s">
        <v>72</v>
      </c>
      <c r="AU217" s="173" t="s">
        <v>73</v>
      </c>
      <c r="AY217" s="165" t="s">
        <v>281</v>
      </c>
      <c r="BK217" s="174">
        <f>SUM(BK218:BK225)</f>
        <v>0</v>
      </c>
    </row>
    <row r="218" s="2" customFormat="1" ht="16.5" customHeight="1">
      <c r="A218" s="34"/>
      <c r="B218" s="177"/>
      <c r="C218" s="178" t="s">
        <v>483</v>
      </c>
      <c r="D218" s="178" t="s">
        <v>284</v>
      </c>
      <c r="E218" s="179" t="s">
        <v>1041</v>
      </c>
      <c r="F218" s="180" t="s">
        <v>1042</v>
      </c>
      <c r="G218" s="181" t="s">
        <v>505</v>
      </c>
      <c r="H218" s="203">
        <v>29.300000000000001</v>
      </c>
      <c r="I218" s="183"/>
      <c r="J218" s="184">
        <f>ROUND(I218*H218,2)</f>
        <v>0</v>
      </c>
      <c r="K218" s="185"/>
      <c r="L218" s="35"/>
      <c r="M218" s="186" t="s">
        <v>1</v>
      </c>
      <c r="N218" s="187" t="s">
        <v>38</v>
      </c>
      <c r="O218" s="73"/>
      <c r="P218" s="188">
        <f>O218*H218</f>
        <v>0</v>
      </c>
      <c r="Q218" s="188">
        <v>0</v>
      </c>
      <c r="R218" s="188">
        <f>Q218*H218</f>
        <v>0</v>
      </c>
      <c r="S218" s="188">
        <v>0</v>
      </c>
      <c r="T218" s="189">
        <f>S218*H218</f>
        <v>0</v>
      </c>
      <c r="U218" s="34"/>
      <c r="V218" s="34"/>
      <c r="W218" s="34"/>
      <c r="X218" s="34"/>
      <c r="Y218" s="34"/>
      <c r="Z218" s="34"/>
      <c r="AA218" s="34"/>
      <c r="AB218" s="34"/>
      <c r="AC218" s="34"/>
      <c r="AD218" s="34"/>
      <c r="AE218" s="34"/>
      <c r="AR218" s="190" t="s">
        <v>97</v>
      </c>
      <c r="AT218" s="190" t="s">
        <v>284</v>
      </c>
      <c r="AU218" s="190" t="s">
        <v>80</v>
      </c>
      <c r="AY218" s="15" t="s">
        <v>281</v>
      </c>
      <c r="BE218" s="191">
        <f>IF(N218="základní",J218,0)</f>
        <v>0</v>
      </c>
      <c r="BF218" s="191">
        <f>IF(N218="snížená",J218,0)</f>
        <v>0</v>
      </c>
      <c r="BG218" s="191">
        <f>IF(N218="zákl. přenesená",J218,0)</f>
        <v>0</v>
      </c>
      <c r="BH218" s="191">
        <f>IF(N218="sníž. přenesená",J218,0)</f>
        <v>0</v>
      </c>
      <c r="BI218" s="191">
        <f>IF(N218="nulová",J218,0)</f>
        <v>0</v>
      </c>
      <c r="BJ218" s="15" t="s">
        <v>80</v>
      </c>
      <c r="BK218" s="191">
        <f>ROUND(I218*H218,2)</f>
        <v>0</v>
      </c>
      <c r="BL218" s="15" t="s">
        <v>97</v>
      </c>
      <c r="BM218" s="190" t="s">
        <v>1832</v>
      </c>
    </row>
    <row r="219" s="2" customFormat="1">
      <c r="A219" s="34"/>
      <c r="B219" s="35"/>
      <c r="C219" s="34"/>
      <c r="D219" s="192" t="s">
        <v>290</v>
      </c>
      <c r="E219" s="34"/>
      <c r="F219" s="193" t="s">
        <v>1042</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290</v>
      </c>
      <c r="AU219" s="15" t="s">
        <v>80</v>
      </c>
    </row>
    <row r="220" s="2" customFormat="1">
      <c r="A220" s="34"/>
      <c r="B220" s="35"/>
      <c r="C220" s="34"/>
      <c r="D220" s="192" t="s">
        <v>291</v>
      </c>
      <c r="E220" s="34"/>
      <c r="F220" s="197" t="s">
        <v>1833</v>
      </c>
      <c r="G220" s="34"/>
      <c r="H220" s="34"/>
      <c r="I220" s="194"/>
      <c r="J220" s="34"/>
      <c r="K220" s="34"/>
      <c r="L220" s="35"/>
      <c r="M220" s="195"/>
      <c r="N220" s="196"/>
      <c r="O220" s="73"/>
      <c r="P220" s="73"/>
      <c r="Q220" s="73"/>
      <c r="R220" s="73"/>
      <c r="S220" s="73"/>
      <c r="T220" s="74"/>
      <c r="U220" s="34"/>
      <c r="V220" s="34"/>
      <c r="W220" s="34"/>
      <c r="X220" s="34"/>
      <c r="Y220" s="34"/>
      <c r="Z220" s="34"/>
      <c r="AA220" s="34"/>
      <c r="AB220" s="34"/>
      <c r="AC220" s="34"/>
      <c r="AD220" s="34"/>
      <c r="AE220" s="34"/>
      <c r="AT220" s="15" t="s">
        <v>291</v>
      </c>
      <c r="AU220" s="15" t="s">
        <v>80</v>
      </c>
    </row>
    <row r="221" s="2" customFormat="1" ht="33" customHeight="1">
      <c r="A221" s="34"/>
      <c r="B221" s="177"/>
      <c r="C221" s="178" t="s">
        <v>487</v>
      </c>
      <c r="D221" s="178" t="s">
        <v>284</v>
      </c>
      <c r="E221" s="179" t="s">
        <v>1045</v>
      </c>
      <c r="F221" s="180" t="s">
        <v>1228</v>
      </c>
      <c r="G221" s="181" t="s">
        <v>505</v>
      </c>
      <c r="H221" s="203">
        <v>32.229999999999997</v>
      </c>
      <c r="I221" s="183"/>
      <c r="J221" s="184">
        <f>ROUND(I221*H221,2)</f>
        <v>0</v>
      </c>
      <c r="K221" s="185"/>
      <c r="L221" s="35"/>
      <c r="M221" s="186" t="s">
        <v>1</v>
      </c>
      <c r="N221" s="187" t="s">
        <v>38</v>
      </c>
      <c r="O221" s="73"/>
      <c r="P221" s="188">
        <f>O221*H221</f>
        <v>0</v>
      </c>
      <c r="Q221" s="188">
        <v>0</v>
      </c>
      <c r="R221" s="188">
        <f>Q221*H221</f>
        <v>0</v>
      </c>
      <c r="S221" s="188">
        <v>0</v>
      </c>
      <c r="T221" s="189">
        <f>S221*H221</f>
        <v>0</v>
      </c>
      <c r="U221" s="34"/>
      <c r="V221" s="34"/>
      <c r="W221" s="34"/>
      <c r="X221" s="34"/>
      <c r="Y221" s="34"/>
      <c r="Z221" s="34"/>
      <c r="AA221" s="34"/>
      <c r="AB221" s="34"/>
      <c r="AC221" s="34"/>
      <c r="AD221" s="34"/>
      <c r="AE221" s="34"/>
      <c r="AR221" s="190" t="s">
        <v>97</v>
      </c>
      <c r="AT221" s="190" t="s">
        <v>284</v>
      </c>
      <c r="AU221" s="190" t="s">
        <v>80</v>
      </c>
      <c r="AY221" s="15" t="s">
        <v>281</v>
      </c>
      <c r="BE221" s="191">
        <f>IF(N221="základní",J221,0)</f>
        <v>0</v>
      </c>
      <c r="BF221" s="191">
        <f>IF(N221="snížená",J221,0)</f>
        <v>0</v>
      </c>
      <c r="BG221" s="191">
        <f>IF(N221="zákl. přenesená",J221,0)</f>
        <v>0</v>
      </c>
      <c r="BH221" s="191">
        <f>IF(N221="sníž. přenesená",J221,0)</f>
        <v>0</v>
      </c>
      <c r="BI221" s="191">
        <f>IF(N221="nulová",J221,0)</f>
        <v>0</v>
      </c>
      <c r="BJ221" s="15" t="s">
        <v>80</v>
      </c>
      <c r="BK221" s="191">
        <f>ROUND(I221*H221,2)</f>
        <v>0</v>
      </c>
      <c r="BL221" s="15" t="s">
        <v>97</v>
      </c>
      <c r="BM221" s="190" t="s">
        <v>1834</v>
      </c>
    </row>
    <row r="222" s="2" customFormat="1">
      <c r="A222" s="34"/>
      <c r="B222" s="35"/>
      <c r="C222" s="34"/>
      <c r="D222" s="192" t="s">
        <v>290</v>
      </c>
      <c r="E222" s="34"/>
      <c r="F222" s="193" t="s">
        <v>1228</v>
      </c>
      <c r="G222" s="34"/>
      <c r="H222" s="34"/>
      <c r="I222" s="194"/>
      <c r="J222" s="34"/>
      <c r="K222" s="34"/>
      <c r="L222" s="35"/>
      <c r="M222" s="195"/>
      <c r="N222" s="196"/>
      <c r="O222" s="73"/>
      <c r="P222" s="73"/>
      <c r="Q222" s="73"/>
      <c r="R222" s="73"/>
      <c r="S222" s="73"/>
      <c r="T222" s="74"/>
      <c r="U222" s="34"/>
      <c r="V222" s="34"/>
      <c r="W222" s="34"/>
      <c r="X222" s="34"/>
      <c r="Y222" s="34"/>
      <c r="Z222" s="34"/>
      <c r="AA222" s="34"/>
      <c r="AB222" s="34"/>
      <c r="AC222" s="34"/>
      <c r="AD222" s="34"/>
      <c r="AE222" s="34"/>
      <c r="AT222" s="15" t="s">
        <v>290</v>
      </c>
      <c r="AU222" s="15" t="s">
        <v>80</v>
      </c>
    </row>
    <row r="223" s="2" customFormat="1">
      <c r="A223" s="34"/>
      <c r="B223" s="35"/>
      <c r="C223" s="34"/>
      <c r="D223" s="192" t="s">
        <v>291</v>
      </c>
      <c r="E223" s="34"/>
      <c r="F223" s="197" t="s">
        <v>1835</v>
      </c>
      <c r="G223" s="34"/>
      <c r="H223" s="34"/>
      <c r="I223" s="194"/>
      <c r="J223" s="34"/>
      <c r="K223" s="34"/>
      <c r="L223" s="35"/>
      <c r="M223" s="195"/>
      <c r="N223" s="196"/>
      <c r="O223" s="73"/>
      <c r="P223" s="73"/>
      <c r="Q223" s="73"/>
      <c r="R223" s="73"/>
      <c r="S223" s="73"/>
      <c r="T223" s="74"/>
      <c r="U223" s="34"/>
      <c r="V223" s="34"/>
      <c r="W223" s="34"/>
      <c r="X223" s="34"/>
      <c r="Y223" s="34"/>
      <c r="Z223" s="34"/>
      <c r="AA223" s="34"/>
      <c r="AB223" s="34"/>
      <c r="AC223" s="34"/>
      <c r="AD223" s="34"/>
      <c r="AE223" s="34"/>
      <c r="AT223" s="15" t="s">
        <v>291</v>
      </c>
      <c r="AU223" s="15" t="s">
        <v>80</v>
      </c>
    </row>
    <row r="224" s="2" customFormat="1" ht="16.5" customHeight="1">
      <c r="A224" s="34"/>
      <c r="B224" s="177"/>
      <c r="C224" s="178" t="s">
        <v>491</v>
      </c>
      <c r="D224" s="178" t="s">
        <v>284</v>
      </c>
      <c r="E224" s="179" t="s">
        <v>1049</v>
      </c>
      <c r="F224" s="180" t="s">
        <v>1231</v>
      </c>
      <c r="G224" s="181" t="s">
        <v>410</v>
      </c>
      <c r="H224" s="203">
        <v>2</v>
      </c>
      <c r="I224" s="183"/>
      <c r="J224" s="184">
        <f>ROUND(I224*H224,2)</f>
        <v>0</v>
      </c>
      <c r="K224" s="185"/>
      <c r="L224" s="35"/>
      <c r="M224" s="186" t="s">
        <v>1</v>
      </c>
      <c r="N224" s="187" t="s">
        <v>38</v>
      </c>
      <c r="O224" s="73"/>
      <c r="P224" s="188">
        <f>O224*H224</f>
        <v>0</v>
      </c>
      <c r="Q224" s="188">
        <v>0</v>
      </c>
      <c r="R224" s="188">
        <f>Q224*H224</f>
        <v>0</v>
      </c>
      <c r="S224" s="188">
        <v>0</v>
      </c>
      <c r="T224" s="189">
        <f>S224*H224</f>
        <v>0</v>
      </c>
      <c r="U224" s="34"/>
      <c r="V224" s="34"/>
      <c r="W224" s="34"/>
      <c r="X224" s="34"/>
      <c r="Y224" s="34"/>
      <c r="Z224" s="34"/>
      <c r="AA224" s="34"/>
      <c r="AB224" s="34"/>
      <c r="AC224" s="34"/>
      <c r="AD224" s="34"/>
      <c r="AE224" s="34"/>
      <c r="AR224" s="190" t="s">
        <v>97</v>
      </c>
      <c r="AT224" s="190" t="s">
        <v>284</v>
      </c>
      <c r="AU224" s="190" t="s">
        <v>80</v>
      </c>
      <c r="AY224" s="15" t="s">
        <v>281</v>
      </c>
      <c r="BE224" s="191">
        <f>IF(N224="základní",J224,0)</f>
        <v>0</v>
      </c>
      <c r="BF224" s="191">
        <f>IF(N224="snížená",J224,0)</f>
        <v>0</v>
      </c>
      <c r="BG224" s="191">
        <f>IF(N224="zákl. přenesená",J224,0)</f>
        <v>0</v>
      </c>
      <c r="BH224" s="191">
        <f>IF(N224="sníž. přenesená",J224,0)</f>
        <v>0</v>
      </c>
      <c r="BI224" s="191">
        <f>IF(N224="nulová",J224,0)</f>
        <v>0</v>
      </c>
      <c r="BJ224" s="15" t="s">
        <v>80</v>
      </c>
      <c r="BK224" s="191">
        <f>ROUND(I224*H224,2)</f>
        <v>0</v>
      </c>
      <c r="BL224" s="15" t="s">
        <v>97</v>
      </c>
      <c r="BM224" s="190" t="s">
        <v>1836</v>
      </c>
    </row>
    <row r="225" s="2" customFormat="1">
      <c r="A225" s="34"/>
      <c r="B225" s="35"/>
      <c r="C225" s="34"/>
      <c r="D225" s="192" t="s">
        <v>290</v>
      </c>
      <c r="E225" s="34"/>
      <c r="F225" s="193" t="s">
        <v>1231</v>
      </c>
      <c r="G225" s="34"/>
      <c r="H225" s="34"/>
      <c r="I225" s="194"/>
      <c r="J225" s="34"/>
      <c r="K225" s="34"/>
      <c r="L225" s="35"/>
      <c r="M225" s="195"/>
      <c r="N225" s="196"/>
      <c r="O225" s="73"/>
      <c r="P225" s="73"/>
      <c r="Q225" s="73"/>
      <c r="R225" s="73"/>
      <c r="S225" s="73"/>
      <c r="T225" s="74"/>
      <c r="U225" s="34"/>
      <c r="V225" s="34"/>
      <c r="W225" s="34"/>
      <c r="X225" s="34"/>
      <c r="Y225" s="34"/>
      <c r="Z225" s="34"/>
      <c r="AA225" s="34"/>
      <c r="AB225" s="34"/>
      <c r="AC225" s="34"/>
      <c r="AD225" s="34"/>
      <c r="AE225" s="34"/>
      <c r="AT225" s="15" t="s">
        <v>290</v>
      </c>
      <c r="AU225" s="15" t="s">
        <v>80</v>
      </c>
    </row>
    <row r="226" s="12" customFormat="1" ht="25.92" customHeight="1">
      <c r="A226" s="12"/>
      <c r="B226" s="164"/>
      <c r="C226" s="12"/>
      <c r="D226" s="165" t="s">
        <v>72</v>
      </c>
      <c r="E226" s="166" t="s">
        <v>653</v>
      </c>
      <c r="F226" s="166" t="s">
        <v>654</v>
      </c>
      <c r="G226" s="12"/>
      <c r="H226" s="12"/>
      <c r="I226" s="167"/>
      <c r="J226" s="168">
        <f>BK226</f>
        <v>0</v>
      </c>
      <c r="K226" s="12"/>
      <c r="L226" s="164"/>
      <c r="M226" s="169"/>
      <c r="N226" s="170"/>
      <c r="O226" s="170"/>
      <c r="P226" s="171">
        <f>SUM(P227:P229)</f>
        <v>0</v>
      </c>
      <c r="Q226" s="170"/>
      <c r="R226" s="171">
        <f>SUM(R227:R229)</f>
        <v>0</v>
      </c>
      <c r="S226" s="170"/>
      <c r="T226" s="172">
        <f>SUM(T227:T229)</f>
        <v>0</v>
      </c>
      <c r="U226" s="12"/>
      <c r="V226" s="12"/>
      <c r="W226" s="12"/>
      <c r="X226" s="12"/>
      <c r="Y226" s="12"/>
      <c r="Z226" s="12"/>
      <c r="AA226" s="12"/>
      <c r="AB226" s="12"/>
      <c r="AC226" s="12"/>
      <c r="AD226" s="12"/>
      <c r="AE226" s="12"/>
      <c r="AR226" s="165" t="s">
        <v>80</v>
      </c>
      <c r="AT226" s="173" t="s">
        <v>72</v>
      </c>
      <c r="AU226" s="173" t="s">
        <v>73</v>
      </c>
      <c r="AY226" s="165" t="s">
        <v>281</v>
      </c>
      <c r="BK226" s="174">
        <f>SUM(BK227:BK229)</f>
        <v>0</v>
      </c>
    </row>
    <row r="227" s="2" customFormat="1" ht="24.15" customHeight="1">
      <c r="A227" s="34"/>
      <c r="B227" s="177"/>
      <c r="C227" s="178" t="s">
        <v>498</v>
      </c>
      <c r="D227" s="178" t="s">
        <v>284</v>
      </c>
      <c r="E227" s="179" t="s">
        <v>848</v>
      </c>
      <c r="F227" s="180" t="s">
        <v>849</v>
      </c>
      <c r="G227" s="181" t="s">
        <v>515</v>
      </c>
      <c r="H227" s="203">
        <v>69.477999999999994</v>
      </c>
      <c r="I227" s="183"/>
      <c r="J227" s="184">
        <f>ROUND(I227*H227,2)</f>
        <v>0</v>
      </c>
      <c r="K227" s="185"/>
      <c r="L227" s="35"/>
      <c r="M227" s="186" t="s">
        <v>1</v>
      </c>
      <c r="N227" s="187" t="s">
        <v>38</v>
      </c>
      <c r="O227" s="73"/>
      <c r="P227" s="188">
        <f>O227*H227</f>
        <v>0</v>
      </c>
      <c r="Q227" s="188">
        <v>0</v>
      </c>
      <c r="R227" s="188">
        <f>Q227*H227</f>
        <v>0</v>
      </c>
      <c r="S227" s="188">
        <v>0</v>
      </c>
      <c r="T227" s="189">
        <f>S227*H227</f>
        <v>0</v>
      </c>
      <c r="U227" s="34"/>
      <c r="V227" s="34"/>
      <c r="W227" s="34"/>
      <c r="X227" s="34"/>
      <c r="Y227" s="34"/>
      <c r="Z227" s="34"/>
      <c r="AA227" s="34"/>
      <c r="AB227" s="34"/>
      <c r="AC227" s="34"/>
      <c r="AD227" s="34"/>
      <c r="AE227" s="34"/>
      <c r="AR227" s="190" t="s">
        <v>97</v>
      </c>
      <c r="AT227" s="190" t="s">
        <v>284</v>
      </c>
      <c r="AU227" s="190" t="s">
        <v>80</v>
      </c>
      <c r="AY227" s="15" t="s">
        <v>281</v>
      </c>
      <c r="BE227" s="191">
        <f>IF(N227="základní",J227,0)</f>
        <v>0</v>
      </c>
      <c r="BF227" s="191">
        <f>IF(N227="snížená",J227,0)</f>
        <v>0</v>
      </c>
      <c r="BG227" s="191">
        <f>IF(N227="zákl. přenesená",J227,0)</f>
        <v>0</v>
      </c>
      <c r="BH227" s="191">
        <f>IF(N227="sníž. přenesená",J227,0)</f>
        <v>0</v>
      </c>
      <c r="BI227" s="191">
        <f>IF(N227="nulová",J227,0)</f>
        <v>0</v>
      </c>
      <c r="BJ227" s="15" t="s">
        <v>80</v>
      </c>
      <c r="BK227" s="191">
        <f>ROUND(I227*H227,2)</f>
        <v>0</v>
      </c>
      <c r="BL227" s="15" t="s">
        <v>97</v>
      </c>
      <c r="BM227" s="190" t="s">
        <v>1837</v>
      </c>
    </row>
    <row r="228" s="2" customFormat="1">
      <c r="A228" s="34"/>
      <c r="B228" s="35"/>
      <c r="C228" s="34"/>
      <c r="D228" s="192" t="s">
        <v>290</v>
      </c>
      <c r="E228" s="34"/>
      <c r="F228" s="193" t="s">
        <v>849</v>
      </c>
      <c r="G228" s="34"/>
      <c r="H228" s="34"/>
      <c r="I228" s="194"/>
      <c r="J228" s="34"/>
      <c r="K228" s="34"/>
      <c r="L228" s="35"/>
      <c r="M228" s="195"/>
      <c r="N228" s="196"/>
      <c r="O228" s="73"/>
      <c r="P228" s="73"/>
      <c r="Q228" s="73"/>
      <c r="R228" s="73"/>
      <c r="S228" s="73"/>
      <c r="T228" s="74"/>
      <c r="U228" s="34"/>
      <c r="V228" s="34"/>
      <c r="W228" s="34"/>
      <c r="X228" s="34"/>
      <c r="Y228" s="34"/>
      <c r="Z228" s="34"/>
      <c r="AA228" s="34"/>
      <c r="AB228" s="34"/>
      <c r="AC228" s="34"/>
      <c r="AD228" s="34"/>
      <c r="AE228" s="34"/>
      <c r="AT228" s="15" t="s">
        <v>290</v>
      </c>
      <c r="AU228" s="15" t="s">
        <v>80</v>
      </c>
    </row>
    <row r="229" s="2" customFormat="1">
      <c r="A229" s="34"/>
      <c r="B229" s="35"/>
      <c r="C229" s="34"/>
      <c r="D229" s="192" t="s">
        <v>291</v>
      </c>
      <c r="E229" s="34"/>
      <c r="F229" s="197" t="s">
        <v>851</v>
      </c>
      <c r="G229" s="34"/>
      <c r="H229" s="34"/>
      <c r="I229" s="194"/>
      <c r="J229" s="34"/>
      <c r="K229" s="34"/>
      <c r="L229" s="35"/>
      <c r="M229" s="195"/>
      <c r="N229" s="196"/>
      <c r="O229" s="73"/>
      <c r="P229" s="73"/>
      <c r="Q229" s="73"/>
      <c r="R229" s="73"/>
      <c r="S229" s="73"/>
      <c r="T229" s="74"/>
      <c r="U229" s="34"/>
      <c r="V229" s="34"/>
      <c r="W229" s="34"/>
      <c r="X229" s="34"/>
      <c r="Y229" s="34"/>
      <c r="Z229" s="34"/>
      <c r="AA229" s="34"/>
      <c r="AB229" s="34"/>
      <c r="AC229" s="34"/>
      <c r="AD229" s="34"/>
      <c r="AE229" s="34"/>
      <c r="AT229" s="15" t="s">
        <v>291</v>
      </c>
      <c r="AU229" s="15" t="s">
        <v>80</v>
      </c>
    </row>
    <row r="230" s="12" customFormat="1" ht="25.92" customHeight="1">
      <c r="A230" s="12"/>
      <c r="B230" s="164"/>
      <c r="C230" s="12"/>
      <c r="D230" s="165" t="s">
        <v>72</v>
      </c>
      <c r="E230" s="166" t="s">
        <v>852</v>
      </c>
      <c r="F230" s="166" t="s">
        <v>853</v>
      </c>
      <c r="G230" s="12"/>
      <c r="H230" s="12"/>
      <c r="I230" s="167"/>
      <c r="J230" s="168">
        <f>BK230</f>
        <v>0</v>
      </c>
      <c r="K230" s="12"/>
      <c r="L230" s="164"/>
      <c r="M230" s="169"/>
      <c r="N230" s="170"/>
      <c r="O230" s="170"/>
      <c r="P230" s="171">
        <f>SUM(P231:P239)</f>
        <v>0</v>
      </c>
      <c r="Q230" s="170"/>
      <c r="R230" s="171">
        <f>SUM(R231:R239)</f>
        <v>0</v>
      </c>
      <c r="S230" s="170"/>
      <c r="T230" s="172">
        <f>SUM(T231:T239)</f>
        <v>0</v>
      </c>
      <c r="U230" s="12"/>
      <c r="V230" s="12"/>
      <c r="W230" s="12"/>
      <c r="X230" s="12"/>
      <c r="Y230" s="12"/>
      <c r="Z230" s="12"/>
      <c r="AA230" s="12"/>
      <c r="AB230" s="12"/>
      <c r="AC230" s="12"/>
      <c r="AD230" s="12"/>
      <c r="AE230" s="12"/>
      <c r="AR230" s="165" t="s">
        <v>82</v>
      </c>
      <c r="AT230" s="173" t="s">
        <v>72</v>
      </c>
      <c r="AU230" s="173" t="s">
        <v>73</v>
      </c>
      <c r="AY230" s="165" t="s">
        <v>281</v>
      </c>
      <c r="BK230" s="174">
        <f>SUM(BK231:BK239)</f>
        <v>0</v>
      </c>
    </row>
    <row r="231" s="2" customFormat="1" ht="24.15" customHeight="1">
      <c r="A231" s="34"/>
      <c r="B231" s="177"/>
      <c r="C231" s="178" t="s">
        <v>502</v>
      </c>
      <c r="D231" s="178" t="s">
        <v>284</v>
      </c>
      <c r="E231" s="179" t="s">
        <v>1053</v>
      </c>
      <c r="F231" s="180" t="s">
        <v>1054</v>
      </c>
      <c r="G231" s="181" t="s">
        <v>403</v>
      </c>
      <c r="H231" s="203">
        <v>45.149999999999999</v>
      </c>
      <c r="I231" s="183"/>
      <c r="J231" s="184">
        <f>ROUND(I231*H231,2)</f>
        <v>0</v>
      </c>
      <c r="K231" s="185"/>
      <c r="L231" s="35"/>
      <c r="M231" s="186" t="s">
        <v>1</v>
      </c>
      <c r="N231" s="187" t="s">
        <v>38</v>
      </c>
      <c r="O231" s="73"/>
      <c r="P231" s="188">
        <f>O231*H231</f>
        <v>0</v>
      </c>
      <c r="Q231" s="188">
        <v>0</v>
      </c>
      <c r="R231" s="188">
        <f>Q231*H231</f>
        <v>0</v>
      </c>
      <c r="S231" s="188">
        <v>0</v>
      </c>
      <c r="T231" s="189">
        <f>S231*H231</f>
        <v>0</v>
      </c>
      <c r="U231" s="34"/>
      <c r="V231" s="34"/>
      <c r="W231" s="34"/>
      <c r="X231" s="34"/>
      <c r="Y231" s="34"/>
      <c r="Z231" s="34"/>
      <c r="AA231" s="34"/>
      <c r="AB231" s="34"/>
      <c r="AC231" s="34"/>
      <c r="AD231" s="34"/>
      <c r="AE231" s="34"/>
      <c r="AR231" s="190" t="s">
        <v>353</v>
      </c>
      <c r="AT231" s="190" t="s">
        <v>284</v>
      </c>
      <c r="AU231" s="190" t="s">
        <v>80</v>
      </c>
      <c r="AY231" s="15" t="s">
        <v>281</v>
      </c>
      <c r="BE231" s="191">
        <f>IF(N231="základní",J231,0)</f>
        <v>0</v>
      </c>
      <c r="BF231" s="191">
        <f>IF(N231="snížená",J231,0)</f>
        <v>0</v>
      </c>
      <c r="BG231" s="191">
        <f>IF(N231="zákl. přenesená",J231,0)</f>
        <v>0</v>
      </c>
      <c r="BH231" s="191">
        <f>IF(N231="sníž. přenesená",J231,0)</f>
        <v>0</v>
      </c>
      <c r="BI231" s="191">
        <f>IF(N231="nulová",J231,0)</f>
        <v>0</v>
      </c>
      <c r="BJ231" s="15" t="s">
        <v>80</v>
      </c>
      <c r="BK231" s="191">
        <f>ROUND(I231*H231,2)</f>
        <v>0</v>
      </c>
      <c r="BL231" s="15" t="s">
        <v>353</v>
      </c>
      <c r="BM231" s="190" t="s">
        <v>1838</v>
      </c>
    </row>
    <row r="232" s="2" customFormat="1">
      <c r="A232" s="34"/>
      <c r="B232" s="35"/>
      <c r="C232" s="34"/>
      <c r="D232" s="192" t="s">
        <v>290</v>
      </c>
      <c r="E232" s="34"/>
      <c r="F232" s="193" t="s">
        <v>1054</v>
      </c>
      <c r="G232" s="34"/>
      <c r="H232" s="34"/>
      <c r="I232" s="194"/>
      <c r="J232" s="34"/>
      <c r="K232" s="34"/>
      <c r="L232" s="35"/>
      <c r="M232" s="195"/>
      <c r="N232" s="196"/>
      <c r="O232" s="73"/>
      <c r="P232" s="73"/>
      <c r="Q232" s="73"/>
      <c r="R232" s="73"/>
      <c r="S232" s="73"/>
      <c r="T232" s="74"/>
      <c r="U232" s="34"/>
      <c r="V232" s="34"/>
      <c r="W232" s="34"/>
      <c r="X232" s="34"/>
      <c r="Y232" s="34"/>
      <c r="Z232" s="34"/>
      <c r="AA232" s="34"/>
      <c r="AB232" s="34"/>
      <c r="AC232" s="34"/>
      <c r="AD232" s="34"/>
      <c r="AE232" s="34"/>
      <c r="AT232" s="15" t="s">
        <v>290</v>
      </c>
      <c r="AU232" s="15" t="s">
        <v>80</v>
      </c>
    </row>
    <row r="233" s="2" customFormat="1">
      <c r="A233" s="34"/>
      <c r="B233" s="35"/>
      <c r="C233" s="34"/>
      <c r="D233" s="192" t="s">
        <v>291</v>
      </c>
      <c r="E233" s="34"/>
      <c r="F233" s="197" t="s">
        <v>1839</v>
      </c>
      <c r="G233" s="34"/>
      <c r="H233" s="34"/>
      <c r="I233" s="194"/>
      <c r="J233" s="34"/>
      <c r="K233" s="34"/>
      <c r="L233" s="35"/>
      <c r="M233" s="195"/>
      <c r="N233" s="196"/>
      <c r="O233" s="73"/>
      <c r="P233" s="73"/>
      <c r="Q233" s="73"/>
      <c r="R233" s="73"/>
      <c r="S233" s="73"/>
      <c r="T233" s="74"/>
      <c r="U233" s="34"/>
      <c r="V233" s="34"/>
      <c r="W233" s="34"/>
      <c r="X233" s="34"/>
      <c r="Y233" s="34"/>
      <c r="Z233" s="34"/>
      <c r="AA233" s="34"/>
      <c r="AB233" s="34"/>
      <c r="AC233" s="34"/>
      <c r="AD233" s="34"/>
      <c r="AE233" s="34"/>
      <c r="AT233" s="15" t="s">
        <v>291</v>
      </c>
      <c r="AU233" s="15" t="s">
        <v>80</v>
      </c>
    </row>
    <row r="234" s="2" customFormat="1" ht="24.15" customHeight="1">
      <c r="A234" s="34"/>
      <c r="B234" s="177"/>
      <c r="C234" s="178" t="s">
        <v>507</v>
      </c>
      <c r="D234" s="178" t="s">
        <v>284</v>
      </c>
      <c r="E234" s="179" t="s">
        <v>1057</v>
      </c>
      <c r="F234" s="180" t="s">
        <v>1236</v>
      </c>
      <c r="G234" s="181" t="s">
        <v>505</v>
      </c>
      <c r="H234" s="203">
        <v>30.100000000000001</v>
      </c>
      <c r="I234" s="183"/>
      <c r="J234" s="184">
        <f>ROUND(I234*H234,2)</f>
        <v>0</v>
      </c>
      <c r="K234" s="185"/>
      <c r="L234" s="35"/>
      <c r="M234" s="186" t="s">
        <v>1</v>
      </c>
      <c r="N234" s="187" t="s">
        <v>38</v>
      </c>
      <c r="O234" s="73"/>
      <c r="P234" s="188">
        <f>O234*H234</f>
        <v>0</v>
      </c>
      <c r="Q234" s="188">
        <v>0</v>
      </c>
      <c r="R234" s="188">
        <f>Q234*H234</f>
        <v>0</v>
      </c>
      <c r="S234" s="188">
        <v>0</v>
      </c>
      <c r="T234" s="189">
        <f>S234*H234</f>
        <v>0</v>
      </c>
      <c r="U234" s="34"/>
      <c r="V234" s="34"/>
      <c r="W234" s="34"/>
      <c r="X234" s="34"/>
      <c r="Y234" s="34"/>
      <c r="Z234" s="34"/>
      <c r="AA234" s="34"/>
      <c r="AB234" s="34"/>
      <c r="AC234" s="34"/>
      <c r="AD234" s="34"/>
      <c r="AE234" s="34"/>
      <c r="AR234" s="190" t="s">
        <v>353</v>
      </c>
      <c r="AT234" s="190" t="s">
        <v>284</v>
      </c>
      <c r="AU234" s="190" t="s">
        <v>80</v>
      </c>
      <c r="AY234" s="15" t="s">
        <v>281</v>
      </c>
      <c r="BE234" s="191">
        <f>IF(N234="základní",J234,0)</f>
        <v>0</v>
      </c>
      <c r="BF234" s="191">
        <f>IF(N234="snížená",J234,0)</f>
        <v>0</v>
      </c>
      <c r="BG234" s="191">
        <f>IF(N234="zákl. přenesená",J234,0)</f>
        <v>0</v>
      </c>
      <c r="BH234" s="191">
        <f>IF(N234="sníž. přenesená",J234,0)</f>
        <v>0</v>
      </c>
      <c r="BI234" s="191">
        <f>IF(N234="nulová",J234,0)</f>
        <v>0</v>
      </c>
      <c r="BJ234" s="15" t="s">
        <v>80</v>
      </c>
      <c r="BK234" s="191">
        <f>ROUND(I234*H234,2)</f>
        <v>0</v>
      </c>
      <c r="BL234" s="15" t="s">
        <v>353</v>
      </c>
      <c r="BM234" s="190" t="s">
        <v>1840</v>
      </c>
    </row>
    <row r="235" s="2" customFormat="1">
      <c r="A235" s="34"/>
      <c r="B235" s="35"/>
      <c r="C235" s="34"/>
      <c r="D235" s="192" t="s">
        <v>290</v>
      </c>
      <c r="E235" s="34"/>
      <c r="F235" s="193" t="s">
        <v>1236</v>
      </c>
      <c r="G235" s="34"/>
      <c r="H235" s="34"/>
      <c r="I235" s="194"/>
      <c r="J235" s="34"/>
      <c r="K235" s="34"/>
      <c r="L235" s="35"/>
      <c r="M235" s="195"/>
      <c r="N235" s="196"/>
      <c r="O235" s="73"/>
      <c r="P235" s="73"/>
      <c r="Q235" s="73"/>
      <c r="R235" s="73"/>
      <c r="S235" s="73"/>
      <c r="T235" s="74"/>
      <c r="U235" s="34"/>
      <c r="V235" s="34"/>
      <c r="W235" s="34"/>
      <c r="X235" s="34"/>
      <c r="Y235" s="34"/>
      <c r="Z235" s="34"/>
      <c r="AA235" s="34"/>
      <c r="AB235" s="34"/>
      <c r="AC235" s="34"/>
      <c r="AD235" s="34"/>
      <c r="AE235" s="34"/>
      <c r="AT235" s="15" t="s">
        <v>290</v>
      </c>
      <c r="AU235" s="15" t="s">
        <v>80</v>
      </c>
    </row>
    <row r="236" s="2" customFormat="1">
      <c r="A236" s="34"/>
      <c r="B236" s="35"/>
      <c r="C236" s="34"/>
      <c r="D236" s="192" t="s">
        <v>291</v>
      </c>
      <c r="E236" s="34"/>
      <c r="F236" s="197" t="s">
        <v>1841</v>
      </c>
      <c r="G236" s="34"/>
      <c r="H236" s="34"/>
      <c r="I236" s="194"/>
      <c r="J236" s="34"/>
      <c r="K236" s="34"/>
      <c r="L236" s="35"/>
      <c r="M236" s="195"/>
      <c r="N236" s="196"/>
      <c r="O236" s="73"/>
      <c r="P236" s="73"/>
      <c r="Q236" s="73"/>
      <c r="R236" s="73"/>
      <c r="S236" s="73"/>
      <c r="T236" s="74"/>
      <c r="U236" s="34"/>
      <c r="V236" s="34"/>
      <c r="W236" s="34"/>
      <c r="X236" s="34"/>
      <c r="Y236" s="34"/>
      <c r="Z236" s="34"/>
      <c r="AA236" s="34"/>
      <c r="AB236" s="34"/>
      <c r="AC236" s="34"/>
      <c r="AD236" s="34"/>
      <c r="AE236" s="34"/>
      <c r="AT236" s="15" t="s">
        <v>291</v>
      </c>
      <c r="AU236" s="15" t="s">
        <v>80</v>
      </c>
    </row>
    <row r="237" s="2" customFormat="1" ht="21.75" customHeight="1">
      <c r="A237" s="34"/>
      <c r="B237" s="177"/>
      <c r="C237" s="178" t="s">
        <v>798</v>
      </c>
      <c r="D237" s="178" t="s">
        <v>284</v>
      </c>
      <c r="E237" s="179" t="s">
        <v>877</v>
      </c>
      <c r="F237" s="180" t="s">
        <v>878</v>
      </c>
      <c r="G237" s="181" t="s">
        <v>287</v>
      </c>
      <c r="H237" s="182"/>
      <c r="I237" s="183"/>
      <c r="J237" s="184">
        <f>ROUND(I237*H237,2)</f>
        <v>0</v>
      </c>
      <c r="K237" s="185"/>
      <c r="L237" s="35"/>
      <c r="M237" s="186" t="s">
        <v>1</v>
      </c>
      <c r="N237" s="187" t="s">
        <v>38</v>
      </c>
      <c r="O237" s="73"/>
      <c r="P237" s="188">
        <f>O237*H237</f>
        <v>0</v>
      </c>
      <c r="Q237" s="188">
        <v>0</v>
      </c>
      <c r="R237" s="188">
        <f>Q237*H237</f>
        <v>0</v>
      </c>
      <c r="S237" s="188">
        <v>0</v>
      </c>
      <c r="T237" s="189">
        <f>S237*H237</f>
        <v>0</v>
      </c>
      <c r="U237" s="34"/>
      <c r="V237" s="34"/>
      <c r="W237" s="34"/>
      <c r="X237" s="34"/>
      <c r="Y237" s="34"/>
      <c r="Z237" s="34"/>
      <c r="AA237" s="34"/>
      <c r="AB237" s="34"/>
      <c r="AC237" s="34"/>
      <c r="AD237" s="34"/>
      <c r="AE237" s="34"/>
      <c r="AR237" s="190" t="s">
        <v>353</v>
      </c>
      <c r="AT237" s="190" t="s">
        <v>284</v>
      </c>
      <c r="AU237" s="190" t="s">
        <v>80</v>
      </c>
      <c r="AY237" s="15" t="s">
        <v>281</v>
      </c>
      <c r="BE237" s="191">
        <f>IF(N237="základní",J237,0)</f>
        <v>0</v>
      </c>
      <c r="BF237" s="191">
        <f>IF(N237="snížená",J237,0)</f>
        <v>0</v>
      </c>
      <c r="BG237" s="191">
        <f>IF(N237="zákl. přenesená",J237,0)</f>
        <v>0</v>
      </c>
      <c r="BH237" s="191">
        <f>IF(N237="sníž. přenesená",J237,0)</f>
        <v>0</v>
      </c>
      <c r="BI237" s="191">
        <f>IF(N237="nulová",J237,0)</f>
        <v>0</v>
      </c>
      <c r="BJ237" s="15" t="s">
        <v>80</v>
      </c>
      <c r="BK237" s="191">
        <f>ROUND(I237*H237,2)</f>
        <v>0</v>
      </c>
      <c r="BL237" s="15" t="s">
        <v>353</v>
      </c>
      <c r="BM237" s="190" t="s">
        <v>1842</v>
      </c>
    </row>
    <row r="238" s="2" customFormat="1">
      <c r="A238" s="34"/>
      <c r="B238" s="35"/>
      <c r="C238" s="34"/>
      <c r="D238" s="192" t="s">
        <v>290</v>
      </c>
      <c r="E238" s="34"/>
      <c r="F238" s="193" t="s">
        <v>878</v>
      </c>
      <c r="G238" s="34"/>
      <c r="H238" s="34"/>
      <c r="I238" s="194"/>
      <c r="J238" s="34"/>
      <c r="K238" s="34"/>
      <c r="L238" s="35"/>
      <c r="M238" s="195"/>
      <c r="N238" s="196"/>
      <c r="O238" s="73"/>
      <c r="P238" s="73"/>
      <c r="Q238" s="73"/>
      <c r="R238" s="73"/>
      <c r="S238" s="73"/>
      <c r="T238" s="74"/>
      <c r="U238" s="34"/>
      <c r="V238" s="34"/>
      <c r="W238" s="34"/>
      <c r="X238" s="34"/>
      <c r="Y238" s="34"/>
      <c r="Z238" s="34"/>
      <c r="AA238" s="34"/>
      <c r="AB238" s="34"/>
      <c r="AC238" s="34"/>
      <c r="AD238" s="34"/>
      <c r="AE238" s="34"/>
      <c r="AT238" s="15" t="s">
        <v>290</v>
      </c>
      <c r="AU238" s="15" t="s">
        <v>80</v>
      </c>
    </row>
    <row r="239" s="2" customFormat="1">
      <c r="A239" s="34"/>
      <c r="B239" s="35"/>
      <c r="C239" s="34"/>
      <c r="D239" s="192" t="s">
        <v>291</v>
      </c>
      <c r="E239" s="34"/>
      <c r="F239" s="197" t="s">
        <v>880</v>
      </c>
      <c r="G239" s="34"/>
      <c r="H239" s="34"/>
      <c r="I239" s="194"/>
      <c r="J239" s="34"/>
      <c r="K239" s="34"/>
      <c r="L239" s="35"/>
      <c r="M239" s="199"/>
      <c r="N239" s="200"/>
      <c r="O239" s="201"/>
      <c r="P239" s="201"/>
      <c r="Q239" s="201"/>
      <c r="R239" s="201"/>
      <c r="S239" s="201"/>
      <c r="T239" s="202"/>
      <c r="U239" s="34"/>
      <c r="V239" s="34"/>
      <c r="W239" s="34"/>
      <c r="X239" s="34"/>
      <c r="Y239" s="34"/>
      <c r="Z239" s="34"/>
      <c r="AA239" s="34"/>
      <c r="AB239" s="34"/>
      <c r="AC239" s="34"/>
      <c r="AD239" s="34"/>
      <c r="AE239" s="34"/>
      <c r="AT239" s="15" t="s">
        <v>291</v>
      </c>
      <c r="AU239" s="15" t="s">
        <v>80</v>
      </c>
    </row>
    <row r="240" s="2" customFormat="1" ht="6.96" customHeight="1">
      <c r="A240" s="34"/>
      <c r="B240" s="56"/>
      <c r="C240" s="57"/>
      <c r="D240" s="57"/>
      <c r="E240" s="57"/>
      <c r="F240" s="57"/>
      <c r="G240" s="57"/>
      <c r="H240" s="57"/>
      <c r="I240" s="57"/>
      <c r="J240" s="57"/>
      <c r="K240" s="57"/>
      <c r="L240" s="35"/>
      <c r="M240" s="34"/>
      <c r="O240" s="34"/>
      <c r="P240" s="34"/>
      <c r="Q240" s="34"/>
      <c r="R240" s="34"/>
      <c r="S240" s="34"/>
      <c r="T240" s="34"/>
      <c r="U240" s="34"/>
      <c r="V240" s="34"/>
      <c r="W240" s="34"/>
      <c r="X240" s="34"/>
      <c r="Y240" s="34"/>
      <c r="Z240" s="34"/>
      <c r="AA240" s="34"/>
      <c r="AB240" s="34"/>
      <c r="AC240" s="34"/>
      <c r="AD240" s="34"/>
      <c r="AE240" s="34"/>
    </row>
  </sheetData>
  <autoFilter ref="C130:K239"/>
  <mergeCells count="15">
    <mergeCell ref="E7:H7"/>
    <mergeCell ref="E11:H11"/>
    <mergeCell ref="E9:H9"/>
    <mergeCell ref="E13:H13"/>
    <mergeCell ref="E22:H22"/>
    <mergeCell ref="E31:H31"/>
    <mergeCell ref="E85:H85"/>
    <mergeCell ref="E89:H89"/>
    <mergeCell ref="E87:H87"/>
    <mergeCell ref="E91:H91"/>
    <mergeCell ref="E117:H117"/>
    <mergeCell ref="E121:H121"/>
    <mergeCell ref="E119:H119"/>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154</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1843</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ROUND(J136,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ROUND((SUM(BE136:BE320)),  2)</f>
        <v>0</v>
      </c>
      <c r="G37" s="34"/>
      <c r="H37" s="34"/>
      <c r="I37" s="133">
        <v>0.20999999999999999</v>
      </c>
      <c r="J37" s="132">
        <f>ROUND(((SUM(BE136:BE320))*I37),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ROUND((SUM(BF136:BF320)),  2)</f>
        <v>0</v>
      </c>
      <c r="G38" s="34"/>
      <c r="H38" s="34"/>
      <c r="I38" s="133">
        <v>0.12</v>
      </c>
      <c r="J38" s="132">
        <f>ROUND(((SUM(BF136:BF320))*I38),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ROUND((SUM(BG136:BG320)),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ROUND((SUM(BH136:BH320)),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ROUND((SUM(BI136:BI320)),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Objekt14 - Zídka OP 06</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J136</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J137</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J192</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J231</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661</v>
      </c>
      <c r="E104" s="147"/>
      <c r="F104" s="147"/>
      <c r="G104" s="147"/>
      <c r="H104" s="147"/>
      <c r="I104" s="147"/>
      <c r="J104" s="148">
        <f>J240</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1844</v>
      </c>
      <c r="E105" s="147"/>
      <c r="F105" s="147"/>
      <c r="G105" s="147"/>
      <c r="H105" s="147"/>
      <c r="I105" s="147"/>
      <c r="J105" s="148">
        <f>J247</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662</v>
      </c>
      <c r="E106" s="147"/>
      <c r="F106" s="147"/>
      <c r="G106" s="147"/>
      <c r="H106" s="147"/>
      <c r="I106" s="147"/>
      <c r="J106" s="148">
        <f>J257</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664</v>
      </c>
      <c r="E107" s="147"/>
      <c r="F107" s="147"/>
      <c r="G107" s="147"/>
      <c r="H107" s="147"/>
      <c r="I107" s="147"/>
      <c r="J107" s="148">
        <f>J269</f>
        <v>0</v>
      </c>
      <c r="K107" s="9"/>
      <c r="L107" s="145"/>
      <c r="S107" s="9"/>
      <c r="T107" s="9"/>
      <c r="U107" s="9"/>
      <c r="V107" s="9"/>
      <c r="W107" s="9"/>
      <c r="X107" s="9"/>
      <c r="Y107" s="9"/>
      <c r="Z107" s="9"/>
      <c r="AA107" s="9"/>
      <c r="AB107" s="9"/>
      <c r="AC107" s="9"/>
      <c r="AD107" s="9"/>
      <c r="AE107" s="9"/>
    </row>
    <row r="108" s="9" customFormat="1" ht="24.96" customHeight="1">
      <c r="A108" s="9"/>
      <c r="B108" s="145"/>
      <c r="C108" s="9"/>
      <c r="D108" s="146" t="s">
        <v>600</v>
      </c>
      <c r="E108" s="147"/>
      <c r="F108" s="147"/>
      <c r="G108" s="147"/>
      <c r="H108" s="147"/>
      <c r="I108" s="147"/>
      <c r="J108" s="148">
        <f>J273</f>
        <v>0</v>
      </c>
      <c r="K108" s="9"/>
      <c r="L108" s="145"/>
      <c r="S108" s="9"/>
      <c r="T108" s="9"/>
      <c r="U108" s="9"/>
      <c r="V108" s="9"/>
      <c r="W108" s="9"/>
      <c r="X108" s="9"/>
      <c r="Y108" s="9"/>
      <c r="Z108" s="9"/>
      <c r="AA108" s="9"/>
      <c r="AB108" s="9"/>
      <c r="AC108" s="9"/>
      <c r="AD108" s="9"/>
      <c r="AE108" s="9"/>
    </row>
    <row r="109" s="9" customFormat="1" ht="24.96" customHeight="1">
      <c r="A109" s="9"/>
      <c r="B109" s="145"/>
      <c r="C109" s="9"/>
      <c r="D109" s="146" t="s">
        <v>665</v>
      </c>
      <c r="E109" s="147"/>
      <c r="F109" s="147"/>
      <c r="G109" s="147"/>
      <c r="H109" s="147"/>
      <c r="I109" s="147"/>
      <c r="J109" s="148">
        <f>J277</f>
        <v>0</v>
      </c>
      <c r="K109" s="9"/>
      <c r="L109" s="145"/>
      <c r="S109" s="9"/>
      <c r="T109" s="9"/>
      <c r="U109" s="9"/>
      <c r="V109" s="9"/>
      <c r="W109" s="9"/>
      <c r="X109" s="9"/>
      <c r="Y109" s="9"/>
      <c r="Z109" s="9"/>
      <c r="AA109" s="9"/>
      <c r="AB109" s="9"/>
      <c r="AC109" s="9"/>
      <c r="AD109" s="9"/>
      <c r="AE109" s="9"/>
    </row>
    <row r="110" s="9" customFormat="1" ht="24.96" customHeight="1">
      <c r="A110" s="9"/>
      <c r="B110" s="145"/>
      <c r="C110" s="9"/>
      <c r="D110" s="146" t="s">
        <v>667</v>
      </c>
      <c r="E110" s="147"/>
      <c r="F110" s="147"/>
      <c r="G110" s="147"/>
      <c r="H110" s="147"/>
      <c r="I110" s="147"/>
      <c r="J110" s="148">
        <f>J299</f>
        <v>0</v>
      </c>
      <c r="K110" s="9"/>
      <c r="L110" s="145"/>
      <c r="S110" s="9"/>
      <c r="T110" s="9"/>
      <c r="U110" s="9"/>
      <c r="V110" s="9"/>
      <c r="W110" s="9"/>
      <c r="X110" s="9"/>
      <c r="Y110" s="9"/>
      <c r="Z110" s="9"/>
      <c r="AA110" s="9"/>
      <c r="AB110" s="9"/>
      <c r="AC110" s="9"/>
      <c r="AD110" s="9"/>
      <c r="AE110" s="9"/>
    </row>
    <row r="111" s="9" customFormat="1" ht="24.96" customHeight="1">
      <c r="A111" s="9"/>
      <c r="B111" s="145"/>
      <c r="C111" s="9"/>
      <c r="D111" s="146" t="s">
        <v>1845</v>
      </c>
      <c r="E111" s="147"/>
      <c r="F111" s="147"/>
      <c r="G111" s="147"/>
      <c r="H111" s="147"/>
      <c r="I111" s="147"/>
      <c r="J111" s="148">
        <f>J306</f>
        <v>0</v>
      </c>
      <c r="K111" s="9"/>
      <c r="L111" s="145"/>
      <c r="S111" s="9"/>
      <c r="T111" s="9"/>
      <c r="U111" s="9"/>
      <c r="V111" s="9"/>
      <c r="W111" s="9"/>
      <c r="X111" s="9"/>
      <c r="Y111" s="9"/>
      <c r="Z111" s="9"/>
      <c r="AA111" s="9"/>
      <c r="AB111" s="9"/>
      <c r="AC111" s="9"/>
      <c r="AD111" s="9"/>
      <c r="AE111" s="9"/>
    </row>
    <row r="112" s="9" customFormat="1" ht="24.96" customHeight="1">
      <c r="A112" s="9"/>
      <c r="B112" s="145"/>
      <c r="C112" s="9"/>
      <c r="D112" s="146" t="s">
        <v>1846</v>
      </c>
      <c r="E112" s="147"/>
      <c r="F112" s="147"/>
      <c r="G112" s="147"/>
      <c r="H112" s="147"/>
      <c r="I112" s="147"/>
      <c r="J112" s="148">
        <f>J316</f>
        <v>0</v>
      </c>
      <c r="K112" s="9"/>
      <c r="L112" s="145"/>
      <c r="S112" s="9"/>
      <c r="T112" s="9"/>
      <c r="U112" s="9"/>
      <c r="V112" s="9"/>
      <c r="W112" s="9"/>
      <c r="X112" s="9"/>
      <c r="Y112" s="9"/>
      <c r="Z112" s="9"/>
      <c r="AA112" s="9"/>
      <c r="AB112" s="9"/>
      <c r="AC112" s="9"/>
      <c r="AD112" s="9"/>
      <c r="AE112" s="9"/>
    </row>
    <row r="113" s="2" customFormat="1" ht="21.84" customHeight="1">
      <c r="A113" s="34"/>
      <c r="B113" s="35"/>
      <c r="C113" s="34"/>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6.96" customHeight="1">
      <c r="A114" s="34"/>
      <c r="B114" s="56"/>
      <c r="C114" s="57"/>
      <c r="D114" s="57"/>
      <c r="E114" s="57"/>
      <c r="F114" s="57"/>
      <c r="G114" s="57"/>
      <c r="H114" s="57"/>
      <c r="I114" s="57"/>
      <c r="J114" s="57"/>
      <c r="K114" s="57"/>
      <c r="L114" s="51"/>
      <c r="S114" s="34"/>
      <c r="T114" s="34"/>
      <c r="U114" s="34"/>
      <c r="V114" s="34"/>
      <c r="W114" s="34"/>
      <c r="X114" s="34"/>
      <c r="Y114" s="34"/>
      <c r="Z114" s="34"/>
      <c r="AA114" s="34"/>
      <c r="AB114" s="34"/>
      <c r="AC114" s="34"/>
      <c r="AD114" s="34"/>
      <c r="AE114" s="34"/>
    </row>
    <row r="118" s="2" customFormat="1" ht="6.96" customHeight="1">
      <c r="A118" s="34"/>
      <c r="B118" s="58"/>
      <c r="C118" s="59"/>
      <c r="D118" s="59"/>
      <c r="E118" s="59"/>
      <c r="F118" s="59"/>
      <c r="G118" s="59"/>
      <c r="H118" s="59"/>
      <c r="I118" s="59"/>
      <c r="J118" s="59"/>
      <c r="K118" s="59"/>
      <c r="L118" s="51"/>
      <c r="S118" s="34"/>
      <c r="T118" s="34"/>
      <c r="U118" s="34"/>
      <c r="V118" s="34"/>
      <c r="W118" s="34"/>
      <c r="X118" s="34"/>
      <c r="Y118" s="34"/>
      <c r="Z118" s="34"/>
      <c r="AA118" s="34"/>
      <c r="AB118" s="34"/>
      <c r="AC118" s="34"/>
      <c r="AD118" s="34"/>
      <c r="AE118" s="34"/>
    </row>
    <row r="119" s="2" customFormat="1" ht="24.96" customHeight="1">
      <c r="A119" s="34"/>
      <c r="B119" s="35"/>
      <c r="C119" s="19" t="s">
        <v>266</v>
      </c>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6.96" customHeight="1">
      <c r="A120" s="34"/>
      <c r="B120" s="35"/>
      <c r="C120" s="34"/>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16</v>
      </c>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6.5" customHeight="1">
      <c r="A122" s="34"/>
      <c r="B122" s="35"/>
      <c r="C122" s="34"/>
      <c r="D122" s="34"/>
      <c r="E122" s="126" t="str">
        <f>E7</f>
        <v>Městský park -Děkanská zahrada Pelhřimov - kompletní provedení</v>
      </c>
      <c r="F122" s="28"/>
      <c r="G122" s="28"/>
      <c r="H122" s="28"/>
      <c r="I122" s="34"/>
      <c r="J122" s="34"/>
      <c r="K122" s="34"/>
      <c r="L122" s="51"/>
      <c r="S122" s="34"/>
      <c r="T122" s="34"/>
      <c r="U122" s="34"/>
      <c r="V122" s="34"/>
      <c r="W122" s="34"/>
      <c r="X122" s="34"/>
      <c r="Y122" s="34"/>
      <c r="Z122" s="34"/>
      <c r="AA122" s="34"/>
      <c r="AB122" s="34"/>
      <c r="AC122" s="34"/>
      <c r="AD122" s="34"/>
      <c r="AE122" s="34"/>
    </row>
    <row r="123" s="1" customFormat="1" ht="12" customHeight="1">
      <c r="B123" s="18"/>
      <c r="C123" s="28" t="s">
        <v>249</v>
      </c>
      <c r="L123" s="18"/>
    </row>
    <row r="124" s="1" customFormat="1" ht="16.5" customHeight="1">
      <c r="B124" s="18"/>
      <c r="E124" s="126" t="s">
        <v>250</v>
      </c>
      <c r="F124" s="1"/>
      <c r="G124" s="1"/>
      <c r="H124" s="1"/>
      <c r="L124" s="18"/>
    </row>
    <row r="125" s="1" customFormat="1" ht="12" customHeight="1">
      <c r="B125" s="18"/>
      <c r="C125" s="28" t="s">
        <v>251</v>
      </c>
      <c r="L125" s="18"/>
    </row>
    <row r="126" s="2" customFormat="1" ht="16.5" customHeight="1">
      <c r="A126" s="34"/>
      <c r="B126" s="35"/>
      <c r="C126" s="34"/>
      <c r="D126" s="34"/>
      <c r="E126" s="127" t="s">
        <v>252</v>
      </c>
      <c r="F126" s="34"/>
      <c r="G126" s="34"/>
      <c r="H126" s="34"/>
      <c r="I126" s="34"/>
      <c r="J126" s="34"/>
      <c r="K126" s="34"/>
      <c r="L126" s="51"/>
      <c r="S126" s="34"/>
      <c r="T126" s="34"/>
      <c r="U126" s="34"/>
      <c r="V126" s="34"/>
      <c r="W126" s="34"/>
      <c r="X126" s="34"/>
      <c r="Y126" s="34"/>
      <c r="Z126" s="34"/>
      <c r="AA126" s="34"/>
      <c r="AB126" s="34"/>
      <c r="AC126" s="34"/>
      <c r="AD126" s="34"/>
      <c r="AE126" s="34"/>
    </row>
    <row r="127" s="2" customFormat="1" ht="12" customHeight="1">
      <c r="A127" s="34"/>
      <c r="B127" s="35"/>
      <c r="C127" s="28" t="s">
        <v>395</v>
      </c>
      <c r="D127" s="34"/>
      <c r="E127" s="34"/>
      <c r="F127" s="34"/>
      <c r="G127" s="34"/>
      <c r="H127" s="34"/>
      <c r="I127" s="34"/>
      <c r="J127" s="34"/>
      <c r="K127" s="34"/>
      <c r="L127" s="51"/>
      <c r="S127" s="34"/>
      <c r="T127" s="34"/>
      <c r="U127" s="34"/>
      <c r="V127" s="34"/>
      <c r="W127" s="34"/>
      <c r="X127" s="34"/>
      <c r="Y127" s="34"/>
      <c r="Z127" s="34"/>
      <c r="AA127" s="34"/>
      <c r="AB127" s="34"/>
      <c r="AC127" s="34"/>
      <c r="AD127" s="34"/>
      <c r="AE127" s="34"/>
    </row>
    <row r="128" s="2" customFormat="1" ht="16.5" customHeight="1">
      <c r="A128" s="34"/>
      <c r="B128" s="35"/>
      <c r="C128" s="34"/>
      <c r="D128" s="34"/>
      <c r="E128" s="63" t="str">
        <f>E13</f>
        <v>Objekt14 - Zídka OP 06</v>
      </c>
      <c r="F128" s="34"/>
      <c r="G128" s="34"/>
      <c r="H128" s="34"/>
      <c r="I128" s="34"/>
      <c r="J128" s="34"/>
      <c r="K128" s="34"/>
      <c r="L128" s="51"/>
      <c r="S128" s="34"/>
      <c r="T128" s="34"/>
      <c r="U128" s="34"/>
      <c r="V128" s="34"/>
      <c r="W128" s="34"/>
      <c r="X128" s="34"/>
      <c r="Y128" s="34"/>
      <c r="Z128" s="34"/>
      <c r="AA128" s="34"/>
      <c r="AB128" s="34"/>
      <c r="AC128" s="34"/>
      <c r="AD128" s="34"/>
      <c r="AE128" s="34"/>
    </row>
    <row r="129" s="2" customFormat="1" ht="6.96" customHeight="1">
      <c r="A129" s="34"/>
      <c r="B129" s="35"/>
      <c r="C129" s="34"/>
      <c r="D129" s="34"/>
      <c r="E129" s="34"/>
      <c r="F129" s="34"/>
      <c r="G129" s="34"/>
      <c r="H129" s="34"/>
      <c r="I129" s="34"/>
      <c r="J129" s="34"/>
      <c r="K129" s="34"/>
      <c r="L129" s="51"/>
      <c r="S129" s="34"/>
      <c r="T129" s="34"/>
      <c r="U129" s="34"/>
      <c r="V129" s="34"/>
      <c r="W129" s="34"/>
      <c r="X129" s="34"/>
      <c r="Y129" s="34"/>
      <c r="Z129" s="34"/>
      <c r="AA129" s="34"/>
      <c r="AB129" s="34"/>
      <c r="AC129" s="34"/>
      <c r="AD129" s="34"/>
      <c r="AE129" s="34"/>
    </row>
    <row r="130" s="2" customFormat="1" ht="12" customHeight="1">
      <c r="A130" s="34"/>
      <c r="B130" s="35"/>
      <c r="C130" s="28" t="s">
        <v>20</v>
      </c>
      <c r="D130" s="34"/>
      <c r="E130" s="34"/>
      <c r="F130" s="23" t="str">
        <f>F16</f>
        <v xml:space="preserve"> </v>
      </c>
      <c r="G130" s="34"/>
      <c r="H130" s="34"/>
      <c r="I130" s="28" t="s">
        <v>22</v>
      </c>
      <c r="J130" s="65" t="str">
        <f>IF(J16="","",J16)</f>
        <v>5. 12. 2024</v>
      </c>
      <c r="K130" s="34"/>
      <c r="L130" s="51"/>
      <c r="S130" s="34"/>
      <c r="T130" s="34"/>
      <c r="U130" s="34"/>
      <c r="V130" s="34"/>
      <c r="W130" s="34"/>
      <c r="X130" s="34"/>
      <c r="Y130" s="34"/>
      <c r="Z130" s="34"/>
      <c r="AA130" s="34"/>
      <c r="AB130" s="34"/>
      <c r="AC130" s="34"/>
      <c r="AD130" s="34"/>
      <c r="AE130" s="34"/>
    </row>
    <row r="131" s="2" customFormat="1" ht="6.96" customHeight="1">
      <c r="A131" s="34"/>
      <c r="B131" s="35"/>
      <c r="C131" s="34"/>
      <c r="D131" s="34"/>
      <c r="E131" s="34"/>
      <c r="F131" s="34"/>
      <c r="G131" s="34"/>
      <c r="H131" s="34"/>
      <c r="I131" s="34"/>
      <c r="J131" s="34"/>
      <c r="K131" s="34"/>
      <c r="L131" s="51"/>
      <c r="S131" s="34"/>
      <c r="T131" s="34"/>
      <c r="U131" s="34"/>
      <c r="V131" s="34"/>
      <c r="W131" s="34"/>
      <c r="X131" s="34"/>
      <c r="Y131" s="34"/>
      <c r="Z131" s="34"/>
      <c r="AA131" s="34"/>
      <c r="AB131" s="34"/>
      <c r="AC131" s="34"/>
      <c r="AD131" s="34"/>
      <c r="AE131" s="34"/>
    </row>
    <row r="132" s="2" customFormat="1" ht="15.15" customHeight="1">
      <c r="A132" s="34"/>
      <c r="B132" s="35"/>
      <c r="C132" s="28" t="s">
        <v>24</v>
      </c>
      <c r="D132" s="34"/>
      <c r="E132" s="34"/>
      <c r="F132" s="23" t="str">
        <f>E19</f>
        <v xml:space="preserve"> </v>
      </c>
      <c r="G132" s="34"/>
      <c r="H132" s="34"/>
      <c r="I132" s="28" t="s">
        <v>29</v>
      </c>
      <c r="J132" s="32" t="str">
        <f>E25</f>
        <v xml:space="preserve"> </v>
      </c>
      <c r="K132" s="34"/>
      <c r="L132" s="51"/>
      <c r="S132" s="34"/>
      <c r="T132" s="34"/>
      <c r="U132" s="34"/>
      <c r="V132" s="34"/>
      <c r="W132" s="34"/>
      <c r="X132" s="34"/>
      <c r="Y132" s="34"/>
      <c r="Z132" s="34"/>
      <c r="AA132" s="34"/>
      <c r="AB132" s="34"/>
      <c r="AC132" s="34"/>
      <c r="AD132" s="34"/>
      <c r="AE132" s="34"/>
    </row>
    <row r="133" s="2" customFormat="1" ht="15.15" customHeight="1">
      <c r="A133" s="34"/>
      <c r="B133" s="35"/>
      <c r="C133" s="28" t="s">
        <v>27</v>
      </c>
      <c r="D133" s="34"/>
      <c r="E133" s="34"/>
      <c r="F133" s="23" t="str">
        <f>IF(E22="","",E22)</f>
        <v>Vyplň údaj</v>
      </c>
      <c r="G133" s="34"/>
      <c r="H133" s="34"/>
      <c r="I133" s="28" t="s">
        <v>31</v>
      </c>
      <c r="J133" s="32" t="str">
        <f>E28</f>
        <v xml:space="preserve"> </v>
      </c>
      <c r="K133" s="34"/>
      <c r="L133" s="51"/>
      <c r="S133" s="34"/>
      <c r="T133" s="34"/>
      <c r="U133" s="34"/>
      <c r="V133" s="34"/>
      <c r="W133" s="34"/>
      <c r="X133" s="34"/>
      <c r="Y133" s="34"/>
      <c r="Z133" s="34"/>
      <c r="AA133" s="34"/>
      <c r="AB133" s="34"/>
      <c r="AC133" s="34"/>
      <c r="AD133" s="34"/>
      <c r="AE133" s="34"/>
    </row>
    <row r="134" s="2" customFormat="1" ht="10.32" customHeight="1">
      <c r="A134" s="34"/>
      <c r="B134" s="35"/>
      <c r="C134" s="34"/>
      <c r="D134" s="34"/>
      <c r="E134" s="34"/>
      <c r="F134" s="34"/>
      <c r="G134" s="34"/>
      <c r="H134" s="34"/>
      <c r="I134" s="34"/>
      <c r="J134" s="34"/>
      <c r="K134" s="34"/>
      <c r="L134" s="51"/>
      <c r="S134" s="34"/>
      <c r="T134" s="34"/>
      <c r="U134" s="34"/>
      <c r="V134" s="34"/>
      <c r="W134" s="34"/>
      <c r="X134" s="34"/>
      <c r="Y134" s="34"/>
      <c r="Z134" s="34"/>
      <c r="AA134" s="34"/>
      <c r="AB134" s="34"/>
      <c r="AC134" s="34"/>
      <c r="AD134" s="34"/>
      <c r="AE134" s="34"/>
    </row>
    <row r="135" s="11" customFormat="1" ht="29.28" customHeight="1">
      <c r="A135" s="153"/>
      <c r="B135" s="154"/>
      <c r="C135" s="155" t="s">
        <v>267</v>
      </c>
      <c r="D135" s="156" t="s">
        <v>58</v>
      </c>
      <c r="E135" s="156" t="s">
        <v>54</v>
      </c>
      <c r="F135" s="156" t="s">
        <v>55</v>
      </c>
      <c r="G135" s="156" t="s">
        <v>268</v>
      </c>
      <c r="H135" s="156" t="s">
        <v>269</v>
      </c>
      <c r="I135" s="156" t="s">
        <v>270</v>
      </c>
      <c r="J135" s="157" t="s">
        <v>257</v>
      </c>
      <c r="K135" s="158" t="s">
        <v>271</v>
      </c>
      <c r="L135" s="159"/>
      <c r="M135" s="82" t="s">
        <v>1</v>
      </c>
      <c r="N135" s="83" t="s">
        <v>37</v>
      </c>
      <c r="O135" s="83" t="s">
        <v>272</v>
      </c>
      <c r="P135" s="83" t="s">
        <v>273</v>
      </c>
      <c r="Q135" s="83" t="s">
        <v>274</v>
      </c>
      <c r="R135" s="83" t="s">
        <v>275</v>
      </c>
      <c r="S135" s="83" t="s">
        <v>276</v>
      </c>
      <c r="T135" s="84" t="s">
        <v>277</v>
      </c>
      <c r="U135" s="153"/>
      <c r="V135" s="153"/>
      <c r="W135" s="153"/>
      <c r="X135" s="153"/>
      <c r="Y135" s="153"/>
      <c r="Z135" s="153"/>
      <c r="AA135" s="153"/>
      <c r="AB135" s="153"/>
      <c r="AC135" s="153"/>
      <c r="AD135" s="153"/>
      <c r="AE135" s="153"/>
    </row>
    <row r="136" s="2" customFormat="1" ht="22.8" customHeight="1">
      <c r="A136" s="34"/>
      <c r="B136" s="35"/>
      <c r="C136" s="89" t="s">
        <v>278</v>
      </c>
      <c r="D136" s="34"/>
      <c r="E136" s="34"/>
      <c r="F136" s="34"/>
      <c r="G136" s="34"/>
      <c r="H136" s="34"/>
      <c r="I136" s="34"/>
      <c r="J136" s="160">
        <f>BK136</f>
        <v>0</v>
      </c>
      <c r="K136" s="34"/>
      <c r="L136" s="35"/>
      <c r="M136" s="85"/>
      <c r="N136" s="69"/>
      <c r="O136" s="86"/>
      <c r="P136" s="161">
        <f>P137+P192+P231+P240+P247+P257+P269+P273+P277+P299+P306+P316</f>
        <v>0</v>
      </c>
      <c r="Q136" s="86"/>
      <c r="R136" s="161">
        <f>R137+R192+R231+R240+R247+R257+R269+R273+R277+R299+R306+R316</f>
        <v>0</v>
      </c>
      <c r="S136" s="86"/>
      <c r="T136" s="162">
        <f>T137+T192+T231+T240+T247+T257+T269+T273+T277+T299+T306+T316</f>
        <v>0</v>
      </c>
      <c r="U136" s="34"/>
      <c r="V136" s="34"/>
      <c r="W136" s="34"/>
      <c r="X136" s="34"/>
      <c r="Y136" s="34"/>
      <c r="Z136" s="34"/>
      <c r="AA136" s="34"/>
      <c r="AB136" s="34"/>
      <c r="AC136" s="34"/>
      <c r="AD136" s="34"/>
      <c r="AE136" s="34"/>
      <c r="AT136" s="15" t="s">
        <v>72</v>
      </c>
      <c r="AU136" s="15" t="s">
        <v>259</v>
      </c>
      <c r="BK136" s="163">
        <f>BK137+BK192+BK231+BK240+BK247+BK257+BK269+BK273+BK277+BK299+BK306+BK316</f>
        <v>0</v>
      </c>
    </row>
    <row r="137" s="12" customFormat="1" ht="25.92" customHeight="1">
      <c r="A137" s="12"/>
      <c r="B137" s="164"/>
      <c r="C137" s="12"/>
      <c r="D137" s="165" t="s">
        <v>72</v>
      </c>
      <c r="E137" s="166" t="s">
        <v>80</v>
      </c>
      <c r="F137" s="166" t="s">
        <v>400</v>
      </c>
      <c r="G137" s="12"/>
      <c r="H137" s="12"/>
      <c r="I137" s="167"/>
      <c r="J137" s="168">
        <f>BK137</f>
        <v>0</v>
      </c>
      <c r="K137" s="12"/>
      <c r="L137" s="164"/>
      <c r="M137" s="169"/>
      <c r="N137" s="170"/>
      <c r="O137" s="170"/>
      <c r="P137" s="171">
        <f>SUM(P138:P191)</f>
        <v>0</v>
      </c>
      <c r="Q137" s="170"/>
      <c r="R137" s="171">
        <f>SUM(R138:R191)</f>
        <v>0</v>
      </c>
      <c r="S137" s="170"/>
      <c r="T137" s="172">
        <f>SUM(T138:T191)</f>
        <v>0</v>
      </c>
      <c r="U137" s="12"/>
      <c r="V137" s="12"/>
      <c r="W137" s="12"/>
      <c r="X137" s="12"/>
      <c r="Y137" s="12"/>
      <c r="Z137" s="12"/>
      <c r="AA137" s="12"/>
      <c r="AB137" s="12"/>
      <c r="AC137" s="12"/>
      <c r="AD137" s="12"/>
      <c r="AE137" s="12"/>
      <c r="AR137" s="165" t="s">
        <v>80</v>
      </c>
      <c r="AT137" s="173" t="s">
        <v>72</v>
      </c>
      <c r="AU137" s="173" t="s">
        <v>73</v>
      </c>
      <c r="AY137" s="165" t="s">
        <v>281</v>
      </c>
      <c r="BK137" s="174">
        <f>SUM(BK138:BK191)</f>
        <v>0</v>
      </c>
    </row>
    <row r="138" s="2" customFormat="1" ht="24.15" customHeight="1">
      <c r="A138" s="34"/>
      <c r="B138" s="177"/>
      <c r="C138" s="178" t="s">
        <v>80</v>
      </c>
      <c r="D138" s="178" t="s">
        <v>284</v>
      </c>
      <c r="E138" s="179" t="s">
        <v>553</v>
      </c>
      <c r="F138" s="180" t="s">
        <v>1127</v>
      </c>
      <c r="G138" s="181" t="s">
        <v>510</v>
      </c>
      <c r="H138" s="203">
        <v>126.16200000000001</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1847</v>
      </c>
    </row>
    <row r="139" s="2" customFormat="1">
      <c r="A139" s="34"/>
      <c r="B139" s="35"/>
      <c r="C139" s="34"/>
      <c r="D139" s="192" t="s">
        <v>290</v>
      </c>
      <c r="E139" s="34"/>
      <c r="F139" s="193" t="s">
        <v>1127</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1848</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4.15" customHeight="1">
      <c r="A141" s="34"/>
      <c r="B141" s="177"/>
      <c r="C141" s="178" t="s">
        <v>82</v>
      </c>
      <c r="D141" s="178" t="s">
        <v>284</v>
      </c>
      <c r="E141" s="179" t="s">
        <v>557</v>
      </c>
      <c r="F141" s="180" t="s">
        <v>1130</v>
      </c>
      <c r="G141" s="181" t="s">
        <v>510</v>
      </c>
      <c r="H141" s="203">
        <v>63.081000000000003</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1849</v>
      </c>
    </row>
    <row r="142" s="2" customFormat="1">
      <c r="A142" s="34"/>
      <c r="B142" s="35"/>
      <c r="C142" s="34"/>
      <c r="D142" s="192" t="s">
        <v>290</v>
      </c>
      <c r="E142" s="34"/>
      <c r="F142" s="193" t="s">
        <v>1130</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c r="A143" s="34"/>
      <c r="B143" s="35"/>
      <c r="C143" s="34"/>
      <c r="D143" s="192" t="s">
        <v>291</v>
      </c>
      <c r="E143" s="34"/>
      <c r="F143" s="197" t="s">
        <v>1850</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291</v>
      </c>
      <c r="AU143" s="15" t="s">
        <v>80</v>
      </c>
    </row>
    <row r="144" s="2" customFormat="1" ht="24.15" customHeight="1">
      <c r="A144" s="34"/>
      <c r="B144" s="177"/>
      <c r="C144" s="178" t="s">
        <v>90</v>
      </c>
      <c r="D144" s="178" t="s">
        <v>284</v>
      </c>
      <c r="E144" s="179" t="s">
        <v>677</v>
      </c>
      <c r="F144" s="180" t="s">
        <v>1851</v>
      </c>
      <c r="G144" s="181" t="s">
        <v>510</v>
      </c>
      <c r="H144" s="203">
        <v>23.780000000000001</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1852</v>
      </c>
    </row>
    <row r="145" s="2" customFormat="1">
      <c r="A145" s="34"/>
      <c r="B145" s="35"/>
      <c r="C145" s="34"/>
      <c r="D145" s="192" t="s">
        <v>290</v>
      </c>
      <c r="E145" s="34"/>
      <c r="F145" s="193" t="s">
        <v>678</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c r="A146" s="34"/>
      <c r="B146" s="35"/>
      <c r="C146" s="34"/>
      <c r="D146" s="192" t="s">
        <v>291</v>
      </c>
      <c r="E146" s="34"/>
      <c r="F146" s="197" t="s">
        <v>1853</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291</v>
      </c>
      <c r="AU146" s="15" t="s">
        <v>80</v>
      </c>
    </row>
    <row r="147" s="2" customFormat="1" ht="24.15" customHeight="1">
      <c r="A147" s="34"/>
      <c r="B147" s="177"/>
      <c r="C147" s="178" t="s">
        <v>97</v>
      </c>
      <c r="D147" s="178" t="s">
        <v>284</v>
      </c>
      <c r="E147" s="179" t="s">
        <v>681</v>
      </c>
      <c r="F147" s="180" t="s">
        <v>1854</v>
      </c>
      <c r="G147" s="181" t="s">
        <v>510</v>
      </c>
      <c r="H147" s="203">
        <v>11.890000000000001</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1855</v>
      </c>
    </row>
    <row r="148" s="2" customFormat="1">
      <c r="A148" s="34"/>
      <c r="B148" s="35"/>
      <c r="C148" s="34"/>
      <c r="D148" s="192" t="s">
        <v>290</v>
      </c>
      <c r="E148" s="34"/>
      <c r="F148" s="193" t="s">
        <v>682</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c r="A149" s="34"/>
      <c r="B149" s="35"/>
      <c r="C149" s="34"/>
      <c r="D149" s="192" t="s">
        <v>291</v>
      </c>
      <c r="E149" s="34"/>
      <c r="F149" s="197" t="s">
        <v>1856</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291</v>
      </c>
      <c r="AU149" s="15" t="s">
        <v>80</v>
      </c>
    </row>
    <row r="150" s="2" customFormat="1" ht="24.15" customHeight="1">
      <c r="A150" s="34"/>
      <c r="B150" s="177"/>
      <c r="C150" s="178" t="s">
        <v>280</v>
      </c>
      <c r="D150" s="178" t="s">
        <v>284</v>
      </c>
      <c r="E150" s="179" t="s">
        <v>685</v>
      </c>
      <c r="F150" s="180" t="s">
        <v>686</v>
      </c>
      <c r="G150" s="181" t="s">
        <v>510</v>
      </c>
      <c r="H150" s="203">
        <v>42.899999999999999</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1857</v>
      </c>
    </row>
    <row r="151" s="2" customFormat="1">
      <c r="A151" s="34"/>
      <c r="B151" s="35"/>
      <c r="C151" s="34"/>
      <c r="D151" s="192" t="s">
        <v>290</v>
      </c>
      <c r="E151" s="34"/>
      <c r="F151" s="193" t="s">
        <v>686</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1858</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4.15" customHeight="1">
      <c r="A153" s="34"/>
      <c r="B153" s="177"/>
      <c r="C153" s="178" t="s">
        <v>307</v>
      </c>
      <c r="D153" s="178" t="s">
        <v>284</v>
      </c>
      <c r="E153" s="179" t="s">
        <v>609</v>
      </c>
      <c r="F153" s="180" t="s">
        <v>689</v>
      </c>
      <c r="G153" s="181" t="s">
        <v>510</v>
      </c>
      <c r="H153" s="203">
        <v>101.2</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1859</v>
      </c>
    </row>
    <row r="154" s="2" customFormat="1">
      <c r="A154" s="34"/>
      <c r="B154" s="35"/>
      <c r="C154" s="34"/>
      <c r="D154" s="192" t="s">
        <v>290</v>
      </c>
      <c r="E154" s="34"/>
      <c r="F154" s="193" t="s">
        <v>689</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c r="A155" s="34"/>
      <c r="B155" s="35"/>
      <c r="C155" s="34"/>
      <c r="D155" s="192" t="s">
        <v>291</v>
      </c>
      <c r="E155" s="34"/>
      <c r="F155" s="197" t="s">
        <v>1860</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291</v>
      </c>
      <c r="AU155" s="15" t="s">
        <v>80</v>
      </c>
    </row>
    <row r="156" s="2" customFormat="1" ht="24.15" customHeight="1">
      <c r="A156" s="34"/>
      <c r="B156" s="177"/>
      <c r="C156" s="178" t="s">
        <v>312</v>
      </c>
      <c r="D156" s="178" t="s">
        <v>284</v>
      </c>
      <c r="E156" s="179" t="s">
        <v>612</v>
      </c>
      <c r="F156" s="180" t="s">
        <v>613</v>
      </c>
      <c r="G156" s="181" t="s">
        <v>510</v>
      </c>
      <c r="H156" s="203">
        <v>303.72000000000003</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1861</v>
      </c>
    </row>
    <row r="157" s="2" customFormat="1">
      <c r="A157" s="34"/>
      <c r="B157" s="35"/>
      <c r="C157" s="34"/>
      <c r="D157" s="192" t="s">
        <v>290</v>
      </c>
      <c r="E157" s="34"/>
      <c r="F157" s="193" t="s">
        <v>613</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c r="A158" s="34"/>
      <c r="B158" s="35"/>
      <c r="C158" s="34"/>
      <c r="D158" s="192" t="s">
        <v>291</v>
      </c>
      <c r="E158" s="34"/>
      <c r="F158" s="197" t="s">
        <v>1862</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291</v>
      </c>
      <c r="AU158" s="15" t="s">
        <v>80</v>
      </c>
    </row>
    <row r="159" s="2" customFormat="1" ht="33" customHeight="1">
      <c r="A159" s="34"/>
      <c r="B159" s="177"/>
      <c r="C159" s="178" t="s">
        <v>317</v>
      </c>
      <c r="D159" s="178" t="s">
        <v>284</v>
      </c>
      <c r="E159" s="179" t="s">
        <v>694</v>
      </c>
      <c r="F159" s="180" t="s">
        <v>695</v>
      </c>
      <c r="G159" s="181" t="s">
        <v>510</v>
      </c>
      <c r="H159" s="203">
        <v>21.449999999999999</v>
      </c>
      <c r="I159" s="183"/>
      <c r="J159" s="184">
        <f>ROUND(I159*H159,2)</f>
        <v>0</v>
      </c>
      <c r="K159" s="185"/>
      <c r="L159" s="35"/>
      <c r="M159" s="186" t="s">
        <v>1</v>
      </c>
      <c r="N159" s="187"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97</v>
      </c>
      <c r="AT159" s="190" t="s">
        <v>284</v>
      </c>
      <c r="AU159" s="190" t="s">
        <v>80</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1863</v>
      </c>
    </row>
    <row r="160" s="2" customFormat="1">
      <c r="A160" s="34"/>
      <c r="B160" s="35"/>
      <c r="C160" s="34"/>
      <c r="D160" s="192" t="s">
        <v>290</v>
      </c>
      <c r="E160" s="34"/>
      <c r="F160" s="193" t="s">
        <v>695</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80</v>
      </c>
    </row>
    <row r="161" s="2" customFormat="1">
      <c r="A161" s="34"/>
      <c r="B161" s="35"/>
      <c r="C161" s="34"/>
      <c r="D161" s="192" t="s">
        <v>291</v>
      </c>
      <c r="E161" s="34"/>
      <c r="F161" s="197" t="s">
        <v>1864</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291</v>
      </c>
      <c r="AU161" s="15" t="s">
        <v>80</v>
      </c>
    </row>
    <row r="162" s="2" customFormat="1" ht="24.15" customHeight="1">
      <c r="A162" s="34"/>
      <c r="B162" s="177"/>
      <c r="C162" s="178" t="s">
        <v>322</v>
      </c>
      <c r="D162" s="178" t="s">
        <v>284</v>
      </c>
      <c r="E162" s="179" t="s">
        <v>1865</v>
      </c>
      <c r="F162" s="180" t="s">
        <v>1866</v>
      </c>
      <c r="G162" s="181" t="s">
        <v>510</v>
      </c>
      <c r="H162" s="203">
        <v>0.5</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1867</v>
      </c>
    </row>
    <row r="163" s="2" customFormat="1">
      <c r="A163" s="34"/>
      <c r="B163" s="35"/>
      <c r="C163" s="34"/>
      <c r="D163" s="192" t="s">
        <v>290</v>
      </c>
      <c r="E163" s="34"/>
      <c r="F163" s="193" t="s">
        <v>1866</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c r="A164" s="34"/>
      <c r="B164" s="35"/>
      <c r="C164" s="34"/>
      <c r="D164" s="192" t="s">
        <v>291</v>
      </c>
      <c r="E164" s="34"/>
      <c r="F164" s="197" t="s">
        <v>1868</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291</v>
      </c>
      <c r="AU164" s="15" t="s">
        <v>80</v>
      </c>
    </row>
    <row r="165" s="2" customFormat="1" ht="24.15" customHeight="1">
      <c r="A165" s="34"/>
      <c r="B165" s="177"/>
      <c r="C165" s="178" t="s">
        <v>327</v>
      </c>
      <c r="D165" s="178" t="s">
        <v>284</v>
      </c>
      <c r="E165" s="179" t="s">
        <v>954</v>
      </c>
      <c r="F165" s="180" t="s">
        <v>955</v>
      </c>
      <c r="G165" s="181" t="s">
        <v>510</v>
      </c>
      <c r="H165" s="203">
        <v>8.25</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1869</v>
      </c>
    </row>
    <row r="166" s="2" customFormat="1">
      <c r="A166" s="34"/>
      <c r="B166" s="35"/>
      <c r="C166" s="34"/>
      <c r="D166" s="192" t="s">
        <v>290</v>
      </c>
      <c r="E166" s="34"/>
      <c r="F166" s="193" t="s">
        <v>955</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1870</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2" customFormat="1" ht="24.15" customHeight="1">
      <c r="A168" s="34"/>
      <c r="B168" s="177"/>
      <c r="C168" s="178" t="s">
        <v>332</v>
      </c>
      <c r="D168" s="178" t="s">
        <v>284</v>
      </c>
      <c r="E168" s="179" t="s">
        <v>702</v>
      </c>
      <c r="F168" s="180" t="s">
        <v>703</v>
      </c>
      <c r="G168" s="181" t="s">
        <v>510</v>
      </c>
      <c r="H168" s="203">
        <v>0.27000000000000002</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80</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1871</v>
      </c>
    </row>
    <row r="169" s="2" customFormat="1">
      <c r="A169" s="34"/>
      <c r="B169" s="35"/>
      <c r="C169" s="34"/>
      <c r="D169" s="192" t="s">
        <v>290</v>
      </c>
      <c r="E169" s="34"/>
      <c r="F169" s="193" t="s">
        <v>703</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80</v>
      </c>
    </row>
    <row r="170" s="2" customFormat="1">
      <c r="A170" s="34"/>
      <c r="B170" s="35"/>
      <c r="C170" s="34"/>
      <c r="D170" s="192" t="s">
        <v>291</v>
      </c>
      <c r="E170" s="34"/>
      <c r="F170" s="197" t="s">
        <v>1872</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80</v>
      </c>
    </row>
    <row r="171" s="2" customFormat="1" ht="16.5" customHeight="1">
      <c r="A171" s="34"/>
      <c r="B171" s="177"/>
      <c r="C171" s="178" t="s">
        <v>8</v>
      </c>
      <c r="D171" s="178" t="s">
        <v>284</v>
      </c>
      <c r="E171" s="179" t="s">
        <v>706</v>
      </c>
      <c r="F171" s="180" t="s">
        <v>707</v>
      </c>
      <c r="G171" s="181" t="s">
        <v>510</v>
      </c>
      <c r="H171" s="203">
        <v>7.9199999999999999</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1873</v>
      </c>
    </row>
    <row r="172" s="2" customFormat="1">
      <c r="A172" s="34"/>
      <c r="B172" s="35"/>
      <c r="C172" s="34"/>
      <c r="D172" s="192" t="s">
        <v>290</v>
      </c>
      <c r="E172" s="34"/>
      <c r="F172" s="193" t="s">
        <v>707</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1874</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2" customFormat="1" ht="16.5" customHeight="1">
      <c r="A174" s="34"/>
      <c r="B174" s="177"/>
      <c r="C174" s="178" t="s">
        <v>439</v>
      </c>
      <c r="D174" s="178" t="s">
        <v>284</v>
      </c>
      <c r="E174" s="179" t="s">
        <v>710</v>
      </c>
      <c r="F174" s="180" t="s">
        <v>711</v>
      </c>
      <c r="G174" s="181" t="s">
        <v>510</v>
      </c>
      <c r="H174" s="203">
        <v>7.9199999999999999</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80</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1875</v>
      </c>
    </row>
    <row r="175" s="2" customFormat="1">
      <c r="A175" s="34"/>
      <c r="B175" s="35"/>
      <c r="C175" s="34"/>
      <c r="D175" s="192" t="s">
        <v>290</v>
      </c>
      <c r="E175" s="34"/>
      <c r="F175" s="193" t="s">
        <v>711</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80</v>
      </c>
    </row>
    <row r="176" s="2" customFormat="1">
      <c r="A176" s="34"/>
      <c r="B176" s="35"/>
      <c r="C176" s="34"/>
      <c r="D176" s="192" t="s">
        <v>291</v>
      </c>
      <c r="E176" s="34"/>
      <c r="F176" s="197" t="s">
        <v>1874</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80</v>
      </c>
    </row>
    <row r="177" s="2" customFormat="1" ht="21.75" customHeight="1">
      <c r="A177" s="34"/>
      <c r="B177" s="177"/>
      <c r="C177" s="178" t="s">
        <v>343</v>
      </c>
      <c r="D177" s="178" t="s">
        <v>284</v>
      </c>
      <c r="E177" s="179" t="s">
        <v>616</v>
      </c>
      <c r="F177" s="180" t="s">
        <v>714</v>
      </c>
      <c r="G177" s="181" t="s">
        <v>403</v>
      </c>
      <c r="H177" s="203">
        <v>29.739999999999998</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1876</v>
      </c>
    </row>
    <row r="178" s="2" customFormat="1">
      <c r="A178" s="34"/>
      <c r="B178" s="35"/>
      <c r="C178" s="34"/>
      <c r="D178" s="192" t="s">
        <v>290</v>
      </c>
      <c r="E178" s="34"/>
      <c r="F178" s="193" t="s">
        <v>714</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80</v>
      </c>
    </row>
    <row r="179" s="2" customFormat="1">
      <c r="A179" s="34"/>
      <c r="B179" s="35"/>
      <c r="C179" s="34"/>
      <c r="D179" s="192" t="s">
        <v>291</v>
      </c>
      <c r="E179" s="34"/>
      <c r="F179" s="197" t="s">
        <v>1877</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291</v>
      </c>
      <c r="AU179" s="15" t="s">
        <v>80</v>
      </c>
    </row>
    <row r="180" s="2" customFormat="1" ht="24.15" customHeight="1">
      <c r="A180" s="34"/>
      <c r="B180" s="177"/>
      <c r="C180" s="178" t="s">
        <v>348</v>
      </c>
      <c r="D180" s="178" t="s">
        <v>284</v>
      </c>
      <c r="E180" s="179" t="s">
        <v>622</v>
      </c>
      <c r="F180" s="180" t="s">
        <v>717</v>
      </c>
      <c r="G180" s="181" t="s">
        <v>510</v>
      </c>
      <c r="H180" s="203">
        <v>101.2</v>
      </c>
      <c r="I180" s="183"/>
      <c r="J180" s="184">
        <f>ROUND(I180*H180,2)</f>
        <v>0</v>
      </c>
      <c r="K180" s="185"/>
      <c r="L180" s="35"/>
      <c r="M180" s="186" t="s">
        <v>1</v>
      </c>
      <c r="N180" s="187" t="s">
        <v>38</v>
      </c>
      <c r="O180" s="73"/>
      <c r="P180" s="188">
        <f>O180*H180</f>
        <v>0</v>
      </c>
      <c r="Q180" s="188">
        <v>0</v>
      </c>
      <c r="R180" s="188">
        <f>Q180*H180</f>
        <v>0</v>
      </c>
      <c r="S180" s="188">
        <v>0</v>
      </c>
      <c r="T180" s="189">
        <f>S180*H180</f>
        <v>0</v>
      </c>
      <c r="U180" s="34"/>
      <c r="V180" s="34"/>
      <c r="W180" s="34"/>
      <c r="X180" s="34"/>
      <c r="Y180" s="34"/>
      <c r="Z180" s="34"/>
      <c r="AA180" s="34"/>
      <c r="AB180" s="34"/>
      <c r="AC180" s="34"/>
      <c r="AD180" s="34"/>
      <c r="AE180" s="34"/>
      <c r="AR180" s="190" t="s">
        <v>97</v>
      </c>
      <c r="AT180" s="190" t="s">
        <v>284</v>
      </c>
      <c r="AU180" s="190" t="s">
        <v>80</v>
      </c>
      <c r="AY180" s="15" t="s">
        <v>281</v>
      </c>
      <c r="BE180" s="191">
        <f>IF(N180="základní",J180,0)</f>
        <v>0</v>
      </c>
      <c r="BF180" s="191">
        <f>IF(N180="snížená",J180,0)</f>
        <v>0</v>
      </c>
      <c r="BG180" s="191">
        <f>IF(N180="zákl. přenesená",J180,0)</f>
        <v>0</v>
      </c>
      <c r="BH180" s="191">
        <f>IF(N180="sníž. přenesená",J180,0)</f>
        <v>0</v>
      </c>
      <c r="BI180" s="191">
        <f>IF(N180="nulová",J180,0)</f>
        <v>0</v>
      </c>
      <c r="BJ180" s="15" t="s">
        <v>80</v>
      </c>
      <c r="BK180" s="191">
        <f>ROUND(I180*H180,2)</f>
        <v>0</v>
      </c>
      <c r="BL180" s="15" t="s">
        <v>97</v>
      </c>
      <c r="BM180" s="190" t="s">
        <v>1878</v>
      </c>
    </row>
    <row r="181" s="2" customFormat="1">
      <c r="A181" s="34"/>
      <c r="B181" s="35"/>
      <c r="C181" s="34"/>
      <c r="D181" s="192" t="s">
        <v>290</v>
      </c>
      <c r="E181" s="34"/>
      <c r="F181" s="193" t="s">
        <v>717</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290</v>
      </c>
      <c r="AU181" s="15" t="s">
        <v>80</v>
      </c>
    </row>
    <row r="182" s="2" customFormat="1">
      <c r="A182" s="34"/>
      <c r="B182" s="35"/>
      <c r="C182" s="34"/>
      <c r="D182" s="192" t="s">
        <v>291</v>
      </c>
      <c r="E182" s="34"/>
      <c r="F182" s="197" t="s">
        <v>1879</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291</v>
      </c>
      <c r="AU182" s="15" t="s">
        <v>80</v>
      </c>
    </row>
    <row r="183" s="2" customFormat="1" ht="16.5" customHeight="1">
      <c r="A183" s="34"/>
      <c r="B183" s="177"/>
      <c r="C183" s="178" t="s">
        <v>353</v>
      </c>
      <c r="D183" s="178" t="s">
        <v>284</v>
      </c>
      <c r="E183" s="179" t="s">
        <v>625</v>
      </c>
      <c r="F183" s="180" t="s">
        <v>626</v>
      </c>
      <c r="G183" s="181" t="s">
        <v>627</v>
      </c>
      <c r="H183" s="203">
        <v>30</v>
      </c>
      <c r="I183" s="183"/>
      <c r="J183" s="184">
        <f>ROUND(I183*H183,2)</f>
        <v>0</v>
      </c>
      <c r="K183" s="185"/>
      <c r="L183" s="35"/>
      <c r="M183" s="186" t="s">
        <v>1</v>
      </c>
      <c r="N183" s="187" t="s">
        <v>38</v>
      </c>
      <c r="O183" s="73"/>
      <c r="P183" s="188">
        <f>O183*H183</f>
        <v>0</v>
      </c>
      <c r="Q183" s="188">
        <v>0</v>
      </c>
      <c r="R183" s="188">
        <f>Q183*H183</f>
        <v>0</v>
      </c>
      <c r="S183" s="188">
        <v>0</v>
      </c>
      <c r="T183" s="189">
        <f>S183*H183</f>
        <v>0</v>
      </c>
      <c r="U183" s="34"/>
      <c r="V183" s="34"/>
      <c r="W183" s="34"/>
      <c r="X183" s="34"/>
      <c r="Y183" s="34"/>
      <c r="Z183" s="34"/>
      <c r="AA183" s="34"/>
      <c r="AB183" s="34"/>
      <c r="AC183" s="34"/>
      <c r="AD183" s="34"/>
      <c r="AE183" s="34"/>
      <c r="AR183" s="190" t="s">
        <v>97</v>
      </c>
      <c r="AT183" s="190" t="s">
        <v>284</v>
      </c>
      <c r="AU183" s="190" t="s">
        <v>80</v>
      </c>
      <c r="AY183" s="15" t="s">
        <v>281</v>
      </c>
      <c r="BE183" s="191">
        <f>IF(N183="základní",J183,0)</f>
        <v>0</v>
      </c>
      <c r="BF183" s="191">
        <f>IF(N183="snížená",J183,0)</f>
        <v>0</v>
      </c>
      <c r="BG183" s="191">
        <f>IF(N183="zákl. přenesená",J183,0)</f>
        <v>0</v>
      </c>
      <c r="BH183" s="191">
        <f>IF(N183="sníž. přenesená",J183,0)</f>
        <v>0</v>
      </c>
      <c r="BI183" s="191">
        <f>IF(N183="nulová",J183,0)</f>
        <v>0</v>
      </c>
      <c r="BJ183" s="15" t="s">
        <v>80</v>
      </c>
      <c r="BK183" s="191">
        <f>ROUND(I183*H183,2)</f>
        <v>0</v>
      </c>
      <c r="BL183" s="15" t="s">
        <v>97</v>
      </c>
      <c r="BM183" s="190" t="s">
        <v>1880</v>
      </c>
    </row>
    <row r="184" s="2" customFormat="1">
      <c r="A184" s="34"/>
      <c r="B184" s="35"/>
      <c r="C184" s="34"/>
      <c r="D184" s="192" t="s">
        <v>290</v>
      </c>
      <c r="E184" s="34"/>
      <c r="F184" s="193" t="s">
        <v>626</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290</v>
      </c>
      <c r="AU184" s="15" t="s">
        <v>80</v>
      </c>
    </row>
    <row r="185" s="2" customFormat="1">
      <c r="A185" s="34"/>
      <c r="B185" s="35"/>
      <c r="C185" s="34"/>
      <c r="D185" s="192" t="s">
        <v>291</v>
      </c>
      <c r="E185" s="34"/>
      <c r="F185" s="197" t="s">
        <v>1159</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291</v>
      </c>
      <c r="AU185" s="15" t="s">
        <v>80</v>
      </c>
    </row>
    <row r="186" s="2" customFormat="1" ht="24.15" customHeight="1">
      <c r="A186" s="34"/>
      <c r="B186" s="177"/>
      <c r="C186" s="178" t="s">
        <v>360</v>
      </c>
      <c r="D186" s="178" t="s">
        <v>284</v>
      </c>
      <c r="E186" s="179" t="s">
        <v>965</v>
      </c>
      <c r="F186" s="180" t="s">
        <v>966</v>
      </c>
      <c r="G186" s="181" t="s">
        <v>515</v>
      </c>
      <c r="H186" s="203">
        <v>14.85</v>
      </c>
      <c r="I186" s="183"/>
      <c r="J186" s="184">
        <f>ROUND(I186*H186,2)</f>
        <v>0</v>
      </c>
      <c r="K186" s="185"/>
      <c r="L186" s="35"/>
      <c r="M186" s="186" t="s">
        <v>1</v>
      </c>
      <c r="N186" s="187" t="s">
        <v>38</v>
      </c>
      <c r="O186" s="73"/>
      <c r="P186" s="188">
        <f>O186*H186</f>
        <v>0</v>
      </c>
      <c r="Q186" s="188">
        <v>0</v>
      </c>
      <c r="R186" s="188">
        <f>Q186*H186</f>
        <v>0</v>
      </c>
      <c r="S186" s="188">
        <v>0</v>
      </c>
      <c r="T186" s="189">
        <f>S186*H186</f>
        <v>0</v>
      </c>
      <c r="U186" s="34"/>
      <c r="V186" s="34"/>
      <c r="W186" s="34"/>
      <c r="X186" s="34"/>
      <c r="Y186" s="34"/>
      <c r="Z186" s="34"/>
      <c r="AA186" s="34"/>
      <c r="AB186" s="34"/>
      <c r="AC186" s="34"/>
      <c r="AD186" s="34"/>
      <c r="AE186" s="34"/>
      <c r="AR186" s="190" t="s">
        <v>97</v>
      </c>
      <c r="AT186" s="190" t="s">
        <v>284</v>
      </c>
      <c r="AU186" s="190" t="s">
        <v>80</v>
      </c>
      <c r="AY186" s="15" t="s">
        <v>281</v>
      </c>
      <c r="BE186" s="191">
        <f>IF(N186="základní",J186,0)</f>
        <v>0</v>
      </c>
      <c r="BF186" s="191">
        <f>IF(N186="snížená",J186,0)</f>
        <v>0</v>
      </c>
      <c r="BG186" s="191">
        <f>IF(N186="zákl. přenesená",J186,0)</f>
        <v>0</v>
      </c>
      <c r="BH186" s="191">
        <f>IF(N186="sníž. přenesená",J186,0)</f>
        <v>0</v>
      </c>
      <c r="BI186" s="191">
        <f>IF(N186="nulová",J186,0)</f>
        <v>0</v>
      </c>
      <c r="BJ186" s="15" t="s">
        <v>80</v>
      </c>
      <c r="BK186" s="191">
        <f>ROUND(I186*H186,2)</f>
        <v>0</v>
      </c>
      <c r="BL186" s="15" t="s">
        <v>97</v>
      </c>
      <c r="BM186" s="190" t="s">
        <v>1881</v>
      </c>
    </row>
    <row r="187" s="2" customFormat="1">
      <c r="A187" s="34"/>
      <c r="B187" s="35"/>
      <c r="C187" s="34"/>
      <c r="D187" s="192" t="s">
        <v>290</v>
      </c>
      <c r="E187" s="34"/>
      <c r="F187" s="193" t="s">
        <v>966</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290</v>
      </c>
      <c r="AU187" s="15" t="s">
        <v>80</v>
      </c>
    </row>
    <row r="188" s="2" customFormat="1">
      <c r="A188" s="34"/>
      <c r="B188" s="35"/>
      <c r="C188" s="34"/>
      <c r="D188" s="192" t="s">
        <v>291</v>
      </c>
      <c r="E188" s="34"/>
      <c r="F188" s="197" t="s">
        <v>1882</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291</v>
      </c>
      <c r="AU188" s="15" t="s">
        <v>80</v>
      </c>
    </row>
    <row r="189" s="2" customFormat="1" ht="24.15" customHeight="1">
      <c r="A189" s="34"/>
      <c r="B189" s="177"/>
      <c r="C189" s="178" t="s">
        <v>455</v>
      </c>
      <c r="D189" s="178" t="s">
        <v>284</v>
      </c>
      <c r="E189" s="179" t="s">
        <v>1883</v>
      </c>
      <c r="F189" s="180" t="s">
        <v>1884</v>
      </c>
      <c r="G189" s="181" t="s">
        <v>515</v>
      </c>
      <c r="H189" s="203">
        <v>0.90000000000000002</v>
      </c>
      <c r="I189" s="183"/>
      <c r="J189" s="184">
        <f>ROUND(I189*H189,2)</f>
        <v>0</v>
      </c>
      <c r="K189" s="185"/>
      <c r="L189" s="35"/>
      <c r="M189" s="186" t="s">
        <v>1</v>
      </c>
      <c r="N189" s="187" t="s">
        <v>38</v>
      </c>
      <c r="O189" s="73"/>
      <c r="P189" s="188">
        <f>O189*H189</f>
        <v>0</v>
      </c>
      <c r="Q189" s="188">
        <v>0</v>
      </c>
      <c r="R189" s="188">
        <f>Q189*H189</f>
        <v>0</v>
      </c>
      <c r="S189" s="188">
        <v>0</v>
      </c>
      <c r="T189" s="189">
        <f>S189*H189</f>
        <v>0</v>
      </c>
      <c r="U189" s="34"/>
      <c r="V189" s="34"/>
      <c r="W189" s="34"/>
      <c r="X189" s="34"/>
      <c r="Y189" s="34"/>
      <c r="Z189" s="34"/>
      <c r="AA189" s="34"/>
      <c r="AB189" s="34"/>
      <c r="AC189" s="34"/>
      <c r="AD189" s="34"/>
      <c r="AE189" s="34"/>
      <c r="AR189" s="190" t="s">
        <v>97</v>
      </c>
      <c r="AT189" s="190" t="s">
        <v>284</v>
      </c>
      <c r="AU189" s="190" t="s">
        <v>80</v>
      </c>
      <c r="AY189" s="15" t="s">
        <v>281</v>
      </c>
      <c r="BE189" s="191">
        <f>IF(N189="základní",J189,0)</f>
        <v>0</v>
      </c>
      <c r="BF189" s="191">
        <f>IF(N189="snížená",J189,0)</f>
        <v>0</v>
      </c>
      <c r="BG189" s="191">
        <f>IF(N189="zákl. přenesená",J189,0)</f>
        <v>0</v>
      </c>
      <c r="BH189" s="191">
        <f>IF(N189="sníž. přenesená",J189,0)</f>
        <v>0</v>
      </c>
      <c r="BI189" s="191">
        <f>IF(N189="nulová",J189,0)</f>
        <v>0</v>
      </c>
      <c r="BJ189" s="15" t="s">
        <v>80</v>
      </c>
      <c r="BK189" s="191">
        <f>ROUND(I189*H189,2)</f>
        <v>0</v>
      </c>
      <c r="BL189" s="15" t="s">
        <v>97</v>
      </c>
      <c r="BM189" s="190" t="s">
        <v>1885</v>
      </c>
    </row>
    <row r="190" s="2" customFormat="1">
      <c r="A190" s="34"/>
      <c r="B190" s="35"/>
      <c r="C190" s="34"/>
      <c r="D190" s="192" t="s">
        <v>290</v>
      </c>
      <c r="E190" s="34"/>
      <c r="F190" s="193" t="s">
        <v>1884</v>
      </c>
      <c r="G190" s="34"/>
      <c r="H190" s="34"/>
      <c r="I190" s="194"/>
      <c r="J190" s="34"/>
      <c r="K190" s="34"/>
      <c r="L190" s="35"/>
      <c r="M190" s="195"/>
      <c r="N190" s="196"/>
      <c r="O190" s="73"/>
      <c r="P190" s="73"/>
      <c r="Q190" s="73"/>
      <c r="R190" s="73"/>
      <c r="S190" s="73"/>
      <c r="T190" s="74"/>
      <c r="U190" s="34"/>
      <c r="V190" s="34"/>
      <c r="W190" s="34"/>
      <c r="X190" s="34"/>
      <c r="Y190" s="34"/>
      <c r="Z190" s="34"/>
      <c r="AA190" s="34"/>
      <c r="AB190" s="34"/>
      <c r="AC190" s="34"/>
      <c r="AD190" s="34"/>
      <c r="AE190" s="34"/>
      <c r="AT190" s="15" t="s">
        <v>290</v>
      </c>
      <c r="AU190" s="15" t="s">
        <v>80</v>
      </c>
    </row>
    <row r="191" s="2" customFormat="1">
      <c r="A191" s="34"/>
      <c r="B191" s="35"/>
      <c r="C191" s="34"/>
      <c r="D191" s="192" t="s">
        <v>291</v>
      </c>
      <c r="E191" s="34"/>
      <c r="F191" s="197" t="s">
        <v>1886</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291</v>
      </c>
      <c r="AU191" s="15" t="s">
        <v>80</v>
      </c>
    </row>
    <row r="192" s="12" customFormat="1" ht="25.92" customHeight="1">
      <c r="A192" s="12"/>
      <c r="B192" s="164"/>
      <c r="C192" s="12"/>
      <c r="D192" s="165" t="s">
        <v>72</v>
      </c>
      <c r="E192" s="166" t="s">
        <v>82</v>
      </c>
      <c r="F192" s="166" t="s">
        <v>726</v>
      </c>
      <c r="G192" s="12"/>
      <c r="H192" s="12"/>
      <c r="I192" s="167"/>
      <c r="J192" s="168">
        <f>BK192</f>
        <v>0</v>
      </c>
      <c r="K192" s="12"/>
      <c r="L192" s="164"/>
      <c r="M192" s="169"/>
      <c r="N192" s="170"/>
      <c r="O192" s="170"/>
      <c r="P192" s="171">
        <f>SUM(P193:P230)</f>
        <v>0</v>
      </c>
      <c r="Q192" s="170"/>
      <c r="R192" s="171">
        <f>SUM(R193:R230)</f>
        <v>0</v>
      </c>
      <c r="S192" s="170"/>
      <c r="T192" s="172">
        <f>SUM(T193:T230)</f>
        <v>0</v>
      </c>
      <c r="U192" s="12"/>
      <c r="V192" s="12"/>
      <c r="W192" s="12"/>
      <c r="X192" s="12"/>
      <c r="Y192" s="12"/>
      <c r="Z192" s="12"/>
      <c r="AA192" s="12"/>
      <c r="AB192" s="12"/>
      <c r="AC192" s="12"/>
      <c r="AD192" s="12"/>
      <c r="AE192" s="12"/>
      <c r="AR192" s="165" t="s">
        <v>80</v>
      </c>
      <c r="AT192" s="173" t="s">
        <v>72</v>
      </c>
      <c r="AU192" s="173" t="s">
        <v>73</v>
      </c>
      <c r="AY192" s="165" t="s">
        <v>281</v>
      </c>
      <c r="BK192" s="174">
        <f>SUM(BK193:BK230)</f>
        <v>0</v>
      </c>
    </row>
    <row r="193" s="2" customFormat="1" ht="24.15" customHeight="1">
      <c r="A193" s="34"/>
      <c r="B193" s="177"/>
      <c r="C193" s="178" t="s">
        <v>367</v>
      </c>
      <c r="D193" s="178" t="s">
        <v>284</v>
      </c>
      <c r="E193" s="179" t="s">
        <v>969</v>
      </c>
      <c r="F193" s="180" t="s">
        <v>970</v>
      </c>
      <c r="G193" s="181" t="s">
        <v>403</v>
      </c>
      <c r="H193" s="203">
        <v>56.100000000000001</v>
      </c>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97</v>
      </c>
      <c r="AT193" s="190" t="s">
        <v>284</v>
      </c>
      <c r="AU193" s="190" t="s">
        <v>80</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97</v>
      </c>
      <c r="BM193" s="190" t="s">
        <v>1887</v>
      </c>
    </row>
    <row r="194" s="2" customFormat="1">
      <c r="A194" s="34"/>
      <c r="B194" s="35"/>
      <c r="C194" s="34"/>
      <c r="D194" s="192" t="s">
        <v>290</v>
      </c>
      <c r="E194" s="34"/>
      <c r="F194" s="193" t="s">
        <v>970</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80</v>
      </c>
    </row>
    <row r="195" s="2" customFormat="1">
      <c r="A195" s="34"/>
      <c r="B195" s="35"/>
      <c r="C195" s="34"/>
      <c r="D195" s="192" t="s">
        <v>291</v>
      </c>
      <c r="E195" s="34"/>
      <c r="F195" s="197" t="s">
        <v>1888</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80</v>
      </c>
    </row>
    <row r="196" s="2" customFormat="1" ht="16.5" customHeight="1">
      <c r="A196" s="34"/>
      <c r="B196" s="177"/>
      <c r="C196" s="178" t="s">
        <v>372</v>
      </c>
      <c r="D196" s="178" t="s">
        <v>284</v>
      </c>
      <c r="E196" s="179" t="s">
        <v>1889</v>
      </c>
      <c r="F196" s="180" t="s">
        <v>1890</v>
      </c>
      <c r="G196" s="181" t="s">
        <v>403</v>
      </c>
      <c r="H196" s="203">
        <v>4</v>
      </c>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97</v>
      </c>
      <c r="AT196" s="190" t="s">
        <v>284</v>
      </c>
      <c r="AU196" s="190" t="s">
        <v>80</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97</v>
      </c>
      <c r="BM196" s="190" t="s">
        <v>1891</v>
      </c>
    </row>
    <row r="197" s="2" customFormat="1">
      <c r="A197" s="34"/>
      <c r="B197" s="35"/>
      <c r="C197" s="34"/>
      <c r="D197" s="192" t="s">
        <v>290</v>
      </c>
      <c r="E197" s="34"/>
      <c r="F197" s="193" t="s">
        <v>1890</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80</v>
      </c>
    </row>
    <row r="198" s="2" customFormat="1">
      <c r="A198" s="34"/>
      <c r="B198" s="35"/>
      <c r="C198" s="34"/>
      <c r="D198" s="192" t="s">
        <v>291</v>
      </c>
      <c r="E198" s="34"/>
      <c r="F198" s="197" t="s">
        <v>1892</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291</v>
      </c>
      <c r="AU198" s="15" t="s">
        <v>80</v>
      </c>
    </row>
    <row r="199" s="2" customFormat="1" ht="37.8" customHeight="1">
      <c r="A199" s="34"/>
      <c r="B199" s="177"/>
      <c r="C199" s="178" t="s">
        <v>7</v>
      </c>
      <c r="D199" s="178" t="s">
        <v>284</v>
      </c>
      <c r="E199" s="179" t="s">
        <v>727</v>
      </c>
      <c r="F199" s="180" t="s">
        <v>728</v>
      </c>
      <c r="G199" s="181" t="s">
        <v>510</v>
      </c>
      <c r="H199" s="203">
        <v>1.8060000000000001</v>
      </c>
      <c r="I199" s="183"/>
      <c r="J199" s="184">
        <f>ROUND(I199*H199,2)</f>
        <v>0</v>
      </c>
      <c r="K199" s="185"/>
      <c r="L199" s="35"/>
      <c r="M199" s="186" t="s">
        <v>1</v>
      </c>
      <c r="N199" s="187" t="s">
        <v>38</v>
      </c>
      <c r="O199" s="73"/>
      <c r="P199" s="188">
        <f>O199*H199</f>
        <v>0</v>
      </c>
      <c r="Q199" s="188">
        <v>0</v>
      </c>
      <c r="R199" s="188">
        <f>Q199*H199</f>
        <v>0</v>
      </c>
      <c r="S199" s="188">
        <v>0</v>
      </c>
      <c r="T199" s="189">
        <f>S199*H199</f>
        <v>0</v>
      </c>
      <c r="U199" s="34"/>
      <c r="V199" s="34"/>
      <c r="W199" s="34"/>
      <c r="X199" s="34"/>
      <c r="Y199" s="34"/>
      <c r="Z199" s="34"/>
      <c r="AA199" s="34"/>
      <c r="AB199" s="34"/>
      <c r="AC199" s="34"/>
      <c r="AD199" s="34"/>
      <c r="AE199" s="34"/>
      <c r="AR199" s="190" t="s">
        <v>97</v>
      </c>
      <c r="AT199" s="190" t="s">
        <v>284</v>
      </c>
      <c r="AU199" s="190" t="s">
        <v>80</v>
      </c>
      <c r="AY199" s="15" t="s">
        <v>281</v>
      </c>
      <c r="BE199" s="191">
        <f>IF(N199="základní",J199,0)</f>
        <v>0</v>
      </c>
      <c r="BF199" s="191">
        <f>IF(N199="snížená",J199,0)</f>
        <v>0</v>
      </c>
      <c r="BG199" s="191">
        <f>IF(N199="zákl. přenesená",J199,0)</f>
        <v>0</v>
      </c>
      <c r="BH199" s="191">
        <f>IF(N199="sníž. přenesená",J199,0)</f>
        <v>0</v>
      </c>
      <c r="BI199" s="191">
        <f>IF(N199="nulová",J199,0)</f>
        <v>0</v>
      </c>
      <c r="BJ199" s="15" t="s">
        <v>80</v>
      </c>
      <c r="BK199" s="191">
        <f>ROUND(I199*H199,2)</f>
        <v>0</v>
      </c>
      <c r="BL199" s="15" t="s">
        <v>97</v>
      </c>
      <c r="BM199" s="190" t="s">
        <v>1893</v>
      </c>
    </row>
    <row r="200" s="2" customFormat="1">
      <c r="A200" s="34"/>
      <c r="B200" s="35"/>
      <c r="C200" s="34"/>
      <c r="D200" s="192" t="s">
        <v>290</v>
      </c>
      <c r="E200" s="34"/>
      <c r="F200" s="193" t="s">
        <v>728</v>
      </c>
      <c r="G200" s="34"/>
      <c r="H200" s="34"/>
      <c r="I200" s="194"/>
      <c r="J200" s="34"/>
      <c r="K200" s="34"/>
      <c r="L200" s="35"/>
      <c r="M200" s="195"/>
      <c r="N200" s="196"/>
      <c r="O200" s="73"/>
      <c r="P200" s="73"/>
      <c r="Q200" s="73"/>
      <c r="R200" s="73"/>
      <c r="S200" s="73"/>
      <c r="T200" s="74"/>
      <c r="U200" s="34"/>
      <c r="V200" s="34"/>
      <c r="W200" s="34"/>
      <c r="X200" s="34"/>
      <c r="Y200" s="34"/>
      <c r="Z200" s="34"/>
      <c r="AA200" s="34"/>
      <c r="AB200" s="34"/>
      <c r="AC200" s="34"/>
      <c r="AD200" s="34"/>
      <c r="AE200" s="34"/>
      <c r="AT200" s="15" t="s">
        <v>290</v>
      </c>
      <c r="AU200" s="15" t="s">
        <v>80</v>
      </c>
    </row>
    <row r="201" s="2" customFormat="1">
      <c r="A201" s="34"/>
      <c r="B201" s="35"/>
      <c r="C201" s="34"/>
      <c r="D201" s="192" t="s">
        <v>291</v>
      </c>
      <c r="E201" s="34"/>
      <c r="F201" s="197" t="s">
        <v>1894</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291</v>
      </c>
      <c r="AU201" s="15" t="s">
        <v>80</v>
      </c>
    </row>
    <row r="202" s="2" customFormat="1" ht="16.5" customHeight="1">
      <c r="A202" s="34"/>
      <c r="B202" s="177"/>
      <c r="C202" s="178" t="s">
        <v>380</v>
      </c>
      <c r="D202" s="178" t="s">
        <v>284</v>
      </c>
      <c r="E202" s="179" t="s">
        <v>731</v>
      </c>
      <c r="F202" s="180" t="s">
        <v>732</v>
      </c>
      <c r="G202" s="181" t="s">
        <v>403</v>
      </c>
      <c r="H202" s="203">
        <v>2.1299999999999999</v>
      </c>
      <c r="I202" s="183"/>
      <c r="J202" s="184">
        <f>ROUND(I202*H202,2)</f>
        <v>0</v>
      </c>
      <c r="K202" s="185"/>
      <c r="L202" s="35"/>
      <c r="M202" s="186" t="s">
        <v>1</v>
      </c>
      <c r="N202" s="187" t="s">
        <v>38</v>
      </c>
      <c r="O202" s="73"/>
      <c r="P202" s="188">
        <f>O202*H202</f>
        <v>0</v>
      </c>
      <c r="Q202" s="188">
        <v>0</v>
      </c>
      <c r="R202" s="188">
        <f>Q202*H202</f>
        <v>0</v>
      </c>
      <c r="S202" s="188">
        <v>0</v>
      </c>
      <c r="T202" s="189">
        <f>S202*H202</f>
        <v>0</v>
      </c>
      <c r="U202" s="34"/>
      <c r="V202" s="34"/>
      <c r="W202" s="34"/>
      <c r="X202" s="34"/>
      <c r="Y202" s="34"/>
      <c r="Z202" s="34"/>
      <c r="AA202" s="34"/>
      <c r="AB202" s="34"/>
      <c r="AC202" s="34"/>
      <c r="AD202" s="34"/>
      <c r="AE202" s="34"/>
      <c r="AR202" s="190" t="s">
        <v>97</v>
      </c>
      <c r="AT202" s="190" t="s">
        <v>284</v>
      </c>
      <c r="AU202" s="190" t="s">
        <v>80</v>
      </c>
      <c r="AY202" s="15" t="s">
        <v>281</v>
      </c>
      <c r="BE202" s="191">
        <f>IF(N202="základní",J202,0)</f>
        <v>0</v>
      </c>
      <c r="BF202" s="191">
        <f>IF(N202="snížená",J202,0)</f>
        <v>0</v>
      </c>
      <c r="BG202" s="191">
        <f>IF(N202="zákl. přenesená",J202,0)</f>
        <v>0</v>
      </c>
      <c r="BH202" s="191">
        <f>IF(N202="sníž. přenesená",J202,0)</f>
        <v>0</v>
      </c>
      <c r="BI202" s="191">
        <f>IF(N202="nulová",J202,0)</f>
        <v>0</v>
      </c>
      <c r="BJ202" s="15" t="s">
        <v>80</v>
      </c>
      <c r="BK202" s="191">
        <f>ROUND(I202*H202,2)</f>
        <v>0</v>
      </c>
      <c r="BL202" s="15" t="s">
        <v>97</v>
      </c>
      <c r="BM202" s="190" t="s">
        <v>1895</v>
      </c>
    </row>
    <row r="203" s="2" customFormat="1">
      <c r="A203" s="34"/>
      <c r="B203" s="35"/>
      <c r="C203" s="34"/>
      <c r="D203" s="192" t="s">
        <v>290</v>
      </c>
      <c r="E203" s="34"/>
      <c r="F203" s="193" t="s">
        <v>732</v>
      </c>
      <c r="G203" s="34"/>
      <c r="H203" s="34"/>
      <c r="I203" s="194"/>
      <c r="J203" s="34"/>
      <c r="K203" s="34"/>
      <c r="L203" s="35"/>
      <c r="M203" s="195"/>
      <c r="N203" s="196"/>
      <c r="O203" s="73"/>
      <c r="P203" s="73"/>
      <c r="Q203" s="73"/>
      <c r="R203" s="73"/>
      <c r="S203" s="73"/>
      <c r="T203" s="74"/>
      <c r="U203" s="34"/>
      <c r="V203" s="34"/>
      <c r="W203" s="34"/>
      <c r="X203" s="34"/>
      <c r="Y203" s="34"/>
      <c r="Z203" s="34"/>
      <c r="AA203" s="34"/>
      <c r="AB203" s="34"/>
      <c r="AC203" s="34"/>
      <c r="AD203" s="34"/>
      <c r="AE203" s="34"/>
      <c r="AT203" s="15" t="s">
        <v>290</v>
      </c>
      <c r="AU203" s="15" t="s">
        <v>80</v>
      </c>
    </row>
    <row r="204" s="2" customFormat="1">
      <c r="A204" s="34"/>
      <c r="B204" s="35"/>
      <c r="C204" s="34"/>
      <c r="D204" s="192" t="s">
        <v>291</v>
      </c>
      <c r="E204" s="34"/>
      <c r="F204" s="197" t="s">
        <v>1896</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291</v>
      </c>
      <c r="AU204" s="15" t="s">
        <v>80</v>
      </c>
    </row>
    <row r="205" s="2" customFormat="1" ht="16.5" customHeight="1">
      <c r="A205" s="34"/>
      <c r="B205" s="177"/>
      <c r="C205" s="178" t="s">
        <v>385</v>
      </c>
      <c r="D205" s="178" t="s">
        <v>284</v>
      </c>
      <c r="E205" s="179" t="s">
        <v>735</v>
      </c>
      <c r="F205" s="180" t="s">
        <v>736</v>
      </c>
      <c r="G205" s="181" t="s">
        <v>403</v>
      </c>
      <c r="H205" s="203">
        <v>2.1299999999999999</v>
      </c>
      <c r="I205" s="183"/>
      <c r="J205" s="184">
        <f>ROUND(I205*H205,2)</f>
        <v>0</v>
      </c>
      <c r="K205" s="185"/>
      <c r="L205" s="35"/>
      <c r="M205" s="186" t="s">
        <v>1</v>
      </c>
      <c r="N205" s="187" t="s">
        <v>38</v>
      </c>
      <c r="O205" s="73"/>
      <c r="P205" s="188">
        <f>O205*H205</f>
        <v>0</v>
      </c>
      <c r="Q205" s="188">
        <v>0</v>
      </c>
      <c r="R205" s="188">
        <f>Q205*H205</f>
        <v>0</v>
      </c>
      <c r="S205" s="188">
        <v>0</v>
      </c>
      <c r="T205" s="189">
        <f>S205*H205</f>
        <v>0</v>
      </c>
      <c r="U205" s="34"/>
      <c r="V205" s="34"/>
      <c r="W205" s="34"/>
      <c r="X205" s="34"/>
      <c r="Y205" s="34"/>
      <c r="Z205" s="34"/>
      <c r="AA205" s="34"/>
      <c r="AB205" s="34"/>
      <c r="AC205" s="34"/>
      <c r="AD205" s="34"/>
      <c r="AE205" s="34"/>
      <c r="AR205" s="190" t="s">
        <v>97</v>
      </c>
      <c r="AT205" s="190" t="s">
        <v>284</v>
      </c>
      <c r="AU205" s="190" t="s">
        <v>80</v>
      </c>
      <c r="AY205" s="15" t="s">
        <v>281</v>
      </c>
      <c r="BE205" s="191">
        <f>IF(N205="základní",J205,0)</f>
        <v>0</v>
      </c>
      <c r="BF205" s="191">
        <f>IF(N205="snížená",J205,0)</f>
        <v>0</v>
      </c>
      <c r="BG205" s="191">
        <f>IF(N205="zákl. přenesená",J205,0)</f>
        <v>0</v>
      </c>
      <c r="BH205" s="191">
        <f>IF(N205="sníž. přenesená",J205,0)</f>
        <v>0</v>
      </c>
      <c r="BI205" s="191">
        <f>IF(N205="nulová",J205,0)</f>
        <v>0</v>
      </c>
      <c r="BJ205" s="15" t="s">
        <v>80</v>
      </c>
      <c r="BK205" s="191">
        <f>ROUND(I205*H205,2)</f>
        <v>0</v>
      </c>
      <c r="BL205" s="15" t="s">
        <v>97</v>
      </c>
      <c r="BM205" s="190" t="s">
        <v>1897</v>
      </c>
    </row>
    <row r="206" s="2" customFormat="1">
      <c r="A206" s="34"/>
      <c r="B206" s="35"/>
      <c r="C206" s="34"/>
      <c r="D206" s="192" t="s">
        <v>290</v>
      </c>
      <c r="E206" s="34"/>
      <c r="F206" s="193" t="s">
        <v>736</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290</v>
      </c>
      <c r="AU206" s="15" t="s">
        <v>80</v>
      </c>
    </row>
    <row r="207" s="2" customFormat="1">
      <c r="A207" s="34"/>
      <c r="B207" s="35"/>
      <c r="C207" s="34"/>
      <c r="D207" s="192" t="s">
        <v>291</v>
      </c>
      <c r="E207" s="34"/>
      <c r="F207" s="197" t="s">
        <v>1898</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291</v>
      </c>
      <c r="AU207" s="15" t="s">
        <v>80</v>
      </c>
    </row>
    <row r="208" s="2" customFormat="1" ht="24.15" customHeight="1">
      <c r="A208" s="34"/>
      <c r="B208" s="177"/>
      <c r="C208" s="178" t="s">
        <v>390</v>
      </c>
      <c r="D208" s="178" t="s">
        <v>284</v>
      </c>
      <c r="E208" s="179" t="s">
        <v>739</v>
      </c>
      <c r="F208" s="180" t="s">
        <v>740</v>
      </c>
      <c r="G208" s="181" t="s">
        <v>515</v>
      </c>
      <c r="H208" s="203">
        <v>0.221</v>
      </c>
      <c r="I208" s="183"/>
      <c r="J208" s="184">
        <f>ROUND(I208*H208,2)</f>
        <v>0</v>
      </c>
      <c r="K208" s="185"/>
      <c r="L208" s="35"/>
      <c r="M208" s="186" t="s">
        <v>1</v>
      </c>
      <c r="N208" s="187" t="s">
        <v>38</v>
      </c>
      <c r="O208" s="73"/>
      <c r="P208" s="188">
        <f>O208*H208</f>
        <v>0</v>
      </c>
      <c r="Q208" s="188">
        <v>0</v>
      </c>
      <c r="R208" s="188">
        <f>Q208*H208</f>
        <v>0</v>
      </c>
      <c r="S208" s="188">
        <v>0</v>
      </c>
      <c r="T208" s="189">
        <f>S208*H208</f>
        <v>0</v>
      </c>
      <c r="U208" s="34"/>
      <c r="V208" s="34"/>
      <c r="W208" s="34"/>
      <c r="X208" s="34"/>
      <c r="Y208" s="34"/>
      <c r="Z208" s="34"/>
      <c r="AA208" s="34"/>
      <c r="AB208" s="34"/>
      <c r="AC208" s="34"/>
      <c r="AD208" s="34"/>
      <c r="AE208" s="34"/>
      <c r="AR208" s="190" t="s">
        <v>97</v>
      </c>
      <c r="AT208" s="190" t="s">
        <v>284</v>
      </c>
      <c r="AU208" s="190" t="s">
        <v>80</v>
      </c>
      <c r="AY208" s="15" t="s">
        <v>281</v>
      </c>
      <c r="BE208" s="191">
        <f>IF(N208="základní",J208,0)</f>
        <v>0</v>
      </c>
      <c r="BF208" s="191">
        <f>IF(N208="snížená",J208,0)</f>
        <v>0</v>
      </c>
      <c r="BG208" s="191">
        <f>IF(N208="zákl. přenesená",J208,0)</f>
        <v>0</v>
      </c>
      <c r="BH208" s="191">
        <f>IF(N208="sníž. přenesená",J208,0)</f>
        <v>0</v>
      </c>
      <c r="BI208" s="191">
        <f>IF(N208="nulová",J208,0)</f>
        <v>0</v>
      </c>
      <c r="BJ208" s="15" t="s">
        <v>80</v>
      </c>
      <c r="BK208" s="191">
        <f>ROUND(I208*H208,2)</f>
        <v>0</v>
      </c>
      <c r="BL208" s="15" t="s">
        <v>97</v>
      </c>
      <c r="BM208" s="190" t="s">
        <v>1899</v>
      </c>
    </row>
    <row r="209" s="2" customFormat="1">
      <c r="A209" s="34"/>
      <c r="B209" s="35"/>
      <c r="C209" s="34"/>
      <c r="D209" s="192" t="s">
        <v>290</v>
      </c>
      <c r="E209" s="34"/>
      <c r="F209" s="193" t="s">
        <v>740</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290</v>
      </c>
      <c r="AU209" s="15" t="s">
        <v>80</v>
      </c>
    </row>
    <row r="210" s="2" customFormat="1">
      <c r="A210" s="34"/>
      <c r="B210" s="35"/>
      <c r="C210" s="34"/>
      <c r="D210" s="192" t="s">
        <v>291</v>
      </c>
      <c r="E210" s="34"/>
      <c r="F210" s="197" t="s">
        <v>1900</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291</v>
      </c>
      <c r="AU210" s="15" t="s">
        <v>80</v>
      </c>
    </row>
    <row r="211" s="2" customFormat="1" ht="37.8" customHeight="1">
      <c r="A211" s="34"/>
      <c r="B211" s="177"/>
      <c r="C211" s="178" t="s">
        <v>477</v>
      </c>
      <c r="D211" s="178" t="s">
        <v>284</v>
      </c>
      <c r="E211" s="179" t="s">
        <v>743</v>
      </c>
      <c r="F211" s="180" t="s">
        <v>744</v>
      </c>
      <c r="G211" s="181" t="s">
        <v>510</v>
      </c>
      <c r="H211" s="203">
        <v>23.010000000000002</v>
      </c>
      <c r="I211" s="183"/>
      <c r="J211" s="184">
        <f>ROUND(I211*H211,2)</f>
        <v>0</v>
      </c>
      <c r="K211" s="185"/>
      <c r="L211" s="35"/>
      <c r="M211" s="186" t="s">
        <v>1</v>
      </c>
      <c r="N211" s="187" t="s">
        <v>38</v>
      </c>
      <c r="O211" s="73"/>
      <c r="P211" s="188">
        <f>O211*H211</f>
        <v>0</v>
      </c>
      <c r="Q211" s="188">
        <v>0</v>
      </c>
      <c r="R211" s="188">
        <f>Q211*H211</f>
        <v>0</v>
      </c>
      <c r="S211" s="188">
        <v>0</v>
      </c>
      <c r="T211" s="189">
        <f>S211*H211</f>
        <v>0</v>
      </c>
      <c r="U211" s="34"/>
      <c r="V211" s="34"/>
      <c r="W211" s="34"/>
      <c r="X211" s="34"/>
      <c r="Y211" s="34"/>
      <c r="Z211" s="34"/>
      <c r="AA211" s="34"/>
      <c r="AB211" s="34"/>
      <c r="AC211" s="34"/>
      <c r="AD211" s="34"/>
      <c r="AE211" s="34"/>
      <c r="AR211" s="190" t="s">
        <v>97</v>
      </c>
      <c r="AT211" s="190" t="s">
        <v>284</v>
      </c>
      <c r="AU211" s="190" t="s">
        <v>80</v>
      </c>
      <c r="AY211" s="15" t="s">
        <v>281</v>
      </c>
      <c r="BE211" s="191">
        <f>IF(N211="základní",J211,0)</f>
        <v>0</v>
      </c>
      <c r="BF211" s="191">
        <f>IF(N211="snížená",J211,0)</f>
        <v>0</v>
      </c>
      <c r="BG211" s="191">
        <f>IF(N211="zákl. přenesená",J211,0)</f>
        <v>0</v>
      </c>
      <c r="BH211" s="191">
        <f>IF(N211="sníž. přenesená",J211,0)</f>
        <v>0</v>
      </c>
      <c r="BI211" s="191">
        <f>IF(N211="nulová",J211,0)</f>
        <v>0</v>
      </c>
      <c r="BJ211" s="15" t="s">
        <v>80</v>
      </c>
      <c r="BK211" s="191">
        <f>ROUND(I211*H211,2)</f>
        <v>0</v>
      </c>
      <c r="BL211" s="15" t="s">
        <v>97</v>
      </c>
      <c r="BM211" s="190" t="s">
        <v>1901</v>
      </c>
    </row>
    <row r="212" s="2" customFormat="1">
      <c r="A212" s="34"/>
      <c r="B212" s="35"/>
      <c r="C212" s="34"/>
      <c r="D212" s="192" t="s">
        <v>290</v>
      </c>
      <c r="E212" s="34"/>
      <c r="F212" s="193" t="s">
        <v>744</v>
      </c>
      <c r="G212" s="34"/>
      <c r="H212" s="34"/>
      <c r="I212" s="194"/>
      <c r="J212" s="34"/>
      <c r="K212" s="34"/>
      <c r="L212" s="35"/>
      <c r="M212" s="195"/>
      <c r="N212" s="196"/>
      <c r="O212" s="73"/>
      <c r="P212" s="73"/>
      <c r="Q212" s="73"/>
      <c r="R212" s="73"/>
      <c r="S212" s="73"/>
      <c r="T212" s="74"/>
      <c r="U212" s="34"/>
      <c r="V212" s="34"/>
      <c r="W212" s="34"/>
      <c r="X212" s="34"/>
      <c r="Y212" s="34"/>
      <c r="Z212" s="34"/>
      <c r="AA212" s="34"/>
      <c r="AB212" s="34"/>
      <c r="AC212" s="34"/>
      <c r="AD212" s="34"/>
      <c r="AE212" s="34"/>
      <c r="AT212" s="15" t="s">
        <v>290</v>
      </c>
      <c r="AU212" s="15" t="s">
        <v>80</v>
      </c>
    </row>
    <row r="213" s="2" customFormat="1">
      <c r="A213" s="34"/>
      <c r="B213" s="35"/>
      <c r="C213" s="34"/>
      <c r="D213" s="192" t="s">
        <v>291</v>
      </c>
      <c r="E213" s="34"/>
      <c r="F213" s="197" t="s">
        <v>1902</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291</v>
      </c>
      <c r="AU213" s="15" t="s">
        <v>80</v>
      </c>
    </row>
    <row r="214" s="2" customFormat="1" ht="16.5" customHeight="1">
      <c r="A214" s="34"/>
      <c r="B214" s="177"/>
      <c r="C214" s="178" t="s">
        <v>763</v>
      </c>
      <c r="D214" s="178" t="s">
        <v>284</v>
      </c>
      <c r="E214" s="179" t="s">
        <v>747</v>
      </c>
      <c r="F214" s="180" t="s">
        <v>748</v>
      </c>
      <c r="G214" s="181" t="s">
        <v>403</v>
      </c>
      <c r="H214" s="203">
        <v>14.640000000000001</v>
      </c>
      <c r="I214" s="183"/>
      <c r="J214" s="184">
        <f>ROUND(I214*H214,2)</f>
        <v>0</v>
      </c>
      <c r="K214" s="185"/>
      <c r="L214" s="35"/>
      <c r="M214" s="186" t="s">
        <v>1</v>
      </c>
      <c r="N214" s="187" t="s">
        <v>38</v>
      </c>
      <c r="O214" s="73"/>
      <c r="P214" s="188">
        <f>O214*H214</f>
        <v>0</v>
      </c>
      <c r="Q214" s="188">
        <v>0</v>
      </c>
      <c r="R214" s="188">
        <f>Q214*H214</f>
        <v>0</v>
      </c>
      <c r="S214" s="188">
        <v>0</v>
      </c>
      <c r="T214" s="189">
        <f>S214*H214</f>
        <v>0</v>
      </c>
      <c r="U214" s="34"/>
      <c r="V214" s="34"/>
      <c r="W214" s="34"/>
      <c r="X214" s="34"/>
      <c r="Y214" s="34"/>
      <c r="Z214" s="34"/>
      <c r="AA214" s="34"/>
      <c r="AB214" s="34"/>
      <c r="AC214" s="34"/>
      <c r="AD214" s="34"/>
      <c r="AE214" s="34"/>
      <c r="AR214" s="190" t="s">
        <v>97</v>
      </c>
      <c r="AT214" s="190" t="s">
        <v>284</v>
      </c>
      <c r="AU214" s="190" t="s">
        <v>80</v>
      </c>
      <c r="AY214" s="15" t="s">
        <v>281</v>
      </c>
      <c r="BE214" s="191">
        <f>IF(N214="základní",J214,0)</f>
        <v>0</v>
      </c>
      <c r="BF214" s="191">
        <f>IF(N214="snížená",J214,0)</f>
        <v>0</v>
      </c>
      <c r="BG214" s="191">
        <f>IF(N214="zákl. přenesená",J214,0)</f>
        <v>0</v>
      </c>
      <c r="BH214" s="191">
        <f>IF(N214="sníž. přenesená",J214,0)</f>
        <v>0</v>
      </c>
      <c r="BI214" s="191">
        <f>IF(N214="nulová",J214,0)</f>
        <v>0</v>
      </c>
      <c r="BJ214" s="15" t="s">
        <v>80</v>
      </c>
      <c r="BK214" s="191">
        <f>ROUND(I214*H214,2)</f>
        <v>0</v>
      </c>
      <c r="BL214" s="15" t="s">
        <v>97</v>
      </c>
      <c r="BM214" s="190" t="s">
        <v>1903</v>
      </c>
    </row>
    <row r="215" s="2" customFormat="1">
      <c r="A215" s="34"/>
      <c r="B215" s="35"/>
      <c r="C215" s="34"/>
      <c r="D215" s="192" t="s">
        <v>290</v>
      </c>
      <c r="E215" s="34"/>
      <c r="F215" s="193" t="s">
        <v>748</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290</v>
      </c>
      <c r="AU215" s="15" t="s">
        <v>80</v>
      </c>
    </row>
    <row r="216" s="2" customFormat="1">
      <c r="A216" s="34"/>
      <c r="B216" s="35"/>
      <c r="C216" s="34"/>
      <c r="D216" s="192" t="s">
        <v>291</v>
      </c>
      <c r="E216" s="34"/>
      <c r="F216" s="197" t="s">
        <v>1904</v>
      </c>
      <c r="G216" s="34"/>
      <c r="H216" s="34"/>
      <c r="I216" s="194"/>
      <c r="J216" s="34"/>
      <c r="K216" s="34"/>
      <c r="L216" s="35"/>
      <c r="M216" s="195"/>
      <c r="N216" s="196"/>
      <c r="O216" s="73"/>
      <c r="P216" s="73"/>
      <c r="Q216" s="73"/>
      <c r="R216" s="73"/>
      <c r="S216" s="73"/>
      <c r="T216" s="74"/>
      <c r="U216" s="34"/>
      <c r="V216" s="34"/>
      <c r="W216" s="34"/>
      <c r="X216" s="34"/>
      <c r="Y216" s="34"/>
      <c r="Z216" s="34"/>
      <c r="AA216" s="34"/>
      <c r="AB216" s="34"/>
      <c r="AC216" s="34"/>
      <c r="AD216" s="34"/>
      <c r="AE216" s="34"/>
      <c r="AT216" s="15" t="s">
        <v>291</v>
      </c>
      <c r="AU216" s="15" t="s">
        <v>80</v>
      </c>
    </row>
    <row r="217" s="2" customFormat="1" ht="16.5" customHeight="1">
      <c r="A217" s="34"/>
      <c r="B217" s="177"/>
      <c r="C217" s="178" t="s">
        <v>767</v>
      </c>
      <c r="D217" s="178" t="s">
        <v>284</v>
      </c>
      <c r="E217" s="179" t="s">
        <v>751</v>
      </c>
      <c r="F217" s="180" t="s">
        <v>752</v>
      </c>
      <c r="G217" s="181" t="s">
        <v>403</v>
      </c>
      <c r="H217" s="203">
        <v>14.640000000000001</v>
      </c>
      <c r="I217" s="183"/>
      <c r="J217" s="184">
        <f>ROUND(I217*H217,2)</f>
        <v>0</v>
      </c>
      <c r="K217" s="185"/>
      <c r="L217" s="35"/>
      <c r="M217" s="186" t="s">
        <v>1</v>
      </c>
      <c r="N217" s="187" t="s">
        <v>38</v>
      </c>
      <c r="O217" s="73"/>
      <c r="P217" s="188">
        <f>O217*H217</f>
        <v>0</v>
      </c>
      <c r="Q217" s="188">
        <v>0</v>
      </c>
      <c r="R217" s="188">
        <f>Q217*H217</f>
        <v>0</v>
      </c>
      <c r="S217" s="188">
        <v>0</v>
      </c>
      <c r="T217" s="189">
        <f>S217*H217</f>
        <v>0</v>
      </c>
      <c r="U217" s="34"/>
      <c r="V217" s="34"/>
      <c r="W217" s="34"/>
      <c r="X217" s="34"/>
      <c r="Y217" s="34"/>
      <c r="Z217" s="34"/>
      <c r="AA217" s="34"/>
      <c r="AB217" s="34"/>
      <c r="AC217" s="34"/>
      <c r="AD217" s="34"/>
      <c r="AE217" s="34"/>
      <c r="AR217" s="190" t="s">
        <v>97</v>
      </c>
      <c r="AT217" s="190" t="s">
        <v>284</v>
      </c>
      <c r="AU217" s="190" t="s">
        <v>80</v>
      </c>
      <c r="AY217" s="15" t="s">
        <v>281</v>
      </c>
      <c r="BE217" s="191">
        <f>IF(N217="základní",J217,0)</f>
        <v>0</v>
      </c>
      <c r="BF217" s="191">
        <f>IF(N217="snížená",J217,0)</f>
        <v>0</v>
      </c>
      <c r="BG217" s="191">
        <f>IF(N217="zákl. přenesená",J217,0)</f>
        <v>0</v>
      </c>
      <c r="BH217" s="191">
        <f>IF(N217="sníž. přenesená",J217,0)</f>
        <v>0</v>
      </c>
      <c r="BI217" s="191">
        <f>IF(N217="nulová",J217,0)</f>
        <v>0</v>
      </c>
      <c r="BJ217" s="15" t="s">
        <v>80</v>
      </c>
      <c r="BK217" s="191">
        <f>ROUND(I217*H217,2)</f>
        <v>0</v>
      </c>
      <c r="BL217" s="15" t="s">
        <v>97</v>
      </c>
      <c r="BM217" s="190" t="s">
        <v>1905</v>
      </c>
    </row>
    <row r="218" s="2" customFormat="1">
      <c r="A218" s="34"/>
      <c r="B218" s="35"/>
      <c r="C218" s="34"/>
      <c r="D218" s="192" t="s">
        <v>290</v>
      </c>
      <c r="E218" s="34"/>
      <c r="F218" s="193" t="s">
        <v>752</v>
      </c>
      <c r="G218" s="34"/>
      <c r="H218" s="34"/>
      <c r="I218" s="194"/>
      <c r="J218" s="34"/>
      <c r="K218" s="34"/>
      <c r="L218" s="35"/>
      <c r="M218" s="195"/>
      <c r="N218" s="196"/>
      <c r="O218" s="73"/>
      <c r="P218" s="73"/>
      <c r="Q218" s="73"/>
      <c r="R218" s="73"/>
      <c r="S218" s="73"/>
      <c r="T218" s="74"/>
      <c r="U218" s="34"/>
      <c r="V218" s="34"/>
      <c r="W218" s="34"/>
      <c r="X218" s="34"/>
      <c r="Y218" s="34"/>
      <c r="Z218" s="34"/>
      <c r="AA218" s="34"/>
      <c r="AB218" s="34"/>
      <c r="AC218" s="34"/>
      <c r="AD218" s="34"/>
      <c r="AE218" s="34"/>
      <c r="AT218" s="15" t="s">
        <v>290</v>
      </c>
      <c r="AU218" s="15" t="s">
        <v>80</v>
      </c>
    </row>
    <row r="219" s="2" customFormat="1">
      <c r="A219" s="34"/>
      <c r="B219" s="35"/>
      <c r="C219" s="34"/>
      <c r="D219" s="192" t="s">
        <v>291</v>
      </c>
      <c r="E219" s="34"/>
      <c r="F219" s="197" t="s">
        <v>1906</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291</v>
      </c>
      <c r="AU219" s="15" t="s">
        <v>80</v>
      </c>
    </row>
    <row r="220" s="2" customFormat="1" ht="21.75" customHeight="1">
      <c r="A220" s="34"/>
      <c r="B220" s="177"/>
      <c r="C220" s="178" t="s">
        <v>483</v>
      </c>
      <c r="D220" s="178" t="s">
        <v>284</v>
      </c>
      <c r="E220" s="179" t="s">
        <v>755</v>
      </c>
      <c r="F220" s="180" t="s">
        <v>756</v>
      </c>
      <c r="G220" s="181" t="s">
        <v>515</v>
      </c>
      <c r="H220" s="203">
        <v>1.151</v>
      </c>
      <c r="I220" s="183"/>
      <c r="J220" s="184">
        <f>ROUND(I220*H220,2)</f>
        <v>0</v>
      </c>
      <c r="K220" s="185"/>
      <c r="L220" s="35"/>
      <c r="M220" s="186" t="s">
        <v>1</v>
      </c>
      <c r="N220" s="187" t="s">
        <v>38</v>
      </c>
      <c r="O220" s="73"/>
      <c r="P220" s="188">
        <f>O220*H220</f>
        <v>0</v>
      </c>
      <c r="Q220" s="188">
        <v>0</v>
      </c>
      <c r="R220" s="188">
        <f>Q220*H220</f>
        <v>0</v>
      </c>
      <c r="S220" s="188">
        <v>0</v>
      </c>
      <c r="T220" s="189">
        <f>S220*H220</f>
        <v>0</v>
      </c>
      <c r="U220" s="34"/>
      <c r="V220" s="34"/>
      <c r="W220" s="34"/>
      <c r="X220" s="34"/>
      <c r="Y220" s="34"/>
      <c r="Z220" s="34"/>
      <c r="AA220" s="34"/>
      <c r="AB220" s="34"/>
      <c r="AC220" s="34"/>
      <c r="AD220" s="34"/>
      <c r="AE220" s="34"/>
      <c r="AR220" s="190" t="s">
        <v>97</v>
      </c>
      <c r="AT220" s="190" t="s">
        <v>284</v>
      </c>
      <c r="AU220" s="190" t="s">
        <v>80</v>
      </c>
      <c r="AY220" s="15" t="s">
        <v>281</v>
      </c>
      <c r="BE220" s="191">
        <f>IF(N220="základní",J220,0)</f>
        <v>0</v>
      </c>
      <c r="BF220" s="191">
        <f>IF(N220="snížená",J220,0)</f>
        <v>0</v>
      </c>
      <c r="BG220" s="191">
        <f>IF(N220="zákl. přenesená",J220,0)</f>
        <v>0</v>
      </c>
      <c r="BH220" s="191">
        <f>IF(N220="sníž. přenesená",J220,0)</f>
        <v>0</v>
      </c>
      <c r="BI220" s="191">
        <f>IF(N220="nulová",J220,0)</f>
        <v>0</v>
      </c>
      <c r="BJ220" s="15" t="s">
        <v>80</v>
      </c>
      <c r="BK220" s="191">
        <f>ROUND(I220*H220,2)</f>
        <v>0</v>
      </c>
      <c r="BL220" s="15" t="s">
        <v>97</v>
      </c>
      <c r="BM220" s="190" t="s">
        <v>1907</v>
      </c>
    </row>
    <row r="221" s="2" customFormat="1">
      <c r="A221" s="34"/>
      <c r="B221" s="35"/>
      <c r="C221" s="34"/>
      <c r="D221" s="192" t="s">
        <v>290</v>
      </c>
      <c r="E221" s="34"/>
      <c r="F221" s="193" t="s">
        <v>756</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290</v>
      </c>
      <c r="AU221" s="15" t="s">
        <v>80</v>
      </c>
    </row>
    <row r="222" s="2" customFormat="1">
      <c r="A222" s="34"/>
      <c r="B222" s="35"/>
      <c r="C222" s="34"/>
      <c r="D222" s="192" t="s">
        <v>291</v>
      </c>
      <c r="E222" s="34"/>
      <c r="F222" s="197" t="s">
        <v>1908</v>
      </c>
      <c r="G222" s="34"/>
      <c r="H222" s="34"/>
      <c r="I222" s="194"/>
      <c r="J222" s="34"/>
      <c r="K222" s="34"/>
      <c r="L222" s="35"/>
      <c r="M222" s="195"/>
      <c r="N222" s="196"/>
      <c r="O222" s="73"/>
      <c r="P222" s="73"/>
      <c r="Q222" s="73"/>
      <c r="R222" s="73"/>
      <c r="S222" s="73"/>
      <c r="T222" s="74"/>
      <c r="U222" s="34"/>
      <c r="V222" s="34"/>
      <c r="W222" s="34"/>
      <c r="X222" s="34"/>
      <c r="Y222" s="34"/>
      <c r="Z222" s="34"/>
      <c r="AA222" s="34"/>
      <c r="AB222" s="34"/>
      <c r="AC222" s="34"/>
      <c r="AD222" s="34"/>
      <c r="AE222" s="34"/>
      <c r="AT222" s="15" t="s">
        <v>291</v>
      </c>
      <c r="AU222" s="15" t="s">
        <v>80</v>
      </c>
    </row>
    <row r="223" s="2" customFormat="1" ht="24.15" customHeight="1">
      <c r="A223" s="34"/>
      <c r="B223" s="177"/>
      <c r="C223" s="178" t="s">
        <v>487</v>
      </c>
      <c r="D223" s="178" t="s">
        <v>284</v>
      </c>
      <c r="E223" s="179" t="s">
        <v>764</v>
      </c>
      <c r="F223" s="180" t="s">
        <v>765</v>
      </c>
      <c r="G223" s="181" t="s">
        <v>410</v>
      </c>
      <c r="H223" s="203">
        <v>2</v>
      </c>
      <c r="I223" s="183"/>
      <c r="J223" s="184">
        <f>ROUND(I223*H223,2)</f>
        <v>0</v>
      </c>
      <c r="K223" s="185"/>
      <c r="L223" s="35"/>
      <c r="M223" s="186" t="s">
        <v>1</v>
      </c>
      <c r="N223" s="187" t="s">
        <v>38</v>
      </c>
      <c r="O223" s="73"/>
      <c r="P223" s="188">
        <f>O223*H223</f>
        <v>0</v>
      </c>
      <c r="Q223" s="188">
        <v>0</v>
      </c>
      <c r="R223" s="188">
        <f>Q223*H223</f>
        <v>0</v>
      </c>
      <c r="S223" s="188">
        <v>0</v>
      </c>
      <c r="T223" s="189">
        <f>S223*H223</f>
        <v>0</v>
      </c>
      <c r="U223" s="34"/>
      <c r="V223" s="34"/>
      <c r="W223" s="34"/>
      <c r="X223" s="34"/>
      <c r="Y223" s="34"/>
      <c r="Z223" s="34"/>
      <c r="AA223" s="34"/>
      <c r="AB223" s="34"/>
      <c r="AC223" s="34"/>
      <c r="AD223" s="34"/>
      <c r="AE223" s="34"/>
      <c r="AR223" s="190" t="s">
        <v>97</v>
      </c>
      <c r="AT223" s="190" t="s">
        <v>284</v>
      </c>
      <c r="AU223" s="190" t="s">
        <v>80</v>
      </c>
      <c r="AY223" s="15" t="s">
        <v>281</v>
      </c>
      <c r="BE223" s="191">
        <f>IF(N223="základní",J223,0)</f>
        <v>0</v>
      </c>
      <c r="BF223" s="191">
        <f>IF(N223="snížená",J223,0)</f>
        <v>0</v>
      </c>
      <c r="BG223" s="191">
        <f>IF(N223="zákl. přenesená",J223,0)</f>
        <v>0</v>
      </c>
      <c r="BH223" s="191">
        <f>IF(N223="sníž. přenesená",J223,0)</f>
        <v>0</v>
      </c>
      <c r="BI223" s="191">
        <f>IF(N223="nulová",J223,0)</f>
        <v>0</v>
      </c>
      <c r="BJ223" s="15" t="s">
        <v>80</v>
      </c>
      <c r="BK223" s="191">
        <f>ROUND(I223*H223,2)</f>
        <v>0</v>
      </c>
      <c r="BL223" s="15" t="s">
        <v>97</v>
      </c>
      <c r="BM223" s="190" t="s">
        <v>1909</v>
      </c>
    </row>
    <row r="224" s="2" customFormat="1">
      <c r="A224" s="34"/>
      <c r="B224" s="35"/>
      <c r="C224" s="34"/>
      <c r="D224" s="192" t="s">
        <v>290</v>
      </c>
      <c r="E224" s="34"/>
      <c r="F224" s="193" t="s">
        <v>765</v>
      </c>
      <c r="G224" s="34"/>
      <c r="H224" s="34"/>
      <c r="I224" s="194"/>
      <c r="J224" s="34"/>
      <c r="K224" s="34"/>
      <c r="L224" s="35"/>
      <c r="M224" s="195"/>
      <c r="N224" s="196"/>
      <c r="O224" s="73"/>
      <c r="P224" s="73"/>
      <c r="Q224" s="73"/>
      <c r="R224" s="73"/>
      <c r="S224" s="73"/>
      <c r="T224" s="74"/>
      <c r="U224" s="34"/>
      <c r="V224" s="34"/>
      <c r="W224" s="34"/>
      <c r="X224" s="34"/>
      <c r="Y224" s="34"/>
      <c r="Z224" s="34"/>
      <c r="AA224" s="34"/>
      <c r="AB224" s="34"/>
      <c r="AC224" s="34"/>
      <c r="AD224" s="34"/>
      <c r="AE224" s="34"/>
      <c r="AT224" s="15" t="s">
        <v>290</v>
      </c>
      <c r="AU224" s="15" t="s">
        <v>80</v>
      </c>
    </row>
    <row r="225" s="2" customFormat="1">
      <c r="A225" s="34"/>
      <c r="B225" s="35"/>
      <c r="C225" s="34"/>
      <c r="D225" s="192" t="s">
        <v>291</v>
      </c>
      <c r="E225" s="34"/>
      <c r="F225" s="197" t="s">
        <v>1910</v>
      </c>
      <c r="G225" s="34"/>
      <c r="H225" s="34"/>
      <c r="I225" s="194"/>
      <c r="J225" s="34"/>
      <c r="K225" s="34"/>
      <c r="L225" s="35"/>
      <c r="M225" s="195"/>
      <c r="N225" s="196"/>
      <c r="O225" s="73"/>
      <c r="P225" s="73"/>
      <c r="Q225" s="73"/>
      <c r="R225" s="73"/>
      <c r="S225" s="73"/>
      <c r="T225" s="74"/>
      <c r="U225" s="34"/>
      <c r="V225" s="34"/>
      <c r="W225" s="34"/>
      <c r="X225" s="34"/>
      <c r="Y225" s="34"/>
      <c r="Z225" s="34"/>
      <c r="AA225" s="34"/>
      <c r="AB225" s="34"/>
      <c r="AC225" s="34"/>
      <c r="AD225" s="34"/>
      <c r="AE225" s="34"/>
      <c r="AT225" s="15" t="s">
        <v>291</v>
      </c>
      <c r="AU225" s="15" t="s">
        <v>80</v>
      </c>
    </row>
    <row r="226" s="2" customFormat="1" ht="21.75" customHeight="1">
      <c r="A226" s="34"/>
      <c r="B226" s="177"/>
      <c r="C226" s="178" t="s">
        <v>491</v>
      </c>
      <c r="D226" s="178" t="s">
        <v>284</v>
      </c>
      <c r="E226" s="179" t="s">
        <v>1911</v>
      </c>
      <c r="F226" s="180" t="s">
        <v>1912</v>
      </c>
      <c r="G226" s="181" t="s">
        <v>410</v>
      </c>
      <c r="H226" s="203">
        <v>1</v>
      </c>
      <c r="I226" s="183"/>
      <c r="J226" s="184">
        <f>ROUND(I226*H226,2)</f>
        <v>0</v>
      </c>
      <c r="K226" s="185"/>
      <c r="L226" s="35"/>
      <c r="M226" s="186" t="s">
        <v>1</v>
      </c>
      <c r="N226" s="187" t="s">
        <v>38</v>
      </c>
      <c r="O226" s="73"/>
      <c r="P226" s="188">
        <f>O226*H226</f>
        <v>0</v>
      </c>
      <c r="Q226" s="188">
        <v>0</v>
      </c>
      <c r="R226" s="188">
        <f>Q226*H226</f>
        <v>0</v>
      </c>
      <c r="S226" s="188">
        <v>0</v>
      </c>
      <c r="T226" s="189">
        <f>S226*H226</f>
        <v>0</v>
      </c>
      <c r="U226" s="34"/>
      <c r="V226" s="34"/>
      <c r="W226" s="34"/>
      <c r="X226" s="34"/>
      <c r="Y226" s="34"/>
      <c r="Z226" s="34"/>
      <c r="AA226" s="34"/>
      <c r="AB226" s="34"/>
      <c r="AC226" s="34"/>
      <c r="AD226" s="34"/>
      <c r="AE226" s="34"/>
      <c r="AR226" s="190" t="s">
        <v>97</v>
      </c>
      <c r="AT226" s="190" t="s">
        <v>284</v>
      </c>
      <c r="AU226" s="190" t="s">
        <v>80</v>
      </c>
      <c r="AY226" s="15" t="s">
        <v>281</v>
      </c>
      <c r="BE226" s="191">
        <f>IF(N226="základní",J226,0)</f>
        <v>0</v>
      </c>
      <c r="BF226" s="191">
        <f>IF(N226="snížená",J226,0)</f>
        <v>0</v>
      </c>
      <c r="BG226" s="191">
        <f>IF(N226="zákl. přenesená",J226,0)</f>
        <v>0</v>
      </c>
      <c r="BH226" s="191">
        <f>IF(N226="sníž. přenesená",J226,0)</f>
        <v>0</v>
      </c>
      <c r="BI226" s="191">
        <f>IF(N226="nulová",J226,0)</f>
        <v>0</v>
      </c>
      <c r="BJ226" s="15" t="s">
        <v>80</v>
      </c>
      <c r="BK226" s="191">
        <f>ROUND(I226*H226,2)</f>
        <v>0</v>
      </c>
      <c r="BL226" s="15" t="s">
        <v>97</v>
      </c>
      <c r="BM226" s="190" t="s">
        <v>1913</v>
      </c>
    </row>
    <row r="227" s="2" customFormat="1">
      <c r="A227" s="34"/>
      <c r="B227" s="35"/>
      <c r="C227" s="34"/>
      <c r="D227" s="192" t="s">
        <v>290</v>
      </c>
      <c r="E227" s="34"/>
      <c r="F227" s="193" t="s">
        <v>1912</v>
      </c>
      <c r="G227" s="34"/>
      <c r="H227" s="34"/>
      <c r="I227" s="194"/>
      <c r="J227" s="34"/>
      <c r="K227" s="34"/>
      <c r="L227" s="35"/>
      <c r="M227" s="195"/>
      <c r="N227" s="196"/>
      <c r="O227" s="73"/>
      <c r="P227" s="73"/>
      <c r="Q227" s="73"/>
      <c r="R227" s="73"/>
      <c r="S227" s="73"/>
      <c r="T227" s="74"/>
      <c r="U227" s="34"/>
      <c r="V227" s="34"/>
      <c r="W227" s="34"/>
      <c r="X227" s="34"/>
      <c r="Y227" s="34"/>
      <c r="Z227" s="34"/>
      <c r="AA227" s="34"/>
      <c r="AB227" s="34"/>
      <c r="AC227" s="34"/>
      <c r="AD227" s="34"/>
      <c r="AE227" s="34"/>
      <c r="AT227" s="15" t="s">
        <v>290</v>
      </c>
      <c r="AU227" s="15" t="s">
        <v>80</v>
      </c>
    </row>
    <row r="228" s="2" customFormat="1" ht="37.8" customHeight="1">
      <c r="A228" s="34"/>
      <c r="B228" s="177"/>
      <c r="C228" s="178" t="s">
        <v>498</v>
      </c>
      <c r="D228" s="178" t="s">
        <v>284</v>
      </c>
      <c r="E228" s="179" t="s">
        <v>987</v>
      </c>
      <c r="F228" s="180" t="s">
        <v>988</v>
      </c>
      <c r="G228" s="181" t="s">
        <v>403</v>
      </c>
      <c r="H228" s="203">
        <v>69.114999999999995</v>
      </c>
      <c r="I228" s="183"/>
      <c r="J228" s="184">
        <f>ROUND(I228*H228,2)</f>
        <v>0</v>
      </c>
      <c r="K228" s="185"/>
      <c r="L228" s="35"/>
      <c r="M228" s="186" t="s">
        <v>1</v>
      </c>
      <c r="N228" s="187" t="s">
        <v>38</v>
      </c>
      <c r="O228" s="73"/>
      <c r="P228" s="188">
        <f>O228*H228</f>
        <v>0</v>
      </c>
      <c r="Q228" s="188">
        <v>0</v>
      </c>
      <c r="R228" s="188">
        <f>Q228*H228</f>
        <v>0</v>
      </c>
      <c r="S228" s="188">
        <v>0</v>
      </c>
      <c r="T228" s="189">
        <f>S228*H228</f>
        <v>0</v>
      </c>
      <c r="U228" s="34"/>
      <c r="V228" s="34"/>
      <c r="W228" s="34"/>
      <c r="X228" s="34"/>
      <c r="Y228" s="34"/>
      <c r="Z228" s="34"/>
      <c r="AA228" s="34"/>
      <c r="AB228" s="34"/>
      <c r="AC228" s="34"/>
      <c r="AD228" s="34"/>
      <c r="AE228" s="34"/>
      <c r="AR228" s="190" t="s">
        <v>97</v>
      </c>
      <c r="AT228" s="190" t="s">
        <v>284</v>
      </c>
      <c r="AU228" s="190" t="s">
        <v>80</v>
      </c>
      <c r="AY228" s="15" t="s">
        <v>281</v>
      </c>
      <c r="BE228" s="191">
        <f>IF(N228="základní",J228,0)</f>
        <v>0</v>
      </c>
      <c r="BF228" s="191">
        <f>IF(N228="snížená",J228,0)</f>
        <v>0</v>
      </c>
      <c r="BG228" s="191">
        <f>IF(N228="zákl. přenesená",J228,0)</f>
        <v>0</v>
      </c>
      <c r="BH228" s="191">
        <f>IF(N228="sníž. přenesená",J228,0)</f>
        <v>0</v>
      </c>
      <c r="BI228" s="191">
        <f>IF(N228="nulová",J228,0)</f>
        <v>0</v>
      </c>
      <c r="BJ228" s="15" t="s">
        <v>80</v>
      </c>
      <c r="BK228" s="191">
        <f>ROUND(I228*H228,2)</f>
        <v>0</v>
      </c>
      <c r="BL228" s="15" t="s">
        <v>97</v>
      </c>
      <c r="BM228" s="190" t="s">
        <v>1914</v>
      </c>
    </row>
    <row r="229" s="2" customFormat="1">
      <c r="A229" s="34"/>
      <c r="B229" s="35"/>
      <c r="C229" s="34"/>
      <c r="D229" s="192" t="s">
        <v>290</v>
      </c>
      <c r="E229" s="34"/>
      <c r="F229" s="193" t="s">
        <v>988</v>
      </c>
      <c r="G229" s="34"/>
      <c r="H229" s="34"/>
      <c r="I229" s="194"/>
      <c r="J229" s="34"/>
      <c r="K229" s="34"/>
      <c r="L229" s="35"/>
      <c r="M229" s="195"/>
      <c r="N229" s="196"/>
      <c r="O229" s="73"/>
      <c r="P229" s="73"/>
      <c r="Q229" s="73"/>
      <c r="R229" s="73"/>
      <c r="S229" s="73"/>
      <c r="T229" s="74"/>
      <c r="U229" s="34"/>
      <c r="V229" s="34"/>
      <c r="W229" s="34"/>
      <c r="X229" s="34"/>
      <c r="Y229" s="34"/>
      <c r="Z229" s="34"/>
      <c r="AA229" s="34"/>
      <c r="AB229" s="34"/>
      <c r="AC229" s="34"/>
      <c r="AD229" s="34"/>
      <c r="AE229" s="34"/>
      <c r="AT229" s="15" t="s">
        <v>290</v>
      </c>
      <c r="AU229" s="15" t="s">
        <v>80</v>
      </c>
    </row>
    <row r="230" s="2" customFormat="1">
      <c r="A230" s="34"/>
      <c r="B230" s="35"/>
      <c r="C230" s="34"/>
      <c r="D230" s="192" t="s">
        <v>291</v>
      </c>
      <c r="E230" s="34"/>
      <c r="F230" s="197" t="s">
        <v>1915</v>
      </c>
      <c r="G230" s="34"/>
      <c r="H230" s="34"/>
      <c r="I230" s="194"/>
      <c r="J230" s="34"/>
      <c r="K230" s="34"/>
      <c r="L230" s="35"/>
      <c r="M230" s="195"/>
      <c r="N230" s="196"/>
      <c r="O230" s="73"/>
      <c r="P230" s="73"/>
      <c r="Q230" s="73"/>
      <c r="R230" s="73"/>
      <c r="S230" s="73"/>
      <c r="T230" s="74"/>
      <c r="U230" s="34"/>
      <c r="V230" s="34"/>
      <c r="W230" s="34"/>
      <c r="X230" s="34"/>
      <c r="Y230" s="34"/>
      <c r="Z230" s="34"/>
      <c r="AA230" s="34"/>
      <c r="AB230" s="34"/>
      <c r="AC230" s="34"/>
      <c r="AD230" s="34"/>
      <c r="AE230" s="34"/>
      <c r="AT230" s="15" t="s">
        <v>291</v>
      </c>
      <c r="AU230" s="15" t="s">
        <v>80</v>
      </c>
    </row>
    <row r="231" s="12" customFormat="1" ht="25.92" customHeight="1">
      <c r="A231" s="12"/>
      <c r="B231" s="164"/>
      <c r="C231" s="12"/>
      <c r="D231" s="165" t="s">
        <v>72</v>
      </c>
      <c r="E231" s="166" t="s">
        <v>90</v>
      </c>
      <c r="F231" s="166" t="s">
        <v>772</v>
      </c>
      <c r="G231" s="12"/>
      <c r="H231" s="12"/>
      <c r="I231" s="167"/>
      <c r="J231" s="168">
        <f>BK231</f>
        <v>0</v>
      </c>
      <c r="K231" s="12"/>
      <c r="L231" s="164"/>
      <c r="M231" s="169"/>
      <c r="N231" s="170"/>
      <c r="O231" s="170"/>
      <c r="P231" s="171">
        <f>SUM(P232:P239)</f>
        <v>0</v>
      </c>
      <c r="Q231" s="170"/>
      <c r="R231" s="171">
        <f>SUM(R232:R239)</f>
        <v>0</v>
      </c>
      <c r="S231" s="170"/>
      <c r="T231" s="172">
        <f>SUM(T232:T239)</f>
        <v>0</v>
      </c>
      <c r="U231" s="12"/>
      <c r="V231" s="12"/>
      <c r="W231" s="12"/>
      <c r="X231" s="12"/>
      <c r="Y231" s="12"/>
      <c r="Z231" s="12"/>
      <c r="AA231" s="12"/>
      <c r="AB231" s="12"/>
      <c r="AC231" s="12"/>
      <c r="AD231" s="12"/>
      <c r="AE231" s="12"/>
      <c r="AR231" s="165" t="s">
        <v>80</v>
      </c>
      <c r="AT231" s="173" t="s">
        <v>72</v>
      </c>
      <c r="AU231" s="173" t="s">
        <v>73</v>
      </c>
      <c r="AY231" s="165" t="s">
        <v>281</v>
      </c>
      <c r="BK231" s="174">
        <f>SUM(BK232:BK239)</f>
        <v>0</v>
      </c>
    </row>
    <row r="232" s="2" customFormat="1" ht="49.05" customHeight="1">
      <c r="A232" s="34"/>
      <c r="B232" s="177"/>
      <c r="C232" s="178" t="s">
        <v>502</v>
      </c>
      <c r="D232" s="178" t="s">
        <v>284</v>
      </c>
      <c r="E232" s="179" t="s">
        <v>1916</v>
      </c>
      <c r="F232" s="180" t="s">
        <v>1917</v>
      </c>
      <c r="G232" s="181" t="s">
        <v>403</v>
      </c>
      <c r="H232" s="203">
        <v>26.399999999999999</v>
      </c>
      <c r="I232" s="183"/>
      <c r="J232" s="184">
        <f>ROUND(I232*H232,2)</f>
        <v>0</v>
      </c>
      <c r="K232" s="185"/>
      <c r="L232" s="35"/>
      <c r="M232" s="186" t="s">
        <v>1</v>
      </c>
      <c r="N232" s="187" t="s">
        <v>38</v>
      </c>
      <c r="O232" s="73"/>
      <c r="P232" s="188">
        <f>O232*H232</f>
        <v>0</v>
      </c>
      <c r="Q232" s="188">
        <v>0</v>
      </c>
      <c r="R232" s="188">
        <f>Q232*H232</f>
        <v>0</v>
      </c>
      <c r="S232" s="188">
        <v>0</v>
      </c>
      <c r="T232" s="189">
        <f>S232*H232</f>
        <v>0</v>
      </c>
      <c r="U232" s="34"/>
      <c r="V232" s="34"/>
      <c r="W232" s="34"/>
      <c r="X232" s="34"/>
      <c r="Y232" s="34"/>
      <c r="Z232" s="34"/>
      <c r="AA232" s="34"/>
      <c r="AB232" s="34"/>
      <c r="AC232" s="34"/>
      <c r="AD232" s="34"/>
      <c r="AE232" s="34"/>
      <c r="AR232" s="190" t="s">
        <v>97</v>
      </c>
      <c r="AT232" s="190" t="s">
        <v>284</v>
      </c>
      <c r="AU232" s="190" t="s">
        <v>80</v>
      </c>
      <c r="AY232" s="15" t="s">
        <v>281</v>
      </c>
      <c r="BE232" s="191">
        <f>IF(N232="základní",J232,0)</f>
        <v>0</v>
      </c>
      <c r="BF232" s="191">
        <f>IF(N232="snížená",J232,0)</f>
        <v>0</v>
      </c>
      <c r="BG232" s="191">
        <f>IF(N232="zákl. přenesená",J232,0)</f>
        <v>0</v>
      </c>
      <c r="BH232" s="191">
        <f>IF(N232="sníž. přenesená",J232,0)</f>
        <v>0</v>
      </c>
      <c r="BI232" s="191">
        <f>IF(N232="nulová",J232,0)</f>
        <v>0</v>
      </c>
      <c r="BJ232" s="15" t="s">
        <v>80</v>
      </c>
      <c r="BK232" s="191">
        <f>ROUND(I232*H232,2)</f>
        <v>0</v>
      </c>
      <c r="BL232" s="15" t="s">
        <v>97</v>
      </c>
      <c r="BM232" s="190" t="s">
        <v>1918</v>
      </c>
    </row>
    <row r="233" s="2" customFormat="1">
      <c r="A233" s="34"/>
      <c r="B233" s="35"/>
      <c r="C233" s="34"/>
      <c r="D233" s="192" t="s">
        <v>290</v>
      </c>
      <c r="E233" s="34"/>
      <c r="F233" s="193" t="s">
        <v>1917</v>
      </c>
      <c r="G233" s="34"/>
      <c r="H233" s="34"/>
      <c r="I233" s="194"/>
      <c r="J233" s="34"/>
      <c r="K233" s="34"/>
      <c r="L233" s="35"/>
      <c r="M233" s="195"/>
      <c r="N233" s="196"/>
      <c r="O233" s="73"/>
      <c r="P233" s="73"/>
      <c r="Q233" s="73"/>
      <c r="R233" s="73"/>
      <c r="S233" s="73"/>
      <c r="T233" s="74"/>
      <c r="U233" s="34"/>
      <c r="V233" s="34"/>
      <c r="W233" s="34"/>
      <c r="X233" s="34"/>
      <c r="Y233" s="34"/>
      <c r="Z233" s="34"/>
      <c r="AA233" s="34"/>
      <c r="AB233" s="34"/>
      <c r="AC233" s="34"/>
      <c r="AD233" s="34"/>
      <c r="AE233" s="34"/>
      <c r="AT233" s="15" t="s">
        <v>290</v>
      </c>
      <c r="AU233" s="15" t="s">
        <v>80</v>
      </c>
    </row>
    <row r="234" s="2" customFormat="1">
      <c r="A234" s="34"/>
      <c r="B234" s="35"/>
      <c r="C234" s="34"/>
      <c r="D234" s="192" t="s">
        <v>291</v>
      </c>
      <c r="E234" s="34"/>
      <c r="F234" s="197" t="s">
        <v>1919</v>
      </c>
      <c r="G234" s="34"/>
      <c r="H234" s="34"/>
      <c r="I234" s="194"/>
      <c r="J234" s="34"/>
      <c r="K234" s="34"/>
      <c r="L234" s="35"/>
      <c r="M234" s="195"/>
      <c r="N234" s="196"/>
      <c r="O234" s="73"/>
      <c r="P234" s="73"/>
      <c r="Q234" s="73"/>
      <c r="R234" s="73"/>
      <c r="S234" s="73"/>
      <c r="T234" s="74"/>
      <c r="U234" s="34"/>
      <c r="V234" s="34"/>
      <c r="W234" s="34"/>
      <c r="X234" s="34"/>
      <c r="Y234" s="34"/>
      <c r="Z234" s="34"/>
      <c r="AA234" s="34"/>
      <c r="AB234" s="34"/>
      <c r="AC234" s="34"/>
      <c r="AD234" s="34"/>
      <c r="AE234" s="34"/>
      <c r="AT234" s="15" t="s">
        <v>291</v>
      </c>
      <c r="AU234" s="15" t="s">
        <v>80</v>
      </c>
    </row>
    <row r="235" s="2" customFormat="1" ht="49.05" customHeight="1">
      <c r="A235" s="34"/>
      <c r="B235" s="177"/>
      <c r="C235" s="178" t="s">
        <v>507</v>
      </c>
      <c r="D235" s="178" t="s">
        <v>284</v>
      </c>
      <c r="E235" s="179" t="s">
        <v>1002</v>
      </c>
      <c r="F235" s="180" t="s">
        <v>1003</v>
      </c>
      <c r="G235" s="181" t="s">
        <v>515</v>
      </c>
      <c r="H235" s="203">
        <v>0.30399999999999999</v>
      </c>
      <c r="I235" s="183"/>
      <c r="J235" s="184">
        <f>ROUND(I235*H235,2)</f>
        <v>0</v>
      </c>
      <c r="K235" s="185"/>
      <c r="L235" s="35"/>
      <c r="M235" s="186" t="s">
        <v>1</v>
      </c>
      <c r="N235" s="187" t="s">
        <v>38</v>
      </c>
      <c r="O235" s="73"/>
      <c r="P235" s="188">
        <f>O235*H235</f>
        <v>0</v>
      </c>
      <c r="Q235" s="188">
        <v>0</v>
      </c>
      <c r="R235" s="188">
        <f>Q235*H235</f>
        <v>0</v>
      </c>
      <c r="S235" s="188">
        <v>0</v>
      </c>
      <c r="T235" s="189">
        <f>S235*H235</f>
        <v>0</v>
      </c>
      <c r="U235" s="34"/>
      <c r="V235" s="34"/>
      <c r="W235" s="34"/>
      <c r="X235" s="34"/>
      <c r="Y235" s="34"/>
      <c r="Z235" s="34"/>
      <c r="AA235" s="34"/>
      <c r="AB235" s="34"/>
      <c r="AC235" s="34"/>
      <c r="AD235" s="34"/>
      <c r="AE235" s="34"/>
      <c r="AR235" s="190" t="s">
        <v>97</v>
      </c>
      <c r="AT235" s="190" t="s">
        <v>284</v>
      </c>
      <c r="AU235" s="190" t="s">
        <v>80</v>
      </c>
      <c r="AY235" s="15" t="s">
        <v>281</v>
      </c>
      <c r="BE235" s="191">
        <f>IF(N235="základní",J235,0)</f>
        <v>0</v>
      </c>
      <c r="BF235" s="191">
        <f>IF(N235="snížená",J235,0)</f>
        <v>0</v>
      </c>
      <c r="BG235" s="191">
        <f>IF(N235="zákl. přenesená",J235,0)</f>
        <v>0</v>
      </c>
      <c r="BH235" s="191">
        <f>IF(N235="sníž. přenesená",J235,0)</f>
        <v>0</v>
      </c>
      <c r="BI235" s="191">
        <f>IF(N235="nulová",J235,0)</f>
        <v>0</v>
      </c>
      <c r="BJ235" s="15" t="s">
        <v>80</v>
      </c>
      <c r="BK235" s="191">
        <f>ROUND(I235*H235,2)</f>
        <v>0</v>
      </c>
      <c r="BL235" s="15" t="s">
        <v>97</v>
      </c>
      <c r="BM235" s="190" t="s">
        <v>1920</v>
      </c>
    </row>
    <row r="236" s="2" customFormat="1">
      <c r="A236" s="34"/>
      <c r="B236" s="35"/>
      <c r="C236" s="34"/>
      <c r="D236" s="192" t="s">
        <v>290</v>
      </c>
      <c r="E236" s="34"/>
      <c r="F236" s="193" t="s">
        <v>1003</v>
      </c>
      <c r="G236" s="34"/>
      <c r="H236" s="34"/>
      <c r="I236" s="194"/>
      <c r="J236" s="34"/>
      <c r="K236" s="34"/>
      <c r="L236" s="35"/>
      <c r="M236" s="195"/>
      <c r="N236" s="196"/>
      <c r="O236" s="73"/>
      <c r="P236" s="73"/>
      <c r="Q236" s="73"/>
      <c r="R236" s="73"/>
      <c r="S236" s="73"/>
      <c r="T236" s="74"/>
      <c r="U236" s="34"/>
      <c r="V236" s="34"/>
      <c r="W236" s="34"/>
      <c r="X236" s="34"/>
      <c r="Y236" s="34"/>
      <c r="Z236" s="34"/>
      <c r="AA236" s="34"/>
      <c r="AB236" s="34"/>
      <c r="AC236" s="34"/>
      <c r="AD236" s="34"/>
      <c r="AE236" s="34"/>
      <c r="AT236" s="15" t="s">
        <v>290</v>
      </c>
      <c r="AU236" s="15" t="s">
        <v>80</v>
      </c>
    </row>
    <row r="237" s="2" customFormat="1">
      <c r="A237" s="34"/>
      <c r="B237" s="35"/>
      <c r="C237" s="34"/>
      <c r="D237" s="192" t="s">
        <v>291</v>
      </c>
      <c r="E237" s="34"/>
      <c r="F237" s="197" t="s">
        <v>1921</v>
      </c>
      <c r="G237" s="34"/>
      <c r="H237" s="34"/>
      <c r="I237" s="194"/>
      <c r="J237" s="34"/>
      <c r="K237" s="34"/>
      <c r="L237" s="35"/>
      <c r="M237" s="195"/>
      <c r="N237" s="196"/>
      <c r="O237" s="73"/>
      <c r="P237" s="73"/>
      <c r="Q237" s="73"/>
      <c r="R237" s="73"/>
      <c r="S237" s="73"/>
      <c r="T237" s="74"/>
      <c r="U237" s="34"/>
      <c r="V237" s="34"/>
      <c r="W237" s="34"/>
      <c r="X237" s="34"/>
      <c r="Y237" s="34"/>
      <c r="Z237" s="34"/>
      <c r="AA237" s="34"/>
      <c r="AB237" s="34"/>
      <c r="AC237" s="34"/>
      <c r="AD237" s="34"/>
      <c r="AE237" s="34"/>
      <c r="AT237" s="15" t="s">
        <v>291</v>
      </c>
      <c r="AU237" s="15" t="s">
        <v>80</v>
      </c>
    </row>
    <row r="238" s="2" customFormat="1" ht="16.5" customHeight="1">
      <c r="A238" s="34"/>
      <c r="B238" s="177"/>
      <c r="C238" s="178" t="s">
        <v>798</v>
      </c>
      <c r="D238" s="178" t="s">
        <v>284</v>
      </c>
      <c r="E238" s="179" t="s">
        <v>815</v>
      </c>
      <c r="F238" s="180" t="s">
        <v>1922</v>
      </c>
      <c r="G238" s="181" t="s">
        <v>410</v>
      </c>
      <c r="H238" s="203">
        <v>1</v>
      </c>
      <c r="I238" s="183"/>
      <c r="J238" s="184">
        <f>ROUND(I238*H238,2)</f>
        <v>0</v>
      </c>
      <c r="K238" s="185"/>
      <c r="L238" s="35"/>
      <c r="M238" s="186" t="s">
        <v>1</v>
      </c>
      <c r="N238" s="187" t="s">
        <v>38</v>
      </c>
      <c r="O238" s="73"/>
      <c r="P238" s="188">
        <f>O238*H238</f>
        <v>0</v>
      </c>
      <c r="Q238" s="188">
        <v>0</v>
      </c>
      <c r="R238" s="188">
        <f>Q238*H238</f>
        <v>0</v>
      </c>
      <c r="S238" s="188">
        <v>0</v>
      </c>
      <c r="T238" s="189">
        <f>S238*H238</f>
        <v>0</v>
      </c>
      <c r="U238" s="34"/>
      <c r="V238" s="34"/>
      <c r="W238" s="34"/>
      <c r="X238" s="34"/>
      <c r="Y238" s="34"/>
      <c r="Z238" s="34"/>
      <c r="AA238" s="34"/>
      <c r="AB238" s="34"/>
      <c r="AC238" s="34"/>
      <c r="AD238" s="34"/>
      <c r="AE238" s="34"/>
      <c r="AR238" s="190" t="s">
        <v>97</v>
      </c>
      <c r="AT238" s="190" t="s">
        <v>284</v>
      </c>
      <c r="AU238" s="190" t="s">
        <v>80</v>
      </c>
      <c r="AY238" s="15" t="s">
        <v>281</v>
      </c>
      <c r="BE238" s="191">
        <f>IF(N238="základní",J238,0)</f>
        <v>0</v>
      </c>
      <c r="BF238" s="191">
        <f>IF(N238="snížená",J238,0)</f>
        <v>0</v>
      </c>
      <c r="BG238" s="191">
        <f>IF(N238="zákl. přenesená",J238,0)</f>
        <v>0</v>
      </c>
      <c r="BH238" s="191">
        <f>IF(N238="sníž. přenesená",J238,0)</f>
        <v>0</v>
      </c>
      <c r="BI238" s="191">
        <f>IF(N238="nulová",J238,0)</f>
        <v>0</v>
      </c>
      <c r="BJ238" s="15" t="s">
        <v>80</v>
      </c>
      <c r="BK238" s="191">
        <f>ROUND(I238*H238,2)</f>
        <v>0</v>
      </c>
      <c r="BL238" s="15" t="s">
        <v>97</v>
      </c>
      <c r="BM238" s="190" t="s">
        <v>1923</v>
      </c>
    </row>
    <row r="239" s="2" customFormat="1">
      <c r="A239" s="34"/>
      <c r="B239" s="35"/>
      <c r="C239" s="34"/>
      <c r="D239" s="192" t="s">
        <v>290</v>
      </c>
      <c r="E239" s="34"/>
      <c r="F239" s="193" t="s">
        <v>1922</v>
      </c>
      <c r="G239" s="34"/>
      <c r="H239" s="34"/>
      <c r="I239" s="194"/>
      <c r="J239" s="34"/>
      <c r="K239" s="34"/>
      <c r="L239" s="35"/>
      <c r="M239" s="195"/>
      <c r="N239" s="196"/>
      <c r="O239" s="73"/>
      <c r="P239" s="73"/>
      <c r="Q239" s="73"/>
      <c r="R239" s="73"/>
      <c r="S239" s="73"/>
      <c r="T239" s="74"/>
      <c r="U239" s="34"/>
      <c r="V239" s="34"/>
      <c r="W239" s="34"/>
      <c r="X239" s="34"/>
      <c r="Y239" s="34"/>
      <c r="Z239" s="34"/>
      <c r="AA239" s="34"/>
      <c r="AB239" s="34"/>
      <c r="AC239" s="34"/>
      <c r="AD239" s="34"/>
      <c r="AE239" s="34"/>
      <c r="AT239" s="15" t="s">
        <v>290</v>
      </c>
      <c r="AU239" s="15" t="s">
        <v>80</v>
      </c>
    </row>
    <row r="240" s="12" customFormat="1" ht="25.92" customHeight="1">
      <c r="A240" s="12"/>
      <c r="B240" s="164"/>
      <c r="C240" s="12"/>
      <c r="D240" s="165" t="s">
        <v>72</v>
      </c>
      <c r="E240" s="166" t="s">
        <v>540</v>
      </c>
      <c r="F240" s="166" t="s">
        <v>803</v>
      </c>
      <c r="G240" s="12"/>
      <c r="H240" s="12"/>
      <c r="I240" s="167"/>
      <c r="J240" s="168">
        <f>BK240</f>
        <v>0</v>
      </c>
      <c r="K240" s="12"/>
      <c r="L240" s="164"/>
      <c r="M240" s="169"/>
      <c r="N240" s="170"/>
      <c r="O240" s="170"/>
      <c r="P240" s="171">
        <f>SUM(P241:P246)</f>
        <v>0</v>
      </c>
      <c r="Q240" s="170"/>
      <c r="R240" s="171">
        <f>SUM(R241:R246)</f>
        <v>0</v>
      </c>
      <c r="S240" s="170"/>
      <c r="T240" s="172">
        <f>SUM(T241:T246)</f>
        <v>0</v>
      </c>
      <c r="U240" s="12"/>
      <c r="V240" s="12"/>
      <c r="W240" s="12"/>
      <c r="X240" s="12"/>
      <c r="Y240" s="12"/>
      <c r="Z240" s="12"/>
      <c r="AA240" s="12"/>
      <c r="AB240" s="12"/>
      <c r="AC240" s="12"/>
      <c r="AD240" s="12"/>
      <c r="AE240" s="12"/>
      <c r="AR240" s="165" t="s">
        <v>80</v>
      </c>
      <c r="AT240" s="173" t="s">
        <v>72</v>
      </c>
      <c r="AU240" s="173" t="s">
        <v>73</v>
      </c>
      <c r="AY240" s="165" t="s">
        <v>281</v>
      </c>
      <c r="BK240" s="174">
        <f>SUM(BK241:BK246)</f>
        <v>0</v>
      </c>
    </row>
    <row r="241" s="2" customFormat="1" ht="16.5" customHeight="1">
      <c r="A241" s="34"/>
      <c r="B241" s="177"/>
      <c r="C241" s="178" t="s">
        <v>804</v>
      </c>
      <c r="D241" s="178" t="s">
        <v>284</v>
      </c>
      <c r="E241" s="179" t="s">
        <v>1034</v>
      </c>
      <c r="F241" s="180" t="s">
        <v>1035</v>
      </c>
      <c r="G241" s="181" t="s">
        <v>510</v>
      </c>
      <c r="H241" s="203">
        <v>0.35199999999999998</v>
      </c>
      <c r="I241" s="183"/>
      <c r="J241" s="184">
        <f>ROUND(I241*H241,2)</f>
        <v>0</v>
      </c>
      <c r="K241" s="185"/>
      <c r="L241" s="35"/>
      <c r="M241" s="186" t="s">
        <v>1</v>
      </c>
      <c r="N241" s="187" t="s">
        <v>38</v>
      </c>
      <c r="O241" s="73"/>
      <c r="P241" s="188">
        <f>O241*H241</f>
        <v>0</v>
      </c>
      <c r="Q241" s="188">
        <v>0</v>
      </c>
      <c r="R241" s="188">
        <f>Q241*H241</f>
        <v>0</v>
      </c>
      <c r="S241" s="188">
        <v>0</v>
      </c>
      <c r="T241" s="189">
        <f>S241*H241</f>
        <v>0</v>
      </c>
      <c r="U241" s="34"/>
      <c r="V241" s="34"/>
      <c r="W241" s="34"/>
      <c r="X241" s="34"/>
      <c r="Y241" s="34"/>
      <c r="Z241" s="34"/>
      <c r="AA241" s="34"/>
      <c r="AB241" s="34"/>
      <c r="AC241" s="34"/>
      <c r="AD241" s="34"/>
      <c r="AE241" s="34"/>
      <c r="AR241" s="190" t="s">
        <v>97</v>
      </c>
      <c r="AT241" s="190" t="s">
        <v>284</v>
      </c>
      <c r="AU241" s="190" t="s">
        <v>80</v>
      </c>
      <c r="AY241" s="15" t="s">
        <v>281</v>
      </c>
      <c r="BE241" s="191">
        <f>IF(N241="základní",J241,0)</f>
        <v>0</v>
      </c>
      <c r="BF241" s="191">
        <f>IF(N241="snížená",J241,0)</f>
        <v>0</v>
      </c>
      <c r="BG241" s="191">
        <f>IF(N241="zákl. přenesená",J241,0)</f>
        <v>0</v>
      </c>
      <c r="BH241" s="191">
        <f>IF(N241="sníž. přenesená",J241,0)</f>
        <v>0</v>
      </c>
      <c r="BI241" s="191">
        <f>IF(N241="nulová",J241,0)</f>
        <v>0</v>
      </c>
      <c r="BJ241" s="15" t="s">
        <v>80</v>
      </c>
      <c r="BK241" s="191">
        <f>ROUND(I241*H241,2)</f>
        <v>0</v>
      </c>
      <c r="BL241" s="15" t="s">
        <v>97</v>
      </c>
      <c r="BM241" s="190" t="s">
        <v>1924</v>
      </c>
    </row>
    <row r="242" s="2" customFormat="1">
      <c r="A242" s="34"/>
      <c r="B242" s="35"/>
      <c r="C242" s="34"/>
      <c r="D242" s="192" t="s">
        <v>290</v>
      </c>
      <c r="E242" s="34"/>
      <c r="F242" s="193" t="s">
        <v>1035</v>
      </c>
      <c r="G242" s="34"/>
      <c r="H242" s="34"/>
      <c r="I242" s="194"/>
      <c r="J242" s="34"/>
      <c r="K242" s="34"/>
      <c r="L242" s="35"/>
      <c r="M242" s="195"/>
      <c r="N242" s="196"/>
      <c r="O242" s="73"/>
      <c r="P242" s="73"/>
      <c r="Q242" s="73"/>
      <c r="R242" s="73"/>
      <c r="S242" s="73"/>
      <c r="T242" s="74"/>
      <c r="U242" s="34"/>
      <c r="V242" s="34"/>
      <c r="W242" s="34"/>
      <c r="X242" s="34"/>
      <c r="Y242" s="34"/>
      <c r="Z242" s="34"/>
      <c r="AA242" s="34"/>
      <c r="AB242" s="34"/>
      <c r="AC242" s="34"/>
      <c r="AD242" s="34"/>
      <c r="AE242" s="34"/>
      <c r="AT242" s="15" t="s">
        <v>290</v>
      </c>
      <c r="AU242" s="15" t="s">
        <v>80</v>
      </c>
    </row>
    <row r="243" s="2" customFormat="1">
      <c r="A243" s="34"/>
      <c r="B243" s="35"/>
      <c r="C243" s="34"/>
      <c r="D243" s="192" t="s">
        <v>291</v>
      </c>
      <c r="E243" s="34"/>
      <c r="F243" s="197" t="s">
        <v>1925</v>
      </c>
      <c r="G243" s="34"/>
      <c r="H243" s="34"/>
      <c r="I243" s="194"/>
      <c r="J243" s="34"/>
      <c r="K243" s="34"/>
      <c r="L243" s="35"/>
      <c r="M243" s="195"/>
      <c r="N243" s="196"/>
      <c r="O243" s="73"/>
      <c r="P243" s="73"/>
      <c r="Q243" s="73"/>
      <c r="R243" s="73"/>
      <c r="S243" s="73"/>
      <c r="T243" s="74"/>
      <c r="U243" s="34"/>
      <c r="V243" s="34"/>
      <c r="W243" s="34"/>
      <c r="X243" s="34"/>
      <c r="Y243" s="34"/>
      <c r="Z243" s="34"/>
      <c r="AA243" s="34"/>
      <c r="AB243" s="34"/>
      <c r="AC243" s="34"/>
      <c r="AD243" s="34"/>
      <c r="AE243" s="34"/>
      <c r="AT243" s="15" t="s">
        <v>291</v>
      </c>
      <c r="AU243" s="15" t="s">
        <v>80</v>
      </c>
    </row>
    <row r="244" s="2" customFormat="1" ht="37.8" customHeight="1">
      <c r="A244" s="34"/>
      <c r="B244" s="177"/>
      <c r="C244" s="178" t="s">
        <v>809</v>
      </c>
      <c r="D244" s="178" t="s">
        <v>284</v>
      </c>
      <c r="E244" s="179" t="s">
        <v>632</v>
      </c>
      <c r="F244" s="180" t="s">
        <v>805</v>
      </c>
      <c r="G244" s="181" t="s">
        <v>403</v>
      </c>
      <c r="H244" s="203">
        <v>12.039999999999999</v>
      </c>
      <c r="I244" s="183"/>
      <c r="J244" s="184">
        <f>ROUND(I244*H244,2)</f>
        <v>0</v>
      </c>
      <c r="K244" s="185"/>
      <c r="L244" s="35"/>
      <c r="M244" s="186" t="s">
        <v>1</v>
      </c>
      <c r="N244" s="187" t="s">
        <v>38</v>
      </c>
      <c r="O244" s="73"/>
      <c r="P244" s="188">
        <f>O244*H244</f>
        <v>0</v>
      </c>
      <c r="Q244" s="188">
        <v>0</v>
      </c>
      <c r="R244" s="188">
        <f>Q244*H244</f>
        <v>0</v>
      </c>
      <c r="S244" s="188">
        <v>0</v>
      </c>
      <c r="T244" s="189">
        <f>S244*H244</f>
        <v>0</v>
      </c>
      <c r="U244" s="34"/>
      <c r="V244" s="34"/>
      <c r="W244" s="34"/>
      <c r="X244" s="34"/>
      <c r="Y244" s="34"/>
      <c r="Z244" s="34"/>
      <c r="AA244" s="34"/>
      <c r="AB244" s="34"/>
      <c r="AC244" s="34"/>
      <c r="AD244" s="34"/>
      <c r="AE244" s="34"/>
      <c r="AR244" s="190" t="s">
        <v>97</v>
      </c>
      <c r="AT244" s="190" t="s">
        <v>284</v>
      </c>
      <c r="AU244" s="190" t="s">
        <v>80</v>
      </c>
      <c r="AY244" s="15" t="s">
        <v>281</v>
      </c>
      <c r="BE244" s="191">
        <f>IF(N244="základní",J244,0)</f>
        <v>0</v>
      </c>
      <c r="BF244" s="191">
        <f>IF(N244="snížená",J244,0)</f>
        <v>0</v>
      </c>
      <c r="BG244" s="191">
        <f>IF(N244="zákl. přenesená",J244,0)</f>
        <v>0</v>
      </c>
      <c r="BH244" s="191">
        <f>IF(N244="sníž. přenesená",J244,0)</f>
        <v>0</v>
      </c>
      <c r="BI244" s="191">
        <f>IF(N244="nulová",J244,0)</f>
        <v>0</v>
      </c>
      <c r="BJ244" s="15" t="s">
        <v>80</v>
      </c>
      <c r="BK244" s="191">
        <f>ROUND(I244*H244,2)</f>
        <v>0</v>
      </c>
      <c r="BL244" s="15" t="s">
        <v>97</v>
      </c>
      <c r="BM244" s="190" t="s">
        <v>1926</v>
      </c>
    </row>
    <row r="245" s="2" customFormat="1">
      <c r="A245" s="34"/>
      <c r="B245" s="35"/>
      <c r="C245" s="34"/>
      <c r="D245" s="192" t="s">
        <v>290</v>
      </c>
      <c r="E245" s="34"/>
      <c r="F245" s="193" t="s">
        <v>805</v>
      </c>
      <c r="G245" s="34"/>
      <c r="H245" s="34"/>
      <c r="I245" s="194"/>
      <c r="J245" s="34"/>
      <c r="K245" s="34"/>
      <c r="L245" s="35"/>
      <c r="M245" s="195"/>
      <c r="N245" s="196"/>
      <c r="O245" s="73"/>
      <c r="P245" s="73"/>
      <c r="Q245" s="73"/>
      <c r="R245" s="73"/>
      <c r="S245" s="73"/>
      <c r="T245" s="74"/>
      <c r="U245" s="34"/>
      <c r="V245" s="34"/>
      <c r="W245" s="34"/>
      <c r="X245" s="34"/>
      <c r="Y245" s="34"/>
      <c r="Z245" s="34"/>
      <c r="AA245" s="34"/>
      <c r="AB245" s="34"/>
      <c r="AC245" s="34"/>
      <c r="AD245" s="34"/>
      <c r="AE245" s="34"/>
      <c r="AT245" s="15" t="s">
        <v>290</v>
      </c>
      <c r="AU245" s="15" t="s">
        <v>80</v>
      </c>
    </row>
    <row r="246" s="2" customFormat="1">
      <c r="A246" s="34"/>
      <c r="B246" s="35"/>
      <c r="C246" s="34"/>
      <c r="D246" s="192" t="s">
        <v>291</v>
      </c>
      <c r="E246" s="34"/>
      <c r="F246" s="197" t="s">
        <v>1927</v>
      </c>
      <c r="G246" s="34"/>
      <c r="H246" s="34"/>
      <c r="I246" s="194"/>
      <c r="J246" s="34"/>
      <c r="K246" s="34"/>
      <c r="L246" s="35"/>
      <c r="M246" s="195"/>
      <c r="N246" s="196"/>
      <c r="O246" s="73"/>
      <c r="P246" s="73"/>
      <c r="Q246" s="73"/>
      <c r="R246" s="73"/>
      <c r="S246" s="73"/>
      <c r="T246" s="74"/>
      <c r="U246" s="34"/>
      <c r="V246" s="34"/>
      <c r="W246" s="34"/>
      <c r="X246" s="34"/>
      <c r="Y246" s="34"/>
      <c r="Z246" s="34"/>
      <c r="AA246" s="34"/>
      <c r="AB246" s="34"/>
      <c r="AC246" s="34"/>
      <c r="AD246" s="34"/>
      <c r="AE246" s="34"/>
      <c r="AT246" s="15" t="s">
        <v>291</v>
      </c>
      <c r="AU246" s="15" t="s">
        <v>80</v>
      </c>
    </row>
    <row r="247" s="12" customFormat="1" ht="25.92" customHeight="1">
      <c r="A247" s="12"/>
      <c r="B247" s="164"/>
      <c r="C247" s="12"/>
      <c r="D247" s="165" t="s">
        <v>72</v>
      </c>
      <c r="E247" s="166" t="s">
        <v>1928</v>
      </c>
      <c r="F247" s="166" t="s">
        <v>1929</v>
      </c>
      <c r="G247" s="12"/>
      <c r="H247" s="12"/>
      <c r="I247" s="167"/>
      <c r="J247" s="168">
        <f>BK247</f>
        <v>0</v>
      </c>
      <c r="K247" s="12"/>
      <c r="L247" s="164"/>
      <c r="M247" s="169"/>
      <c r="N247" s="170"/>
      <c r="O247" s="170"/>
      <c r="P247" s="171">
        <f>SUM(P248:P256)</f>
        <v>0</v>
      </c>
      <c r="Q247" s="170"/>
      <c r="R247" s="171">
        <f>SUM(R248:R256)</f>
        <v>0</v>
      </c>
      <c r="S247" s="170"/>
      <c r="T247" s="172">
        <f>SUM(T248:T256)</f>
        <v>0</v>
      </c>
      <c r="U247" s="12"/>
      <c r="V247" s="12"/>
      <c r="W247" s="12"/>
      <c r="X247" s="12"/>
      <c r="Y247" s="12"/>
      <c r="Z247" s="12"/>
      <c r="AA247" s="12"/>
      <c r="AB247" s="12"/>
      <c r="AC247" s="12"/>
      <c r="AD247" s="12"/>
      <c r="AE247" s="12"/>
      <c r="AR247" s="165" t="s">
        <v>80</v>
      </c>
      <c r="AT247" s="173" t="s">
        <v>72</v>
      </c>
      <c r="AU247" s="173" t="s">
        <v>73</v>
      </c>
      <c r="AY247" s="165" t="s">
        <v>281</v>
      </c>
      <c r="BK247" s="174">
        <f>SUM(BK248:BK256)</f>
        <v>0</v>
      </c>
    </row>
    <row r="248" s="2" customFormat="1" ht="37.8" customHeight="1">
      <c r="A248" s="34"/>
      <c r="B248" s="177"/>
      <c r="C248" s="178" t="s">
        <v>814</v>
      </c>
      <c r="D248" s="178" t="s">
        <v>284</v>
      </c>
      <c r="E248" s="179" t="s">
        <v>1930</v>
      </c>
      <c r="F248" s="180" t="s">
        <v>1931</v>
      </c>
      <c r="G248" s="181" t="s">
        <v>403</v>
      </c>
      <c r="H248" s="203">
        <v>21.800000000000001</v>
      </c>
      <c r="I248" s="183"/>
      <c r="J248" s="184">
        <f>ROUND(I248*H248,2)</f>
        <v>0</v>
      </c>
      <c r="K248" s="185"/>
      <c r="L248" s="35"/>
      <c r="M248" s="186" t="s">
        <v>1</v>
      </c>
      <c r="N248" s="187" t="s">
        <v>38</v>
      </c>
      <c r="O248" s="73"/>
      <c r="P248" s="188">
        <f>O248*H248</f>
        <v>0</v>
      </c>
      <c r="Q248" s="188">
        <v>0</v>
      </c>
      <c r="R248" s="188">
        <f>Q248*H248</f>
        <v>0</v>
      </c>
      <c r="S248" s="188">
        <v>0</v>
      </c>
      <c r="T248" s="189">
        <f>S248*H248</f>
        <v>0</v>
      </c>
      <c r="U248" s="34"/>
      <c r="V248" s="34"/>
      <c r="W248" s="34"/>
      <c r="X248" s="34"/>
      <c r="Y248" s="34"/>
      <c r="Z248" s="34"/>
      <c r="AA248" s="34"/>
      <c r="AB248" s="34"/>
      <c r="AC248" s="34"/>
      <c r="AD248" s="34"/>
      <c r="AE248" s="34"/>
      <c r="AR248" s="190" t="s">
        <v>97</v>
      </c>
      <c r="AT248" s="190" t="s">
        <v>284</v>
      </c>
      <c r="AU248" s="190" t="s">
        <v>80</v>
      </c>
      <c r="AY248" s="15" t="s">
        <v>281</v>
      </c>
      <c r="BE248" s="191">
        <f>IF(N248="základní",J248,0)</f>
        <v>0</v>
      </c>
      <c r="BF248" s="191">
        <f>IF(N248="snížená",J248,0)</f>
        <v>0</v>
      </c>
      <c r="BG248" s="191">
        <f>IF(N248="zákl. přenesená",J248,0)</f>
        <v>0</v>
      </c>
      <c r="BH248" s="191">
        <f>IF(N248="sníž. přenesená",J248,0)</f>
        <v>0</v>
      </c>
      <c r="BI248" s="191">
        <f>IF(N248="nulová",J248,0)</f>
        <v>0</v>
      </c>
      <c r="BJ248" s="15" t="s">
        <v>80</v>
      </c>
      <c r="BK248" s="191">
        <f>ROUND(I248*H248,2)</f>
        <v>0</v>
      </c>
      <c r="BL248" s="15" t="s">
        <v>97</v>
      </c>
      <c r="BM248" s="190" t="s">
        <v>1932</v>
      </c>
    </row>
    <row r="249" s="2" customFormat="1">
      <c r="A249" s="34"/>
      <c r="B249" s="35"/>
      <c r="C249" s="34"/>
      <c r="D249" s="192" t="s">
        <v>290</v>
      </c>
      <c r="E249" s="34"/>
      <c r="F249" s="193" t="s">
        <v>1931</v>
      </c>
      <c r="G249" s="34"/>
      <c r="H249" s="34"/>
      <c r="I249" s="194"/>
      <c r="J249" s="34"/>
      <c r="K249" s="34"/>
      <c r="L249" s="35"/>
      <c r="M249" s="195"/>
      <c r="N249" s="196"/>
      <c r="O249" s="73"/>
      <c r="P249" s="73"/>
      <c r="Q249" s="73"/>
      <c r="R249" s="73"/>
      <c r="S249" s="73"/>
      <c r="T249" s="74"/>
      <c r="U249" s="34"/>
      <c r="V249" s="34"/>
      <c r="W249" s="34"/>
      <c r="X249" s="34"/>
      <c r="Y249" s="34"/>
      <c r="Z249" s="34"/>
      <c r="AA249" s="34"/>
      <c r="AB249" s="34"/>
      <c r="AC249" s="34"/>
      <c r="AD249" s="34"/>
      <c r="AE249" s="34"/>
      <c r="AT249" s="15" t="s">
        <v>290</v>
      </c>
      <c r="AU249" s="15" t="s">
        <v>80</v>
      </c>
    </row>
    <row r="250" s="2" customFormat="1">
      <c r="A250" s="34"/>
      <c r="B250" s="35"/>
      <c r="C250" s="34"/>
      <c r="D250" s="192" t="s">
        <v>291</v>
      </c>
      <c r="E250" s="34"/>
      <c r="F250" s="197" t="s">
        <v>1933</v>
      </c>
      <c r="G250" s="34"/>
      <c r="H250" s="34"/>
      <c r="I250" s="194"/>
      <c r="J250" s="34"/>
      <c r="K250" s="34"/>
      <c r="L250" s="35"/>
      <c r="M250" s="195"/>
      <c r="N250" s="196"/>
      <c r="O250" s="73"/>
      <c r="P250" s="73"/>
      <c r="Q250" s="73"/>
      <c r="R250" s="73"/>
      <c r="S250" s="73"/>
      <c r="T250" s="74"/>
      <c r="U250" s="34"/>
      <c r="V250" s="34"/>
      <c r="W250" s="34"/>
      <c r="X250" s="34"/>
      <c r="Y250" s="34"/>
      <c r="Z250" s="34"/>
      <c r="AA250" s="34"/>
      <c r="AB250" s="34"/>
      <c r="AC250" s="34"/>
      <c r="AD250" s="34"/>
      <c r="AE250" s="34"/>
      <c r="AT250" s="15" t="s">
        <v>291</v>
      </c>
      <c r="AU250" s="15" t="s">
        <v>80</v>
      </c>
    </row>
    <row r="251" s="2" customFormat="1" ht="24.15" customHeight="1">
      <c r="A251" s="34"/>
      <c r="B251" s="177"/>
      <c r="C251" s="178" t="s">
        <v>512</v>
      </c>
      <c r="D251" s="178" t="s">
        <v>284</v>
      </c>
      <c r="E251" s="179" t="s">
        <v>1934</v>
      </c>
      <c r="F251" s="180" t="s">
        <v>1935</v>
      </c>
      <c r="G251" s="181" t="s">
        <v>403</v>
      </c>
      <c r="H251" s="203">
        <v>21.800000000000001</v>
      </c>
      <c r="I251" s="183"/>
      <c r="J251" s="184">
        <f>ROUND(I251*H251,2)</f>
        <v>0</v>
      </c>
      <c r="K251" s="185"/>
      <c r="L251" s="35"/>
      <c r="M251" s="186" t="s">
        <v>1</v>
      </c>
      <c r="N251" s="187" t="s">
        <v>38</v>
      </c>
      <c r="O251" s="73"/>
      <c r="P251" s="188">
        <f>O251*H251</f>
        <v>0</v>
      </c>
      <c r="Q251" s="188">
        <v>0</v>
      </c>
      <c r="R251" s="188">
        <f>Q251*H251</f>
        <v>0</v>
      </c>
      <c r="S251" s="188">
        <v>0</v>
      </c>
      <c r="T251" s="189">
        <f>S251*H251</f>
        <v>0</v>
      </c>
      <c r="U251" s="34"/>
      <c r="V251" s="34"/>
      <c r="W251" s="34"/>
      <c r="X251" s="34"/>
      <c r="Y251" s="34"/>
      <c r="Z251" s="34"/>
      <c r="AA251" s="34"/>
      <c r="AB251" s="34"/>
      <c r="AC251" s="34"/>
      <c r="AD251" s="34"/>
      <c r="AE251" s="34"/>
      <c r="AR251" s="190" t="s">
        <v>97</v>
      </c>
      <c r="AT251" s="190" t="s">
        <v>284</v>
      </c>
      <c r="AU251" s="190" t="s">
        <v>80</v>
      </c>
      <c r="AY251" s="15" t="s">
        <v>281</v>
      </c>
      <c r="BE251" s="191">
        <f>IF(N251="základní",J251,0)</f>
        <v>0</v>
      </c>
      <c r="BF251" s="191">
        <f>IF(N251="snížená",J251,0)</f>
        <v>0</v>
      </c>
      <c r="BG251" s="191">
        <f>IF(N251="zákl. přenesená",J251,0)</f>
        <v>0</v>
      </c>
      <c r="BH251" s="191">
        <f>IF(N251="sníž. přenesená",J251,0)</f>
        <v>0</v>
      </c>
      <c r="BI251" s="191">
        <f>IF(N251="nulová",J251,0)</f>
        <v>0</v>
      </c>
      <c r="BJ251" s="15" t="s">
        <v>80</v>
      </c>
      <c r="BK251" s="191">
        <f>ROUND(I251*H251,2)</f>
        <v>0</v>
      </c>
      <c r="BL251" s="15" t="s">
        <v>97</v>
      </c>
      <c r="BM251" s="190" t="s">
        <v>1936</v>
      </c>
    </row>
    <row r="252" s="2" customFormat="1">
      <c r="A252" s="34"/>
      <c r="B252" s="35"/>
      <c r="C252" s="34"/>
      <c r="D252" s="192" t="s">
        <v>290</v>
      </c>
      <c r="E252" s="34"/>
      <c r="F252" s="193" t="s">
        <v>1935</v>
      </c>
      <c r="G252" s="34"/>
      <c r="H252" s="34"/>
      <c r="I252" s="194"/>
      <c r="J252" s="34"/>
      <c r="K252" s="34"/>
      <c r="L252" s="35"/>
      <c r="M252" s="195"/>
      <c r="N252" s="196"/>
      <c r="O252" s="73"/>
      <c r="P252" s="73"/>
      <c r="Q252" s="73"/>
      <c r="R252" s="73"/>
      <c r="S252" s="73"/>
      <c r="T252" s="74"/>
      <c r="U252" s="34"/>
      <c r="V252" s="34"/>
      <c r="W252" s="34"/>
      <c r="X252" s="34"/>
      <c r="Y252" s="34"/>
      <c r="Z252" s="34"/>
      <c r="AA252" s="34"/>
      <c r="AB252" s="34"/>
      <c r="AC252" s="34"/>
      <c r="AD252" s="34"/>
      <c r="AE252" s="34"/>
      <c r="AT252" s="15" t="s">
        <v>290</v>
      </c>
      <c r="AU252" s="15" t="s">
        <v>80</v>
      </c>
    </row>
    <row r="253" s="2" customFormat="1">
      <c r="A253" s="34"/>
      <c r="B253" s="35"/>
      <c r="C253" s="34"/>
      <c r="D253" s="192" t="s">
        <v>291</v>
      </c>
      <c r="E253" s="34"/>
      <c r="F253" s="197" t="s">
        <v>1937</v>
      </c>
      <c r="G253" s="34"/>
      <c r="H253" s="34"/>
      <c r="I253" s="194"/>
      <c r="J253" s="34"/>
      <c r="K253" s="34"/>
      <c r="L253" s="35"/>
      <c r="M253" s="195"/>
      <c r="N253" s="196"/>
      <c r="O253" s="73"/>
      <c r="P253" s="73"/>
      <c r="Q253" s="73"/>
      <c r="R253" s="73"/>
      <c r="S253" s="73"/>
      <c r="T253" s="74"/>
      <c r="U253" s="34"/>
      <c r="V253" s="34"/>
      <c r="W253" s="34"/>
      <c r="X253" s="34"/>
      <c r="Y253" s="34"/>
      <c r="Z253" s="34"/>
      <c r="AA253" s="34"/>
      <c r="AB253" s="34"/>
      <c r="AC253" s="34"/>
      <c r="AD253" s="34"/>
      <c r="AE253" s="34"/>
      <c r="AT253" s="15" t="s">
        <v>291</v>
      </c>
      <c r="AU253" s="15" t="s">
        <v>80</v>
      </c>
    </row>
    <row r="254" s="2" customFormat="1" ht="37.8" customHeight="1">
      <c r="A254" s="34"/>
      <c r="B254" s="177"/>
      <c r="C254" s="178" t="s">
        <v>517</v>
      </c>
      <c r="D254" s="178" t="s">
        <v>284</v>
      </c>
      <c r="E254" s="179" t="s">
        <v>1938</v>
      </c>
      <c r="F254" s="180" t="s">
        <v>1939</v>
      </c>
      <c r="G254" s="181" t="s">
        <v>403</v>
      </c>
      <c r="H254" s="203">
        <v>21.800000000000001</v>
      </c>
      <c r="I254" s="183"/>
      <c r="J254" s="184">
        <f>ROUND(I254*H254,2)</f>
        <v>0</v>
      </c>
      <c r="K254" s="185"/>
      <c r="L254" s="35"/>
      <c r="M254" s="186" t="s">
        <v>1</v>
      </c>
      <c r="N254" s="187" t="s">
        <v>38</v>
      </c>
      <c r="O254" s="73"/>
      <c r="P254" s="188">
        <f>O254*H254</f>
        <v>0</v>
      </c>
      <c r="Q254" s="188">
        <v>0</v>
      </c>
      <c r="R254" s="188">
        <f>Q254*H254</f>
        <v>0</v>
      </c>
      <c r="S254" s="188">
        <v>0</v>
      </c>
      <c r="T254" s="189">
        <f>S254*H254</f>
        <v>0</v>
      </c>
      <c r="U254" s="34"/>
      <c r="V254" s="34"/>
      <c r="W254" s="34"/>
      <c r="X254" s="34"/>
      <c r="Y254" s="34"/>
      <c r="Z254" s="34"/>
      <c r="AA254" s="34"/>
      <c r="AB254" s="34"/>
      <c r="AC254" s="34"/>
      <c r="AD254" s="34"/>
      <c r="AE254" s="34"/>
      <c r="AR254" s="190" t="s">
        <v>97</v>
      </c>
      <c r="AT254" s="190" t="s">
        <v>284</v>
      </c>
      <c r="AU254" s="190" t="s">
        <v>80</v>
      </c>
      <c r="AY254" s="15" t="s">
        <v>281</v>
      </c>
      <c r="BE254" s="191">
        <f>IF(N254="základní",J254,0)</f>
        <v>0</v>
      </c>
      <c r="BF254" s="191">
        <f>IF(N254="snížená",J254,0)</f>
        <v>0</v>
      </c>
      <c r="BG254" s="191">
        <f>IF(N254="zákl. přenesená",J254,0)</f>
        <v>0</v>
      </c>
      <c r="BH254" s="191">
        <f>IF(N254="sníž. přenesená",J254,0)</f>
        <v>0</v>
      </c>
      <c r="BI254" s="191">
        <f>IF(N254="nulová",J254,0)</f>
        <v>0</v>
      </c>
      <c r="BJ254" s="15" t="s">
        <v>80</v>
      </c>
      <c r="BK254" s="191">
        <f>ROUND(I254*H254,2)</f>
        <v>0</v>
      </c>
      <c r="BL254" s="15" t="s">
        <v>97</v>
      </c>
      <c r="BM254" s="190" t="s">
        <v>1940</v>
      </c>
    </row>
    <row r="255" s="2" customFormat="1">
      <c r="A255" s="34"/>
      <c r="B255" s="35"/>
      <c r="C255" s="34"/>
      <c r="D255" s="192" t="s">
        <v>290</v>
      </c>
      <c r="E255" s="34"/>
      <c r="F255" s="193" t="s">
        <v>1939</v>
      </c>
      <c r="G255" s="34"/>
      <c r="H255" s="34"/>
      <c r="I255" s="194"/>
      <c r="J255" s="34"/>
      <c r="K255" s="34"/>
      <c r="L255" s="35"/>
      <c r="M255" s="195"/>
      <c r="N255" s="196"/>
      <c r="O255" s="73"/>
      <c r="P255" s="73"/>
      <c r="Q255" s="73"/>
      <c r="R255" s="73"/>
      <c r="S255" s="73"/>
      <c r="T255" s="74"/>
      <c r="U255" s="34"/>
      <c r="V255" s="34"/>
      <c r="W255" s="34"/>
      <c r="X255" s="34"/>
      <c r="Y255" s="34"/>
      <c r="Z255" s="34"/>
      <c r="AA255" s="34"/>
      <c r="AB255" s="34"/>
      <c r="AC255" s="34"/>
      <c r="AD255" s="34"/>
      <c r="AE255" s="34"/>
      <c r="AT255" s="15" t="s">
        <v>290</v>
      </c>
      <c r="AU255" s="15" t="s">
        <v>80</v>
      </c>
    </row>
    <row r="256" s="2" customFormat="1">
      <c r="A256" s="34"/>
      <c r="B256" s="35"/>
      <c r="C256" s="34"/>
      <c r="D256" s="192" t="s">
        <v>291</v>
      </c>
      <c r="E256" s="34"/>
      <c r="F256" s="197" t="s">
        <v>1937</v>
      </c>
      <c r="G256" s="34"/>
      <c r="H256" s="34"/>
      <c r="I256" s="194"/>
      <c r="J256" s="34"/>
      <c r="K256" s="34"/>
      <c r="L256" s="35"/>
      <c r="M256" s="195"/>
      <c r="N256" s="196"/>
      <c r="O256" s="73"/>
      <c r="P256" s="73"/>
      <c r="Q256" s="73"/>
      <c r="R256" s="73"/>
      <c r="S256" s="73"/>
      <c r="T256" s="74"/>
      <c r="U256" s="34"/>
      <c r="V256" s="34"/>
      <c r="W256" s="34"/>
      <c r="X256" s="34"/>
      <c r="Y256" s="34"/>
      <c r="Z256" s="34"/>
      <c r="AA256" s="34"/>
      <c r="AB256" s="34"/>
      <c r="AC256" s="34"/>
      <c r="AD256" s="34"/>
      <c r="AE256" s="34"/>
      <c r="AT256" s="15" t="s">
        <v>291</v>
      </c>
      <c r="AU256" s="15" t="s">
        <v>80</v>
      </c>
    </row>
    <row r="257" s="12" customFormat="1" ht="25.92" customHeight="1">
      <c r="A257" s="12"/>
      <c r="B257" s="164"/>
      <c r="C257" s="12"/>
      <c r="D257" s="165" t="s">
        <v>72</v>
      </c>
      <c r="E257" s="166" t="s">
        <v>317</v>
      </c>
      <c r="F257" s="166" t="s">
        <v>808</v>
      </c>
      <c r="G257" s="12"/>
      <c r="H257" s="12"/>
      <c r="I257" s="167"/>
      <c r="J257" s="168">
        <f>BK257</f>
        <v>0</v>
      </c>
      <c r="K257" s="12"/>
      <c r="L257" s="164"/>
      <c r="M257" s="169"/>
      <c r="N257" s="170"/>
      <c r="O257" s="170"/>
      <c r="P257" s="171">
        <f>SUM(P258:P268)</f>
        <v>0</v>
      </c>
      <c r="Q257" s="170"/>
      <c r="R257" s="171">
        <f>SUM(R258:R268)</f>
        <v>0</v>
      </c>
      <c r="S257" s="170"/>
      <c r="T257" s="172">
        <f>SUM(T258:T268)</f>
        <v>0</v>
      </c>
      <c r="U257" s="12"/>
      <c r="V257" s="12"/>
      <c r="W257" s="12"/>
      <c r="X257" s="12"/>
      <c r="Y257" s="12"/>
      <c r="Z257" s="12"/>
      <c r="AA257" s="12"/>
      <c r="AB257" s="12"/>
      <c r="AC257" s="12"/>
      <c r="AD257" s="12"/>
      <c r="AE257" s="12"/>
      <c r="AR257" s="165" t="s">
        <v>80</v>
      </c>
      <c r="AT257" s="173" t="s">
        <v>72</v>
      </c>
      <c r="AU257" s="173" t="s">
        <v>73</v>
      </c>
      <c r="AY257" s="165" t="s">
        <v>281</v>
      </c>
      <c r="BK257" s="174">
        <f>SUM(BK258:BK268)</f>
        <v>0</v>
      </c>
    </row>
    <row r="258" s="2" customFormat="1" ht="16.5" customHeight="1">
      <c r="A258" s="34"/>
      <c r="B258" s="177"/>
      <c r="C258" s="178" t="s">
        <v>522</v>
      </c>
      <c r="D258" s="178" t="s">
        <v>284</v>
      </c>
      <c r="E258" s="179" t="s">
        <v>1041</v>
      </c>
      <c r="F258" s="180" t="s">
        <v>1042</v>
      </c>
      <c r="G258" s="181" t="s">
        <v>505</v>
      </c>
      <c r="H258" s="203">
        <v>20.5</v>
      </c>
      <c r="I258" s="183"/>
      <c r="J258" s="184">
        <f>ROUND(I258*H258,2)</f>
        <v>0</v>
      </c>
      <c r="K258" s="185"/>
      <c r="L258" s="35"/>
      <c r="M258" s="186" t="s">
        <v>1</v>
      </c>
      <c r="N258" s="187" t="s">
        <v>38</v>
      </c>
      <c r="O258" s="73"/>
      <c r="P258" s="188">
        <f>O258*H258</f>
        <v>0</v>
      </c>
      <c r="Q258" s="188">
        <v>0</v>
      </c>
      <c r="R258" s="188">
        <f>Q258*H258</f>
        <v>0</v>
      </c>
      <c r="S258" s="188">
        <v>0</v>
      </c>
      <c r="T258" s="189">
        <f>S258*H258</f>
        <v>0</v>
      </c>
      <c r="U258" s="34"/>
      <c r="V258" s="34"/>
      <c r="W258" s="34"/>
      <c r="X258" s="34"/>
      <c r="Y258" s="34"/>
      <c r="Z258" s="34"/>
      <c r="AA258" s="34"/>
      <c r="AB258" s="34"/>
      <c r="AC258" s="34"/>
      <c r="AD258" s="34"/>
      <c r="AE258" s="34"/>
      <c r="AR258" s="190" t="s">
        <v>97</v>
      </c>
      <c r="AT258" s="190" t="s">
        <v>284</v>
      </c>
      <c r="AU258" s="190" t="s">
        <v>80</v>
      </c>
      <c r="AY258" s="15" t="s">
        <v>281</v>
      </c>
      <c r="BE258" s="191">
        <f>IF(N258="základní",J258,0)</f>
        <v>0</v>
      </c>
      <c r="BF258" s="191">
        <f>IF(N258="snížená",J258,0)</f>
        <v>0</v>
      </c>
      <c r="BG258" s="191">
        <f>IF(N258="zákl. přenesená",J258,0)</f>
        <v>0</v>
      </c>
      <c r="BH258" s="191">
        <f>IF(N258="sníž. přenesená",J258,0)</f>
        <v>0</v>
      </c>
      <c r="BI258" s="191">
        <f>IF(N258="nulová",J258,0)</f>
        <v>0</v>
      </c>
      <c r="BJ258" s="15" t="s">
        <v>80</v>
      </c>
      <c r="BK258" s="191">
        <f>ROUND(I258*H258,2)</f>
        <v>0</v>
      </c>
      <c r="BL258" s="15" t="s">
        <v>97</v>
      </c>
      <c r="BM258" s="190" t="s">
        <v>1941</v>
      </c>
    </row>
    <row r="259" s="2" customFormat="1">
      <c r="A259" s="34"/>
      <c r="B259" s="35"/>
      <c r="C259" s="34"/>
      <c r="D259" s="192" t="s">
        <v>290</v>
      </c>
      <c r="E259" s="34"/>
      <c r="F259" s="193" t="s">
        <v>1042</v>
      </c>
      <c r="G259" s="34"/>
      <c r="H259" s="34"/>
      <c r="I259" s="194"/>
      <c r="J259" s="34"/>
      <c r="K259" s="34"/>
      <c r="L259" s="35"/>
      <c r="M259" s="195"/>
      <c r="N259" s="196"/>
      <c r="O259" s="73"/>
      <c r="P259" s="73"/>
      <c r="Q259" s="73"/>
      <c r="R259" s="73"/>
      <c r="S259" s="73"/>
      <c r="T259" s="74"/>
      <c r="U259" s="34"/>
      <c r="V259" s="34"/>
      <c r="W259" s="34"/>
      <c r="X259" s="34"/>
      <c r="Y259" s="34"/>
      <c r="Z259" s="34"/>
      <c r="AA259" s="34"/>
      <c r="AB259" s="34"/>
      <c r="AC259" s="34"/>
      <c r="AD259" s="34"/>
      <c r="AE259" s="34"/>
      <c r="AT259" s="15" t="s">
        <v>290</v>
      </c>
      <c r="AU259" s="15" t="s">
        <v>80</v>
      </c>
    </row>
    <row r="260" s="2" customFormat="1">
      <c r="A260" s="34"/>
      <c r="B260" s="35"/>
      <c r="C260" s="34"/>
      <c r="D260" s="192" t="s">
        <v>291</v>
      </c>
      <c r="E260" s="34"/>
      <c r="F260" s="197" t="s">
        <v>1942</v>
      </c>
      <c r="G260" s="34"/>
      <c r="H260" s="34"/>
      <c r="I260" s="194"/>
      <c r="J260" s="34"/>
      <c r="K260" s="34"/>
      <c r="L260" s="35"/>
      <c r="M260" s="195"/>
      <c r="N260" s="196"/>
      <c r="O260" s="73"/>
      <c r="P260" s="73"/>
      <c r="Q260" s="73"/>
      <c r="R260" s="73"/>
      <c r="S260" s="73"/>
      <c r="T260" s="74"/>
      <c r="U260" s="34"/>
      <c r="V260" s="34"/>
      <c r="W260" s="34"/>
      <c r="X260" s="34"/>
      <c r="Y260" s="34"/>
      <c r="Z260" s="34"/>
      <c r="AA260" s="34"/>
      <c r="AB260" s="34"/>
      <c r="AC260" s="34"/>
      <c r="AD260" s="34"/>
      <c r="AE260" s="34"/>
      <c r="AT260" s="15" t="s">
        <v>291</v>
      </c>
      <c r="AU260" s="15" t="s">
        <v>80</v>
      </c>
    </row>
    <row r="261" s="2" customFormat="1" ht="33" customHeight="1">
      <c r="A261" s="34"/>
      <c r="B261" s="177"/>
      <c r="C261" s="178" t="s">
        <v>526</v>
      </c>
      <c r="D261" s="178" t="s">
        <v>284</v>
      </c>
      <c r="E261" s="179" t="s">
        <v>810</v>
      </c>
      <c r="F261" s="180" t="s">
        <v>811</v>
      </c>
      <c r="G261" s="181" t="s">
        <v>505</v>
      </c>
      <c r="H261" s="203">
        <v>2</v>
      </c>
      <c r="I261" s="183"/>
      <c r="J261" s="184">
        <f>ROUND(I261*H261,2)</f>
        <v>0</v>
      </c>
      <c r="K261" s="185"/>
      <c r="L261" s="35"/>
      <c r="M261" s="186" t="s">
        <v>1</v>
      </c>
      <c r="N261" s="187" t="s">
        <v>38</v>
      </c>
      <c r="O261" s="73"/>
      <c r="P261" s="188">
        <f>O261*H261</f>
        <v>0</v>
      </c>
      <c r="Q261" s="188">
        <v>0</v>
      </c>
      <c r="R261" s="188">
        <f>Q261*H261</f>
        <v>0</v>
      </c>
      <c r="S261" s="188">
        <v>0</v>
      </c>
      <c r="T261" s="189">
        <f>S261*H261</f>
        <v>0</v>
      </c>
      <c r="U261" s="34"/>
      <c r="V261" s="34"/>
      <c r="W261" s="34"/>
      <c r="X261" s="34"/>
      <c r="Y261" s="34"/>
      <c r="Z261" s="34"/>
      <c r="AA261" s="34"/>
      <c r="AB261" s="34"/>
      <c r="AC261" s="34"/>
      <c r="AD261" s="34"/>
      <c r="AE261" s="34"/>
      <c r="AR261" s="190" t="s">
        <v>97</v>
      </c>
      <c r="AT261" s="190" t="s">
        <v>284</v>
      </c>
      <c r="AU261" s="190" t="s">
        <v>80</v>
      </c>
      <c r="AY261" s="15" t="s">
        <v>281</v>
      </c>
      <c r="BE261" s="191">
        <f>IF(N261="základní",J261,0)</f>
        <v>0</v>
      </c>
      <c r="BF261" s="191">
        <f>IF(N261="snížená",J261,0)</f>
        <v>0</v>
      </c>
      <c r="BG261" s="191">
        <f>IF(N261="zákl. přenesená",J261,0)</f>
        <v>0</v>
      </c>
      <c r="BH261" s="191">
        <f>IF(N261="sníž. přenesená",J261,0)</f>
        <v>0</v>
      </c>
      <c r="BI261" s="191">
        <f>IF(N261="nulová",J261,0)</f>
        <v>0</v>
      </c>
      <c r="BJ261" s="15" t="s">
        <v>80</v>
      </c>
      <c r="BK261" s="191">
        <f>ROUND(I261*H261,2)</f>
        <v>0</v>
      </c>
      <c r="BL261" s="15" t="s">
        <v>97</v>
      </c>
      <c r="BM261" s="190" t="s">
        <v>1943</v>
      </c>
    </row>
    <row r="262" s="2" customFormat="1">
      <c r="A262" s="34"/>
      <c r="B262" s="35"/>
      <c r="C262" s="34"/>
      <c r="D262" s="192" t="s">
        <v>290</v>
      </c>
      <c r="E262" s="34"/>
      <c r="F262" s="193" t="s">
        <v>811</v>
      </c>
      <c r="G262" s="34"/>
      <c r="H262" s="34"/>
      <c r="I262" s="194"/>
      <c r="J262" s="34"/>
      <c r="K262" s="34"/>
      <c r="L262" s="35"/>
      <c r="M262" s="195"/>
      <c r="N262" s="196"/>
      <c r="O262" s="73"/>
      <c r="P262" s="73"/>
      <c r="Q262" s="73"/>
      <c r="R262" s="73"/>
      <c r="S262" s="73"/>
      <c r="T262" s="74"/>
      <c r="U262" s="34"/>
      <c r="V262" s="34"/>
      <c r="W262" s="34"/>
      <c r="X262" s="34"/>
      <c r="Y262" s="34"/>
      <c r="Z262" s="34"/>
      <c r="AA262" s="34"/>
      <c r="AB262" s="34"/>
      <c r="AC262" s="34"/>
      <c r="AD262" s="34"/>
      <c r="AE262" s="34"/>
      <c r="AT262" s="15" t="s">
        <v>290</v>
      </c>
      <c r="AU262" s="15" t="s">
        <v>80</v>
      </c>
    </row>
    <row r="263" s="2" customFormat="1">
      <c r="A263" s="34"/>
      <c r="B263" s="35"/>
      <c r="C263" s="34"/>
      <c r="D263" s="192" t="s">
        <v>291</v>
      </c>
      <c r="E263" s="34"/>
      <c r="F263" s="197" t="s">
        <v>1944</v>
      </c>
      <c r="G263" s="34"/>
      <c r="H263" s="34"/>
      <c r="I263" s="194"/>
      <c r="J263" s="34"/>
      <c r="K263" s="34"/>
      <c r="L263" s="35"/>
      <c r="M263" s="195"/>
      <c r="N263" s="196"/>
      <c r="O263" s="73"/>
      <c r="P263" s="73"/>
      <c r="Q263" s="73"/>
      <c r="R263" s="73"/>
      <c r="S263" s="73"/>
      <c r="T263" s="74"/>
      <c r="U263" s="34"/>
      <c r="V263" s="34"/>
      <c r="W263" s="34"/>
      <c r="X263" s="34"/>
      <c r="Y263" s="34"/>
      <c r="Z263" s="34"/>
      <c r="AA263" s="34"/>
      <c r="AB263" s="34"/>
      <c r="AC263" s="34"/>
      <c r="AD263" s="34"/>
      <c r="AE263" s="34"/>
      <c r="AT263" s="15" t="s">
        <v>291</v>
      </c>
      <c r="AU263" s="15" t="s">
        <v>80</v>
      </c>
    </row>
    <row r="264" s="2" customFormat="1" ht="33" customHeight="1">
      <c r="A264" s="34"/>
      <c r="B264" s="177"/>
      <c r="C264" s="178" t="s">
        <v>838</v>
      </c>
      <c r="D264" s="178" t="s">
        <v>284</v>
      </c>
      <c r="E264" s="179" t="s">
        <v>1045</v>
      </c>
      <c r="F264" s="180" t="s">
        <v>1228</v>
      </c>
      <c r="G264" s="181" t="s">
        <v>505</v>
      </c>
      <c r="H264" s="203">
        <v>22.550000000000001</v>
      </c>
      <c r="I264" s="183"/>
      <c r="J264" s="184">
        <f>ROUND(I264*H264,2)</f>
        <v>0</v>
      </c>
      <c r="K264" s="185"/>
      <c r="L264" s="35"/>
      <c r="M264" s="186" t="s">
        <v>1</v>
      </c>
      <c r="N264" s="187" t="s">
        <v>38</v>
      </c>
      <c r="O264" s="73"/>
      <c r="P264" s="188">
        <f>O264*H264</f>
        <v>0</v>
      </c>
      <c r="Q264" s="188">
        <v>0</v>
      </c>
      <c r="R264" s="188">
        <f>Q264*H264</f>
        <v>0</v>
      </c>
      <c r="S264" s="188">
        <v>0</v>
      </c>
      <c r="T264" s="189">
        <f>S264*H264</f>
        <v>0</v>
      </c>
      <c r="U264" s="34"/>
      <c r="V264" s="34"/>
      <c r="W264" s="34"/>
      <c r="X264" s="34"/>
      <c r="Y264" s="34"/>
      <c r="Z264" s="34"/>
      <c r="AA264" s="34"/>
      <c r="AB264" s="34"/>
      <c r="AC264" s="34"/>
      <c r="AD264" s="34"/>
      <c r="AE264" s="34"/>
      <c r="AR264" s="190" t="s">
        <v>97</v>
      </c>
      <c r="AT264" s="190" t="s">
        <v>284</v>
      </c>
      <c r="AU264" s="190" t="s">
        <v>80</v>
      </c>
      <c r="AY264" s="15" t="s">
        <v>281</v>
      </c>
      <c r="BE264" s="191">
        <f>IF(N264="základní",J264,0)</f>
        <v>0</v>
      </c>
      <c r="BF264" s="191">
        <f>IF(N264="snížená",J264,0)</f>
        <v>0</v>
      </c>
      <c r="BG264" s="191">
        <f>IF(N264="zákl. přenesená",J264,0)</f>
        <v>0</v>
      </c>
      <c r="BH264" s="191">
        <f>IF(N264="sníž. přenesená",J264,0)</f>
        <v>0</v>
      </c>
      <c r="BI264" s="191">
        <f>IF(N264="nulová",J264,0)</f>
        <v>0</v>
      </c>
      <c r="BJ264" s="15" t="s">
        <v>80</v>
      </c>
      <c r="BK264" s="191">
        <f>ROUND(I264*H264,2)</f>
        <v>0</v>
      </c>
      <c r="BL264" s="15" t="s">
        <v>97</v>
      </c>
      <c r="BM264" s="190" t="s">
        <v>1945</v>
      </c>
    </row>
    <row r="265" s="2" customFormat="1">
      <c r="A265" s="34"/>
      <c r="B265" s="35"/>
      <c r="C265" s="34"/>
      <c r="D265" s="192" t="s">
        <v>290</v>
      </c>
      <c r="E265" s="34"/>
      <c r="F265" s="193" t="s">
        <v>1228</v>
      </c>
      <c r="G265" s="34"/>
      <c r="H265" s="34"/>
      <c r="I265" s="194"/>
      <c r="J265" s="34"/>
      <c r="K265" s="34"/>
      <c r="L265" s="35"/>
      <c r="M265" s="195"/>
      <c r="N265" s="196"/>
      <c r="O265" s="73"/>
      <c r="P265" s="73"/>
      <c r="Q265" s="73"/>
      <c r="R265" s="73"/>
      <c r="S265" s="73"/>
      <c r="T265" s="74"/>
      <c r="U265" s="34"/>
      <c r="V265" s="34"/>
      <c r="W265" s="34"/>
      <c r="X265" s="34"/>
      <c r="Y265" s="34"/>
      <c r="Z265" s="34"/>
      <c r="AA265" s="34"/>
      <c r="AB265" s="34"/>
      <c r="AC265" s="34"/>
      <c r="AD265" s="34"/>
      <c r="AE265" s="34"/>
      <c r="AT265" s="15" t="s">
        <v>290</v>
      </c>
      <c r="AU265" s="15" t="s">
        <v>80</v>
      </c>
    </row>
    <row r="266" s="2" customFormat="1">
      <c r="A266" s="34"/>
      <c r="B266" s="35"/>
      <c r="C266" s="34"/>
      <c r="D266" s="192" t="s">
        <v>291</v>
      </c>
      <c r="E266" s="34"/>
      <c r="F266" s="197" t="s">
        <v>1946</v>
      </c>
      <c r="G266" s="34"/>
      <c r="H266" s="34"/>
      <c r="I266" s="194"/>
      <c r="J266" s="34"/>
      <c r="K266" s="34"/>
      <c r="L266" s="35"/>
      <c r="M266" s="195"/>
      <c r="N266" s="196"/>
      <c r="O266" s="73"/>
      <c r="P266" s="73"/>
      <c r="Q266" s="73"/>
      <c r="R266" s="73"/>
      <c r="S266" s="73"/>
      <c r="T266" s="74"/>
      <c r="U266" s="34"/>
      <c r="V266" s="34"/>
      <c r="W266" s="34"/>
      <c r="X266" s="34"/>
      <c r="Y266" s="34"/>
      <c r="Z266" s="34"/>
      <c r="AA266" s="34"/>
      <c r="AB266" s="34"/>
      <c r="AC266" s="34"/>
      <c r="AD266" s="34"/>
      <c r="AE266" s="34"/>
      <c r="AT266" s="15" t="s">
        <v>291</v>
      </c>
      <c r="AU266" s="15" t="s">
        <v>80</v>
      </c>
    </row>
    <row r="267" s="2" customFormat="1" ht="21.75" customHeight="1">
      <c r="A267" s="34"/>
      <c r="B267" s="177"/>
      <c r="C267" s="178" t="s">
        <v>843</v>
      </c>
      <c r="D267" s="178" t="s">
        <v>284</v>
      </c>
      <c r="E267" s="179" t="s">
        <v>1947</v>
      </c>
      <c r="F267" s="180" t="s">
        <v>1948</v>
      </c>
      <c r="G267" s="181" t="s">
        <v>410</v>
      </c>
      <c r="H267" s="203">
        <v>2</v>
      </c>
      <c r="I267" s="183"/>
      <c r="J267" s="184">
        <f>ROUND(I267*H267,2)</f>
        <v>0</v>
      </c>
      <c r="K267" s="185"/>
      <c r="L267" s="35"/>
      <c r="M267" s="186" t="s">
        <v>1</v>
      </c>
      <c r="N267" s="187" t="s">
        <v>38</v>
      </c>
      <c r="O267" s="73"/>
      <c r="P267" s="188">
        <f>O267*H267</f>
        <v>0</v>
      </c>
      <c r="Q267" s="188">
        <v>0</v>
      </c>
      <c r="R267" s="188">
        <f>Q267*H267</f>
        <v>0</v>
      </c>
      <c r="S267" s="188">
        <v>0</v>
      </c>
      <c r="T267" s="189">
        <f>S267*H267</f>
        <v>0</v>
      </c>
      <c r="U267" s="34"/>
      <c r="V267" s="34"/>
      <c r="W267" s="34"/>
      <c r="X267" s="34"/>
      <c r="Y267" s="34"/>
      <c r="Z267" s="34"/>
      <c r="AA267" s="34"/>
      <c r="AB267" s="34"/>
      <c r="AC267" s="34"/>
      <c r="AD267" s="34"/>
      <c r="AE267" s="34"/>
      <c r="AR267" s="190" t="s">
        <v>97</v>
      </c>
      <c r="AT267" s="190" t="s">
        <v>284</v>
      </c>
      <c r="AU267" s="190" t="s">
        <v>80</v>
      </c>
      <c r="AY267" s="15" t="s">
        <v>281</v>
      </c>
      <c r="BE267" s="191">
        <f>IF(N267="základní",J267,0)</f>
        <v>0</v>
      </c>
      <c r="BF267" s="191">
        <f>IF(N267="snížená",J267,0)</f>
        <v>0</v>
      </c>
      <c r="BG267" s="191">
        <f>IF(N267="zákl. přenesená",J267,0)</f>
        <v>0</v>
      </c>
      <c r="BH267" s="191">
        <f>IF(N267="sníž. přenesená",J267,0)</f>
        <v>0</v>
      </c>
      <c r="BI267" s="191">
        <f>IF(N267="nulová",J267,0)</f>
        <v>0</v>
      </c>
      <c r="BJ267" s="15" t="s">
        <v>80</v>
      </c>
      <c r="BK267" s="191">
        <f>ROUND(I267*H267,2)</f>
        <v>0</v>
      </c>
      <c r="BL267" s="15" t="s">
        <v>97</v>
      </c>
      <c r="BM267" s="190" t="s">
        <v>1949</v>
      </c>
    </row>
    <row r="268" s="2" customFormat="1">
      <c r="A268" s="34"/>
      <c r="B268" s="35"/>
      <c r="C268" s="34"/>
      <c r="D268" s="192" t="s">
        <v>290</v>
      </c>
      <c r="E268" s="34"/>
      <c r="F268" s="193" t="s">
        <v>1948</v>
      </c>
      <c r="G268" s="34"/>
      <c r="H268" s="34"/>
      <c r="I268" s="194"/>
      <c r="J268" s="34"/>
      <c r="K268" s="34"/>
      <c r="L268" s="35"/>
      <c r="M268" s="195"/>
      <c r="N268" s="196"/>
      <c r="O268" s="73"/>
      <c r="P268" s="73"/>
      <c r="Q268" s="73"/>
      <c r="R268" s="73"/>
      <c r="S268" s="73"/>
      <c r="T268" s="74"/>
      <c r="U268" s="34"/>
      <c r="V268" s="34"/>
      <c r="W268" s="34"/>
      <c r="X268" s="34"/>
      <c r="Y268" s="34"/>
      <c r="Z268" s="34"/>
      <c r="AA268" s="34"/>
      <c r="AB268" s="34"/>
      <c r="AC268" s="34"/>
      <c r="AD268" s="34"/>
      <c r="AE268" s="34"/>
      <c r="AT268" s="15" t="s">
        <v>290</v>
      </c>
      <c r="AU268" s="15" t="s">
        <v>80</v>
      </c>
    </row>
    <row r="269" s="12" customFormat="1" ht="25.92" customHeight="1">
      <c r="A269" s="12"/>
      <c r="B269" s="164"/>
      <c r="C269" s="12"/>
      <c r="D269" s="165" t="s">
        <v>72</v>
      </c>
      <c r="E269" s="166" t="s">
        <v>828</v>
      </c>
      <c r="F269" s="166" t="s">
        <v>829</v>
      </c>
      <c r="G269" s="12"/>
      <c r="H269" s="12"/>
      <c r="I269" s="167"/>
      <c r="J269" s="168">
        <f>BK269</f>
        <v>0</v>
      </c>
      <c r="K269" s="12"/>
      <c r="L269" s="164"/>
      <c r="M269" s="169"/>
      <c r="N269" s="170"/>
      <c r="O269" s="170"/>
      <c r="P269" s="171">
        <f>SUM(P270:P272)</f>
        <v>0</v>
      </c>
      <c r="Q269" s="170"/>
      <c r="R269" s="171">
        <f>SUM(R270:R272)</f>
        <v>0</v>
      </c>
      <c r="S269" s="170"/>
      <c r="T269" s="172">
        <f>SUM(T270:T272)</f>
        <v>0</v>
      </c>
      <c r="U269" s="12"/>
      <c r="V269" s="12"/>
      <c r="W269" s="12"/>
      <c r="X269" s="12"/>
      <c r="Y269" s="12"/>
      <c r="Z269" s="12"/>
      <c r="AA269" s="12"/>
      <c r="AB269" s="12"/>
      <c r="AC269" s="12"/>
      <c r="AD269" s="12"/>
      <c r="AE269" s="12"/>
      <c r="AR269" s="165" t="s">
        <v>80</v>
      </c>
      <c r="AT269" s="173" t="s">
        <v>72</v>
      </c>
      <c r="AU269" s="173" t="s">
        <v>73</v>
      </c>
      <c r="AY269" s="165" t="s">
        <v>281</v>
      </c>
      <c r="BK269" s="174">
        <f>SUM(BK270:BK272)</f>
        <v>0</v>
      </c>
    </row>
    <row r="270" s="2" customFormat="1" ht="16.5" customHeight="1">
      <c r="A270" s="34"/>
      <c r="B270" s="177"/>
      <c r="C270" s="178" t="s">
        <v>536</v>
      </c>
      <c r="D270" s="178" t="s">
        <v>284</v>
      </c>
      <c r="E270" s="179" t="s">
        <v>830</v>
      </c>
      <c r="F270" s="180" t="s">
        <v>831</v>
      </c>
      <c r="G270" s="181" t="s">
        <v>627</v>
      </c>
      <c r="H270" s="203">
        <v>8</v>
      </c>
      <c r="I270" s="183"/>
      <c r="J270" s="184">
        <f>ROUND(I270*H270,2)</f>
        <v>0</v>
      </c>
      <c r="K270" s="185"/>
      <c r="L270" s="35"/>
      <c r="M270" s="186" t="s">
        <v>1</v>
      </c>
      <c r="N270" s="187" t="s">
        <v>38</v>
      </c>
      <c r="O270" s="73"/>
      <c r="P270" s="188">
        <f>O270*H270</f>
        <v>0</v>
      </c>
      <c r="Q270" s="188">
        <v>0</v>
      </c>
      <c r="R270" s="188">
        <f>Q270*H270</f>
        <v>0</v>
      </c>
      <c r="S270" s="188">
        <v>0</v>
      </c>
      <c r="T270" s="189">
        <f>S270*H270</f>
        <v>0</v>
      </c>
      <c r="U270" s="34"/>
      <c r="V270" s="34"/>
      <c r="W270" s="34"/>
      <c r="X270" s="34"/>
      <c r="Y270" s="34"/>
      <c r="Z270" s="34"/>
      <c r="AA270" s="34"/>
      <c r="AB270" s="34"/>
      <c r="AC270" s="34"/>
      <c r="AD270" s="34"/>
      <c r="AE270" s="34"/>
      <c r="AR270" s="190" t="s">
        <v>97</v>
      </c>
      <c r="AT270" s="190" t="s">
        <v>284</v>
      </c>
      <c r="AU270" s="190" t="s">
        <v>80</v>
      </c>
      <c r="AY270" s="15" t="s">
        <v>281</v>
      </c>
      <c r="BE270" s="191">
        <f>IF(N270="základní",J270,0)</f>
        <v>0</v>
      </c>
      <c r="BF270" s="191">
        <f>IF(N270="snížená",J270,0)</f>
        <v>0</v>
      </c>
      <c r="BG270" s="191">
        <f>IF(N270="zákl. přenesená",J270,0)</f>
        <v>0</v>
      </c>
      <c r="BH270" s="191">
        <f>IF(N270="sníž. přenesená",J270,0)</f>
        <v>0</v>
      </c>
      <c r="BI270" s="191">
        <f>IF(N270="nulová",J270,0)</f>
        <v>0</v>
      </c>
      <c r="BJ270" s="15" t="s">
        <v>80</v>
      </c>
      <c r="BK270" s="191">
        <f>ROUND(I270*H270,2)</f>
        <v>0</v>
      </c>
      <c r="BL270" s="15" t="s">
        <v>97</v>
      </c>
      <c r="BM270" s="190" t="s">
        <v>1950</v>
      </c>
    </row>
    <row r="271" s="2" customFormat="1">
      <c r="A271" s="34"/>
      <c r="B271" s="35"/>
      <c r="C271" s="34"/>
      <c r="D271" s="192" t="s">
        <v>290</v>
      </c>
      <c r="E271" s="34"/>
      <c r="F271" s="193" t="s">
        <v>831</v>
      </c>
      <c r="G271" s="34"/>
      <c r="H271" s="34"/>
      <c r="I271" s="194"/>
      <c r="J271" s="34"/>
      <c r="K271" s="34"/>
      <c r="L271" s="35"/>
      <c r="M271" s="195"/>
      <c r="N271" s="196"/>
      <c r="O271" s="73"/>
      <c r="P271" s="73"/>
      <c r="Q271" s="73"/>
      <c r="R271" s="73"/>
      <c r="S271" s="73"/>
      <c r="T271" s="74"/>
      <c r="U271" s="34"/>
      <c r="V271" s="34"/>
      <c r="W271" s="34"/>
      <c r="X271" s="34"/>
      <c r="Y271" s="34"/>
      <c r="Z271" s="34"/>
      <c r="AA271" s="34"/>
      <c r="AB271" s="34"/>
      <c r="AC271" s="34"/>
      <c r="AD271" s="34"/>
      <c r="AE271" s="34"/>
      <c r="AT271" s="15" t="s">
        <v>290</v>
      </c>
      <c r="AU271" s="15" t="s">
        <v>80</v>
      </c>
    </row>
    <row r="272" s="2" customFormat="1">
      <c r="A272" s="34"/>
      <c r="B272" s="35"/>
      <c r="C272" s="34"/>
      <c r="D272" s="192" t="s">
        <v>291</v>
      </c>
      <c r="E272" s="34"/>
      <c r="F272" s="197" t="s">
        <v>1340</v>
      </c>
      <c r="G272" s="34"/>
      <c r="H272" s="34"/>
      <c r="I272" s="194"/>
      <c r="J272" s="34"/>
      <c r="K272" s="34"/>
      <c r="L272" s="35"/>
      <c r="M272" s="195"/>
      <c r="N272" s="196"/>
      <c r="O272" s="73"/>
      <c r="P272" s="73"/>
      <c r="Q272" s="73"/>
      <c r="R272" s="73"/>
      <c r="S272" s="73"/>
      <c r="T272" s="74"/>
      <c r="U272" s="34"/>
      <c r="V272" s="34"/>
      <c r="W272" s="34"/>
      <c r="X272" s="34"/>
      <c r="Y272" s="34"/>
      <c r="Z272" s="34"/>
      <c r="AA272" s="34"/>
      <c r="AB272" s="34"/>
      <c r="AC272" s="34"/>
      <c r="AD272" s="34"/>
      <c r="AE272" s="34"/>
      <c r="AT272" s="15" t="s">
        <v>291</v>
      </c>
      <c r="AU272" s="15" t="s">
        <v>80</v>
      </c>
    </row>
    <row r="273" s="12" customFormat="1" ht="25.92" customHeight="1">
      <c r="A273" s="12"/>
      <c r="B273" s="164"/>
      <c r="C273" s="12"/>
      <c r="D273" s="165" t="s">
        <v>72</v>
      </c>
      <c r="E273" s="166" t="s">
        <v>653</v>
      </c>
      <c r="F273" s="166" t="s">
        <v>654</v>
      </c>
      <c r="G273" s="12"/>
      <c r="H273" s="12"/>
      <c r="I273" s="167"/>
      <c r="J273" s="168">
        <f>BK273</f>
        <v>0</v>
      </c>
      <c r="K273" s="12"/>
      <c r="L273" s="164"/>
      <c r="M273" s="169"/>
      <c r="N273" s="170"/>
      <c r="O273" s="170"/>
      <c r="P273" s="171">
        <f>SUM(P274:P276)</f>
        <v>0</v>
      </c>
      <c r="Q273" s="170"/>
      <c r="R273" s="171">
        <f>SUM(R274:R276)</f>
        <v>0</v>
      </c>
      <c r="S273" s="170"/>
      <c r="T273" s="172">
        <f>SUM(T274:T276)</f>
        <v>0</v>
      </c>
      <c r="U273" s="12"/>
      <c r="V273" s="12"/>
      <c r="W273" s="12"/>
      <c r="X273" s="12"/>
      <c r="Y273" s="12"/>
      <c r="Z273" s="12"/>
      <c r="AA273" s="12"/>
      <c r="AB273" s="12"/>
      <c r="AC273" s="12"/>
      <c r="AD273" s="12"/>
      <c r="AE273" s="12"/>
      <c r="AR273" s="165" t="s">
        <v>80</v>
      </c>
      <c r="AT273" s="173" t="s">
        <v>72</v>
      </c>
      <c r="AU273" s="173" t="s">
        <v>73</v>
      </c>
      <c r="AY273" s="165" t="s">
        <v>281</v>
      </c>
      <c r="BK273" s="174">
        <f>SUM(BK274:BK276)</f>
        <v>0</v>
      </c>
    </row>
    <row r="274" s="2" customFormat="1" ht="24.15" customHeight="1">
      <c r="A274" s="34"/>
      <c r="B274" s="177"/>
      <c r="C274" s="178" t="s">
        <v>540</v>
      </c>
      <c r="D274" s="178" t="s">
        <v>284</v>
      </c>
      <c r="E274" s="179" t="s">
        <v>848</v>
      </c>
      <c r="F274" s="180" t="s">
        <v>849</v>
      </c>
      <c r="G274" s="181" t="s">
        <v>515</v>
      </c>
      <c r="H274" s="203">
        <v>77.75</v>
      </c>
      <c r="I274" s="183"/>
      <c r="J274" s="184">
        <f>ROUND(I274*H274,2)</f>
        <v>0</v>
      </c>
      <c r="K274" s="185"/>
      <c r="L274" s="35"/>
      <c r="M274" s="186" t="s">
        <v>1</v>
      </c>
      <c r="N274" s="187" t="s">
        <v>38</v>
      </c>
      <c r="O274" s="73"/>
      <c r="P274" s="188">
        <f>O274*H274</f>
        <v>0</v>
      </c>
      <c r="Q274" s="188">
        <v>0</v>
      </c>
      <c r="R274" s="188">
        <f>Q274*H274</f>
        <v>0</v>
      </c>
      <c r="S274" s="188">
        <v>0</v>
      </c>
      <c r="T274" s="189">
        <f>S274*H274</f>
        <v>0</v>
      </c>
      <c r="U274" s="34"/>
      <c r="V274" s="34"/>
      <c r="W274" s="34"/>
      <c r="X274" s="34"/>
      <c r="Y274" s="34"/>
      <c r="Z274" s="34"/>
      <c r="AA274" s="34"/>
      <c r="AB274" s="34"/>
      <c r="AC274" s="34"/>
      <c r="AD274" s="34"/>
      <c r="AE274" s="34"/>
      <c r="AR274" s="190" t="s">
        <v>97</v>
      </c>
      <c r="AT274" s="190" t="s">
        <v>284</v>
      </c>
      <c r="AU274" s="190" t="s">
        <v>80</v>
      </c>
      <c r="AY274" s="15" t="s">
        <v>281</v>
      </c>
      <c r="BE274" s="191">
        <f>IF(N274="základní",J274,0)</f>
        <v>0</v>
      </c>
      <c r="BF274" s="191">
        <f>IF(N274="snížená",J274,0)</f>
        <v>0</v>
      </c>
      <c r="BG274" s="191">
        <f>IF(N274="zákl. přenesená",J274,0)</f>
        <v>0</v>
      </c>
      <c r="BH274" s="191">
        <f>IF(N274="sníž. přenesená",J274,0)</f>
        <v>0</v>
      </c>
      <c r="BI274" s="191">
        <f>IF(N274="nulová",J274,0)</f>
        <v>0</v>
      </c>
      <c r="BJ274" s="15" t="s">
        <v>80</v>
      </c>
      <c r="BK274" s="191">
        <f>ROUND(I274*H274,2)</f>
        <v>0</v>
      </c>
      <c r="BL274" s="15" t="s">
        <v>97</v>
      </c>
      <c r="BM274" s="190" t="s">
        <v>1951</v>
      </c>
    </row>
    <row r="275" s="2" customFormat="1">
      <c r="A275" s="34"/>
      <c r="B275" s="35"/>
      <c r="C275" s="34"/>
      <c r="D275" s="192" t="s">
        <v>290</v>
      </c>
      <c r="E275" s="34"/>
      <c r="F275" s="193" t="s">
        <v>849</v>
      </c>
      <c r="G275" s="34"/>
      <c r="H275" s="34"/>
      <c r="I275" s="194"/>
      <c r="J275" s="34"/>
      <c r="K275" s="34"/>
      <c r="L275" s="35"/>
      <c r="M275" s="195"/>
      <c r="N275" s="196"/>
      <c r="O275" s="73"/>
      <c r="P275" s="73"/>
      <c r="Q275" s="73"/>
      <c r="R275" s="73"/>
      <c r="S275" s="73"/>
      <c r="T275" s="74"/>
      <c r="U275" s="34"/>
      <c r="V275" s="34"/>
      <c r="W275" s="34"/>
      <c r="X275" s="34"/>
      <c r="Y275" s="34"/>
      <c r="Z275" s="34"/>
      <c r="AA275" s="34"/>
      <c r="AB275" s="34"/>
      <c r="AC275" s="34"/>
      <c r="AD275" s="34"/>
      <c r="AE275" s="34"/>
      <c r="AT275" s="15" t="s">
        <v>290</v>
      </c>
      <c r="AU275" s="15" t="s">
        <v>80</v>
      </c>
    </row>
    <row r="276" s="2" customFormat="1">
      <c r="A276" s="34"/>
      <c r="B276" s="35"/>
      <c r="C276" s="34"/>
      <c r="D276" s="192" t="s">
        <v>291</v>
      </c>
      <c r="E276" s="34"/>
      <c r="F276" s="197" t="s">
        <v>851</v>
      </c>
      <c r="G276" s="34"/>
      <c r="H276" s="34"/>
      <c r="I276" s="194"/>
      <c r="J276" s="34"/>
      <c r="K276" s="34"/>
      <c r="L276" s="35"/>
      <c r="M276" s="195"/>
      <c r="N276" s="196"/>
      <c r="O276" s="73"/>
      <c r="P276" s="73"/>
      <c r="Q276" s="73"/>
      <c r="R276" s="73"/>
      <c r="S276" s="73"/>
      <c r="T276" s="74"/>
      <c r="U276" s="34"/>
      <c r="V276" s="34"/>
      <c r="W276" s="34"/>
      <c r="X276" s="34"/>
      <c r="Y276" s="34"/>
      <c r="Z276" s="34"/>
      <c r="AA276" s="34"/>
      <c r="AB276" s="34"/>
      <c r="AC276" s="34"/>
      <c r="AD276" s="34"/>
      <c r="AE276" s="34"/>
      <c r="AT276" s="15" t="s">
        <v>291</v>
      </c>
      <c r="AU276" s="15" t="s">
        <v>80</v>
      </c>
    </row>
    <row r="277" s="12" customFormat="1" ht="25.92" customHeight="1">
      <c r="A277" s="12"/>
      <c r="B277" s="164"/>
      <c r="C277" s="12"/>
      <c r="D277" s="165" t="s">
        <v>72</v>
      </c>
      <c r="E277" s="166" t="s">
        <v>852</v>
      </c>
      <c r="F277" s="166" t="s">
        <v>853</v>
      </c>
      <c r="G277" s="12"/>
      <c r="H277" s="12"/>
      <c r="I277" s="167"/>
      <c r="J277" s="168">
        <f>BK277</f>
        <v>0</v>
      </c>
      <c r="K277" s="12"/>
      <c r="L277" s="164"/>
      <c r="M277" s="169"/>
      <c r="N277" s="170"/>
      <c r="O277" s="170"/>
      <c r="P277" s="171">
        <f>SUM(P278:P298)</f>
        <v>0</v>
      </c>
      <c r="Q277" s="170"/>
      <c r="R277" s="171">
        <f>SUM(R278:R298)</f>
        <v>0</v>
      </c>
      <c r="S277" s="170"/>
      <c r="T277" s="172">
        <f>SUM(T278:T298)</f>
        <v>0</v>
      </c>
      <c r="U277" s="12"/>
      <c r="V277" s="12"/>
      <c r="W277" s="12"/>
      <c r="X277" s="12"/>
      <c r="Y277" s="12"/>
      <c r="Z277" s="12"/>
      <c r="AA277" s="12"/>
      <c r="AB277" s="12"/>
      <c r="AC277" s="12"/>
      <c r="AD277" s="12"/>
      <c r="AE277" s="12"/>
      <c r="AR277" s="165" t="s">
        <v>82</v>
      </c>
      <c r="AT277" s="173" t="s">
        <v>72</v>
      </c>
      <c r="AU277" s="173" t="s">
        <v>73</v>
      </c>
      <c r="AY277" s="165" t="s">
        <v>281</v>
      </c>
      <c r="BK277" s="174">
        <f>SUM(BK278:BK298)</f>
        <v>0</v>
      </c>
    </row>
    <row r="278" s="2" customFormat="1" ht="66.75" customHeight="1">
      <c r="A278" s="34"/>
      <c r="B278" s="177"/>
      <c r="C278" s="178" t="s">
        <v>544</v>
      </c>
      <c r="D278" s="178" t="s">
        <v>284</v>
      </c>
      <c r="E278" s="179" t="s">
        <v>854</v>
      </c>
      <c r="F278" s="180" t="s">
        <v>855</v>
      </c>
      <c r="G278" s="181" t="s">
        <v>403</v>
      </c>
      <c r="H278" s="203">
        <v>7.04</v>
      </c>
      <c r="I278" s="183"/>
      <c r="J278" s="184">
        <f>ROUND(I278*H278,2)</f>
        <v>0</v>
      </c>
      <c r="K278" s="185"/>
      <c r="L278" s="35"/>
      <c r="M278" s="186" t="s">
        <v>1</v>
      </c>
      <c r="N278" s="187" t="s">
        <v>38</v>
      </c>
      <c r="O278" s="73"/>
      <c r="P278" s="188">
        <f>O278*H278</f>
        <v>0</v>
      </c>
      <c r="Q278" s="188">
        <v>0</v>
      </c>
      <c r="R278" s="188">
        <f>Q278*H278</f>
        <v>0</v>
      </c>
      <c r="S278" s="188">
        <v>0</v>
      </c>
      <c r="T278" s="189">
        <f>S278*H278</f>
        <v>0</v>
      </c>
      <c r="U278" s="34"/>
      <c r="V278" s="34"/>
      <c r="W278" s="34"/>
      <c r="X278" s="34"/>
      <c r="Y278" s="34"/>
      <c r="Z278" s="34"/>
      <c r="AA278" s="34"/>
      <c r="AB278" s="34"/>
      <c r="AC278" s="34"/>
      <c r="AD278" s="34"/>
      <c r="AE278" s="34"/>
      <c r="AR278" s="190" t="s">
        <v>353</v>
      </c>
      <c r="AT278" s="190" t="s">
        <v>284</v>
      </c>
      <c r="AU278" s="190" t="s">
        <v>80</v>
      </c>
      <c r="AY278" s="15" t="s">
        <v>281</v>
      </c>
      <c r="BE278" s="191">
        <f>IF(N278="základní",J278,0)</f>
        <v>0</v>
      </c>
      <c r="BF278" s="191">
        <f>IF(N278="snížená",J278,0)</f>
        <v>0</v>
      </c>
      <c r="BG278" s="191">
        <f>IF(N278="zákl. přenesená",J278,0)</f>
        <v>0</v>
      </c>
      <c r="BH278" s="191">
        <f>IF(N278="sníž. přenesená",J278,0)</f>
        <v>0</v>
      </c>
      <c r="BI278" s="191">
        <f>IF(N278="nulová",J278,0)</f>
        <v>0</v>
      </c>
      <c r="BJ278" s="15" t="s">
        <v>80</v>
      </c>
      <c r="BK278" s="191">
        <f>ROUND(I278*H278,2)</f>
        <v>0</v>
      </c>
      <c r="BL278" s="15" t="s">
        <v>353</v>
      </c>
      <c r="BM278" s="190" t="s">
        <v>1952</v>
      </c>
    </row>
    <row r="279" s="2" customFormat="1">
      <c r="A279" s="34"/>
      <c r="B279" s="35"/>
      <c r="C279" s="34"/>
      <c r="D279" s="192" t="s">
        <v>290</v>
      </c>
      <c r="E279" s="34"/>
      <c r="F279" s="193" t="s">
        <v>857</v>
      </c>
      <c r="G279" s="34"/>
      <c r="H279" s="34"/>
      <c r="I279" s="194"/>
      <c r="J279" s="34"/>
      <c r="K279" s="34"/>
      <c r="L279" s="35"/>
      <c r="M279" s="195"/>
      <c r="N279" s="196"/>
      <c r="O279" s="73"/>
      <c r="P279" s="73"/>
      <c r="Q279" s="73"/>
      <c r="R279" s="73"/>
      <c r="S279" s="73"/>
      <c r="T279" s="74"/>
      <c r="U279" s="34"/>
      <c r="V279" s="34"/>
      <c r="W279" s="34"/>
      <c r="X279" s="34"/>
      <c r="Y279" s="34"/>
      <c r="Z279" s="34"/>
      <c r="AA279" s="34"/>
      <c r="AB279" s="34"/>
      <c r="AC279" s="34"/>
      <c r="AD279" s="34"/>
      <c r="AE279" s="34"/>
      <c r="AT279" s="15" t="s">
        <v>290</v>
      </c>
      <c r="AU279" s="15" t="s">
        <v>80</v>
      </c>
    </row>
    <row r="280" s="2" customFormat="1">
      <c r="A280" s="34"/>
      <c r="B280" s="35"/>
      <c r="C280" s="34"/>
      <c r="D280" s="192" t="s">
        <v>291</v>
      </c>
      <c r="E280" s="34"/>
      <c r="F280" s="197" t="s">
        <v>1953</v>
      </c>
      <c r="G280" s="34"/>
      <c r="H280" s="34"/>
      <c r="I280" s="194"/>
      <c r="J280" s="34"/>
      <c r="K280" s="34"/>
      <c r="L280" s="35"/>
      <c r="M280" s="195"/>
      <c r="N280" s="196"/>
      <c r="O280" s="73"/>
      <c r="P280" s="73"/>
      <c r="Q280" s="73"/>
      <c r="R280" s="73"/>
      <c r="S280" s="73"/>
      <c r="T280" s="74"/>
      <c r="U280" s="34"/>
      <c r="V280" s="34"/>
      <c r="W280" s="34"/>
      <c r="X280" s="34"/>
      <c r="Y280" s="34"/>
      <c r="Z280" s="34"/>
      <c r="AA280" s="34"/>
      <c r="AB280" s="34"/>
      <c r="AC280" s="34"/>
      <c r="AD280" s="34"/>
      <c r="AE280" s="34"/>
      <c r="AT280" s="15" t="s">
        <v>291</v>
      </c>
      <c r="AU280" s="15" t="s">
        <v>80</v>
      </c>
    </row>
    <row r="281" s="2" customFormat="1" ht="66.75" customHeight="1">
      <c r="A281" s="34"/>
      <c r="B281" s="177"/>
      <c r="C281" s="178" t="s">
        <v>862</v>
      </c>
      <c r="D281" s="178" t="s">
        <v>284</v>
      </c>
      <c r="E281" s="179" t="s">
        <v>859</v>
      </c>
      <c r="F281" s="180" t="s">
        <v>860</v>
      </c>
      <c r="G281" s="181" t="s">
        <v>403</v>
      </c>
      <c r="H281" s="203">
        <v>33.549999999999997</v>
      </c>
      <c r="I281" s="183"/>
      <c r="J281" s="184">
        <f>ROUND(I281*H281,2)</f>
        <v>0</v>
      </c>
      <c r="K281" s="185"/>
      <c r="L281" s="35"/>
      <c r="M281" s="186" t="s">
        <v>1</v>
      </c>
      <c r="N281" s="187" t="s">
        <v>38</v>
      </c>
      <c r="O281" s="73"/>
      <c r="P281" s="188">
        <f>O281*H281</f>
        <v>0</v>
      </c>
      <c r="Q281" s="188">
        <v>0</v>
      </c>
      <c r="R281" s="188">
        <f>Q281*H281</f>
        <v>0</v>
      </c>
      <c r="S281" s="188">
        <v>0</v>
      </c>
      <c r="T281" s="189">
        <f>S281*H281</f>
        <v>0</v>
      </c>
      <c r="U281" s="34"/>
      <c r="V281" s="34"/>
      <c r="W281" s="34"/>
      <c r="X281" s="34"/>
      <c r="Y281" s="34"/>
      <c r="Z281" s="34"/>
      <c r="AA281" s="34"/>
      <c r="AB281" s="34"/>
      <c r="AC281" s="34"/>
      <c r="AD281" s="34"/>
      <c r="AE281" s="34"/>
      <c r="AR281" s="190" t="s">
        <v>353</v>
      </c>
      <c r="AT281" s="190" t="s">
        <v>284</v>
      </c>
      <c r="AU281" s="190" t="s">
        <v>80</v>
      </c>
      <c r="AY281" s="15" t="s">
        <v>281</v>
      </c>
      <c r="BE281" s="191">
        <f>IF(N281="základní",J281,0)</f>
        <v>0</v>
      </c>
      <c r="BF281" s="191">
        <f>IF(N281="snížená",J281,0)</f>
        <v>0</v>
      </c>
      <c r="BG281" s="191">
        <f>IF(N281="zákl. přenesená",J281,0)</f>
        <v>0</v>
      </c>
      <c r="BH281" s="191">
        <f>IF(N281="sníž. přenesená",J281,0)</f>
        <v>0</v>
      </c>
      <c r="BI281" s="191">
        <f>IF(N281="nulová",J281,0)</f>
        <v>0</v>
      </c>
      <c r="BJ281" s="15" t="s">
        <v>80</v>
      </c>
      <c r="BK281" s="191">
        <f>ROUND(I281*H281,2)</f>
        <v>0</v>
      </c>
      <c r="BL281" s="15" t="s">
        <v>353</v>
      </c>
      <c r="BM281" s="190" t="s">
        <v>1954</v>
      </c>
    </row>
    <row r="282" s="2" customFormat="1">
      <c r="A282" s="34"/>
      <c r="B282" s="35"/>
      <c r="C282" s="34"/>
      <c r="D282" s="192" t="s">
        <v>290</v>
      </c>
      <c r="E282" s="34"/>
      <c r="F282" s="193" t="s">
        <v>860</v>
      </c>
      <c r="G282" s="34"/>
      <c r="H282" s="34"/>
      <c r="I282" s="194"/>
      <c r="J282" s="34"/>
      <c r="K282" s="34"/>
      <c r="L282" s="35"/>
      <c r="M282" s="195"/>
      <c r="N282" s="196"/>
      <c r="O282" s="73"/>
      <c r="P282" s="73"/>
      <c r="Q282" s="73"/>
      <c r="R282" s="73"/>
      <c r="S282" s="73"/>
      <c r="T282" s="74"/>
      <c r="U282" s="34"/>
      <c r="V282" s="34"/>
      <c r="W282" s="34"/>
      <c r="X282" s="34"/>
      <c r="Y282" s="34"/>
      <c r="Z282" s="34"/>
      <c r="AA282" s="34"/>
      <c r="AB282" s="34"/>
      <c r="AC282" s="34"/>
      <c r="AD282" s="34"/>
      <c r="AE282" s="34"/>
      <c r="AT282" s="15" t="s">
        <v>290</v>
      </c>
      <c r="AU282" s="15" t="s">
        <v>80</v>
      </c>
    </row>
    <row r="283" s="2" customFormat="1">
      <c r="A283" s="34"/>
      <c r="B283" s="35"/>
      <c r="C283" s="34"/>
      <c r="D283" s="192" t="s">
        <v>291</v>
      </c>
      <c r="E283" s="34"/>
      <c r="F283" s="197" t="s">
        <v>1955</v>
      </c>
      <c r="G283" s="34"/>
      <c r="H283" s="34"/>
      <c r="I283" s="194"/>
      <c r="J283" s="34"/>
      <c r="K283" s="34"/>
      <c r="L283" s="35"/>
      <c r="M283" s="195"/>
      <c r="N283" s="196"/>
      <c r="O283" s="73"/>
      <c r="P283" s="73"/>
      <c r="Q283" s="73"/>
      <c r="R283" s="73"/>
      <c r="S283" s="73"/>
      <c r="T283" s="74"/>
      <c r="U283" s="34"/>
      <c r="V283" s="34"/>
      <c r="W283" s="34"/>
      <c r="X283" s="34"/>
      <c r="Y283" s="34"/>
      <c r="Z283" s="34"/>
      <c r="AA283" s="34"/>
      <c r="AB283" s="34"/>
      <c r="AC283" s="34"/>
      <c r="AD283" s="34"/>
      <c r="AE283" s="34"/>
      <c r="AT283" s="15" t="s">
        <v>291</v>
      </c>
      <c r="AU283" s="15" t="s">
        <v>80</v>
      </c>
    </row>
    <row r="284" s="2" customFormat="1" ht="49.05" customHeight="1">
      <c r="A284" s="34"/>
      <c r="B284" s="177"/>
      <c r="C284" s="178" t="s">
        <v>867</v>
      </c>
      <c r="D284" s="178" t="s">
        <v>284</v>
      </c>
      <c r="E284" s="179" t="s">
        <v>863</v>
      </c>
      <c r="F284" s="180" t="s">
        <v>864</v>
      </c>
      <c r="G284" s="181" t="s">
        <v>403</v>
      </c>
      <c r="H284" s="203">
        <v>7.04</v>
      </c>
      <c r="I284" s="183"/>
      <c r="J284" s="184">
        <f>ROUND(I284*H284,2)</f>
        <v>0</v>
      </c>
      <c r="K284" s="185"/>
      <c r="L284" s="35"/>
      <c r="M284" s="186" t="s">
        <v>1</v>
      </c>
      <c r="N284" s="187" t="s">
        <v>38</v>
      </c>
      <c r="O284" s="73"/>
      <c r="P284" s="188">
        <f>O284*H284</f>
        <v>0</v>
      </c>
      <c r="Q284" s="188">
        <v>0</v>
      </c>
      <c r="R284" s="188">
        <f>Q284*H284</f>
        <v>0</v>
      </c>
      <c r="S284" s="188">
        <v>0</v>
      </c>
      <c r="T284" s="189">
        <f>S284*H284</f>
        <v>0</v>
      </c>
      <c r="U284" s="34"/>
      <c r="V284" s="34"/>
      <c r="W284" s="34"/>
      <c r="X284" s="34"/>
      <c r="Y284" s="34"/>
      <c r="Z284" s="34"/>
      <c r="AA284" s="34"/>
      <c r="AB284" s="34"/>
      <c r="AC284" s="34"/>
      <c r="AD284" s="34"/>
      <c r="AE284" s="34"/>
      <c r="AR284" s="190" t="s">
        <v>353</v>
      </c>
      <c r="AT284" s="190" t="s">
        <v>284</v>
      </c>
      <c r="AU284" s="190" t="s">
        <v>80</v>
      </c>
      <c r="AY284" s="15" t="s">
        <v>281</v>
      </c>
      <c r="BE284" s="191">
        <f>IF(N284="základní",J284,0)</f>
        <v>0</v>
      </c>
      <c r="BF284" s="191">
        <f>IF(N284="snížená",J284,0)</f>
        <v>0</v>
      </c>
      <c r="BG284" s="191">
        <f>IF(N284="zákl. přenesená",J284,0)</f>
        <v>0</v>
      </c>
      <c r="BH284" s="191">
        <f>IF(N284="sníž. přenesená",J284,0)</f>
        <v>0</v>
      </c>
      <c r="BI284" s="191">
        <f>IF(N284="nulová",J284,0)</f>
        <v>0</v>
      </c>
      <c r="BJ284" s="15" t="s">
        <v>80</v>
      </c>
      <c r="BK284" s="191">
        <f>ROUND(I284*H284,2)</f>
        <v>0</v>
      </c>
      <c r="BL284" s="15" t="s">
        <v>353</v>
      </c>
      <c r="BM284" s="190" t="s">
        <v>1956</v>
      </c>
    </row>
    <row r="285" s="2" customFormat="1">
      <c r="A285" s="34"/>
      <c r="B285" s="35"/>
      <c r="C285" s="34"/>
      <c r="D285" s="192" t="s">
        <v>290</v>
      </c>
      <c r="E285" s="34"/>
      <c r="F285" s="193" t="s">
        <v>864</v>
      </c>
      <c r="G285" s="34"/>
      <c r="H285" s="34"/>
      <c r="I285" s="194"/>
      <c r="J285" s="34"/>
      <c r="K285" s="34"/>
      <c r="L285" s="35"/>
      <c r="M285" s="195"/>
      <c r="N285" s="196"/>
      <c r="O285" s="73"/>
      <c r="P285" s="73"/>
      <c r="Q285" s="73"/>
      <c r="R285" s="73"/>
      <c r="S285" s="73"/>
      <c r="T285" s="74"/>
      <c r="U285" s="34"/>
      <c r="V285" s="34"/>
      <c r="W285" s="34"/>
      <c r="X285" s="34"/>
      <c r="Y285" s="34"/>
      <c r="Z285" s="34"/>
      <c r="AA285" s="34"/>
      <c r="AB285" s="34"/>
      <c r="AC285" s="34"/>
      <c r="AD285" s="34"/>
      <c r="AE285" s="34"/>
      <c r="AT285" s="15" t="s">
        <v>290</v>
      </c>
      <c r="AU285" s="15" t="s">
        <v>80</v>
      </c>
    </row>
    <row r="286" s="2" customFormat="1">
      <c r="A286" s="34"/>
      <c r="B286" s="35"/>
      <c r="C286" s="34"/>
      <c r="D286" s="192" t="s">
        <v>291</v>
      </c>
      <c r="E286" s="34"/>
      <c r="F286" s="197" t="s">
        <v>1957</v>
      </c>
      <c r="G286" s="34"/>
      <c r="H286" s="34"/>
      <c r="I286" s="194"/>
      <c r="J286" s="34"/>
      <c r="K286" s="34"/>
      <c r="L286" s="35"/>
      <c r="M286" s="195"/>
      <c r="N286" s="196"/>
      <c r="O286" s="73"/>
      <c r="P286" s="73"/>
      <c r="Q286" s="73"/>
      <c r="R286" s="73"/>
      <c r="S286" s="73"/>
      <c r="T286" s="74"/>
      <c r="U286" s="34"/>
      <c r="V286" s="34"/>
      <c r="W286" s="34"/>
      <c r="X286" s="34"/>
      <c r="Y286" s="34"/>
      <c r="Z286" s="34"/>
      <c r="AA286" s="34"/>
      <c r="AB286" s="34"/>
      <c r="AC286" s="34"/>
      <c r="AD286" s="34"/>
      <c r="AE286" s="34"/>
      <c r="AT286" s="15" t="s">
        <v>291</v>
      </c>
      <c r="AU286" s="15" t="s">
        <v>80</v>
      </c>
    </row>
    <row r="287" s="2" customFormat="1" ht="49.05" customHeight="1">
      <c r="A287" s="34"/>
      <c r="B287" s="177"/>
      <c r="C287" s="178" t="s">
        <v>871</v>
      </c>
      <c r="D287" s="178" t="s">
        <v>284</v>
      </c>
      <c r="E287" s="179" t="s">
        <v>868</v>
      </c>
      <c r="F287" s="180" t="s">
        <v>869</v>
      </c>
      <c r="G287" s="181" t="s">
        <v>403</v>
      </c>
      <c r="H287" s="203">
        <v>33.549999999999997</v>
      </c>
      <c r="I287" s="183"/>
      <c r="J287" s="184">
        <f>ROUND(I287*H287,2)</f>
        <v>0</v>
      </c>
      <c r="K287" s="185"/>
      <c r="L287" s="35"/>
      <c r="M287" s="186" t="s">
        <v>1</v>
      </c>
      <c r="N287" s="187" t="s">
        <v>38</v>
      </c>
      <c r="O287" s="73"/>
      <c r="P287" s="188">
        <f>O287*H287</f>
        <v>0</v>
      </c>
      <c r="Q287" s="188">
        <v>0</v>
      </c>
      <c r="R287" s="188">
        <f>Q287*H287</f>
        <v>0</v>
      </c>
      <c r="S287" s="188">
        <v>0</v>
      </c>
      <c r="T287" s="189">
        <f>S287*H287</f>
        <v>0</v>
      </c>
      <c r="U287" s="34"/>
      <c r="V287" s="34"/>
      <c r="W287" s="34"/>
      <c r="X287" s="34"/>
      <c r="Y287" s="34"/>
      <c r="Z287" s="34"/>
      <c r="AA287" s="34"/>
      <c r="AB287" s="34"/>
      <c r="AC287" s="34"/>
      <c r="AD287" s="34"/>
      <c r="AE287" s="34"/>
      <c r="AR287" s="190" t="s">
        <v>353</v>
      </c>
      <c r="AT287" s="190" t="s">
        <v>284</v>
      </c>
      <c r="AU287" s="190" t="s">
        <v>80</v>
      </c>
      <c r="AY287" s="15" t="s">
        <v>281</v>
      </c>
      <c r="BE287" s="191">
        <f>IF(N287="základní",J287,0)</f>
        <v>0</v>
      </c>
      <c r="BF287" s="191">
        <f>IF(N287="snížená",J287,0)</f>
        <v>0</v>
      </c>
      <c r="BG287" s="191">
        <f>IF(N287="zákl. přenesená",J287,0)</f>
        <v>0</v>
      </c>
      <c r="BH287" s="191">
        <f>IF(N287="sníž. přenesená",J287,0)</f>
        <v>0</v>
      </c>
      <c r="BI287" s="191">
        <f>IF(N287="nulová",J287,0)</f>
        <v>0</v>
      </c>
      <c r="BJ287" s="15" t="s">
        <v>80</v>
      </c>
      <c r="BK287" s="191">
        <f>ROUND(I287*H287,2)</f>
        <v>0</v>
      </c>
      <c r="BL287" s="15" t="s">
        <v>353</v>
      </c>
      <c r="BM287" s="190" t="s">
        <v>1958</v>
      </c>
    </row>
    <row r="288" s="2" customFormat="1">
      <c r="A288" s="34"/>
      <c r="B288" s="35"/>
      <c r="C288" s="34"/>
      <c r="D288" s="192" t="s">
        <v>290</v>
      </c>
      <c r="E288" s="34"/>
      <c r="F288" s="193" t="s">
        <v>869</v>
      </c>
      <c r="G288" s="34"/>
      <c r="H288" s="34"/>
      <c r="I288" s="194"/>
      <c r="J288" s="34"/>
      <c r="K288" s="34"/>
      <c r="L288" s="35"/>
      <c r="M288" s="195"/>
      <c r="N288" s="196"/>
      <c r="O288" s="73"/>
      <c r="P288" s="73"/>
      <c r="Q288" s="73"/>
      <c r="R288" s="73"/>
      <c r="S288" s="73"/>
      <c r="T288" s="74"/>
      <c r="U288" s="34"/>
      <c r="V288" s="34"/>
      <c r="W288" s="34"/>
      <c r="X288" s="34"/>
      <c r="Y288" s="34"/>
      <c r="Z288" s="34"/>
      <c r="AA288" s="34"/>
      <c r="AB288" s="34"/>
      <c r="AC288" s="34"/>
      <c r="AD288" s="34"/>
      <c r="AE288" s="34"/>
      <c r="AT288" s="15" t="s">
        <v>290</v>
      </c>
      <c r="AU288" s="15" t="s">
        <v>80</v>
      </c>
    </row>
    <row r="289" s="2" customFormat="1">
      <c r="A289" s="34"/>
      <c r="B289" s="35"/>
      <c r="C289" s="34"/>
      <c r="D289" s="192" t="s">
        <v>291</v>
      </c>
      <c r="E289" s="34"/>
      <c r="F289" s="197" t="s">
        <v>1955</v>
      </c>
      <c r="G289" s="34"/>
      <c r="H289" s="34"/>
      <c r="I289" s="194"/>
      <c r="J289" s="34"/>
      <c r="K289" s="34"/>
      <c r="L289" s="35"/>
      <c r="M289" s="195"/>
      <c r="N289" s="196"/>
      <c r="O289" s="73"/>
      <c r="P289" s="73"/>
      <c r="Q289" s="73"/>
      <c r="R289" s="73"/>
      <c r="S289" s="73"/>
      <c r="T289" s="74"/>
      <c r="U289" s="34"/>
      <c r="V289" s="34"/>
      <c r="W289" s="34"/>
      <c r="X289" s="34"/>
      <c r="Y289" s="34"/>
      <c r="Z289" s="34"/>
      <c r="AA289" s="34"/>
      <c r="AB289" s="34"/>
      <c r="AC289" s="34"/>
      <c r="AD289" s="34"/>
      <c r="AE289" s="34"/>
      <c r="AT289" s="15" t="s">
        <v>291</v>
      </c>
      <c r="AU289" s="15" t="s">
        <v>80</v>
      </c>
    </row>
    <row r="290" s="2" customFormat="1" ht="24.15" customHeight="1">
      <c r="A290" s="34"/>
      <c r="B290" s="177"/>
      <c r="C290" s="178" t="s">
        <v>876</v>
      </c>
      <c r="D290" s="178" t="s">
        <v>284</v>
      </c>
      <c r="E290" s="179" t="s">
        <v>1053</v>
      </c>
      <c r="F290" s="180" t="s">
        <v>1054</v>
      </c>
      <c r="G290" s="181" t="s">
        <v>403</v>
      </c>
      <c r="H290" s="203">
        <v>36.329999999999998</v>
      </c>
      <c r="I290" s="183"/>
      <c r="J290" s="184">
        <f>ROUND(I290*H290,2)</f>
        <v>0</v>
      </c>
      <c r="K290" s="185"/>
      <c r="L290" s="35"/>
      <c r="M290" s="186" t="s">
        <v>1</v>
      </c>
      <c r="N290" s="187" t="s">
        <v>38</v>
      </c>
      <c r="O290" s="73"/>
      <c r="P290" s="188">
        <f>O290*H290</f>
        <v>0</v>
      </c>
      <c r="Q290" s="188">
        <v>0</v>
      </c>
      <c r="R290" s="188">
        <f>Q290*H290</f>
        <v>0</v>
      </c>
      <c r="S290" s="188">
        <v>0</v>
      </c>
      <c r="T290" s="189">
        <f>S290*H290</f>
        <v>0</v>
      </c>
      <c r="U290" s="34"/>
      <c r="V290" s="34"/>
      <c r="W290" s="34"/>
      <c r="X290" s="34"/>
      <c r="Y290" s="34"/>
      <c r="Z290" s="34"/>
      <c r="AA290" s="34"/>
      <c r="AB290" s="34"/>
      <c r="AC290" s="34"/>
      <c r="AD290" s="34"/>
      <c r="AE290" s="34"/>
      <c r="AR290" s="190" t="s">
        <v>353</v>
      </c>
      <c r="AT290" s="190" t="s">
        <v>284</v>
      </c>
      <c r="AU290" s="190" t="s">
        <v>80</v>
      </c>
      <c r="AY290" s="15" t="s">
        <v>281</v>
      </c>
      <c r="BE290" s="191">
        <f>IF(N290="základní",J290,0)</f>
        <v>0</v>
      </c>
      <c r="BF290" s="191">
        <f>IF(N290="snížená",J290,0)</f>
        <v>0</v>
      </c>
      <c r="BG290" s="191">
        <f>IF(N290="zákl. přenesená",J290,0)</f>
        <v>0</v>
      </c>
      <c r="BH290" s="191">
        <f>IF(N290="sníž. přenesená",J290,0)</f>
        <v>0</v>
      </c>
      <c r="BI290" s="191">
        <f>IF(N290="nulová",J290,0)</f>
        <v>0</v>
      </c>
      <c r="BJ290" s="15" t="s">
        <v>80</v>
      </c>
      <c r="BK290" s="191">
        <f>ROUND(I290*H290,2)</f>
        <v>0</v>
      </c>
      <c r="BL290" s="15" t="s">
        <v>353</v>
      </c>
      <c r="BM290" s="190" t="s">
        <v>1959</v>
      </c>
    </row>
    <row r="291" s="2" customFormat="1">
      <c r="A291" s="34"/>
      <c r="B291" s="35"/>
      <c r="C291" s="34"/>
      <c r="D291" s="192" t="s">
        <v>290</v>
      </c>
      <c r="E291" s="34"/>
      <c r="F291" s="193" t="s">
        <v>1054</v>
      </c>
      <c r="G291" s="34"/>
      <c r="H291" s="34"/>
      <c r="I291" s="194"/>
      <c r="J291" s="34"/>
      <c r="K291" s="34"/>
      <c r="L291" s="35"/>
      <c r="M291" s="195"/>
      <c r="N291" s="196"/>
      <c r="O291" s="73"/>
      <c r="P291" s="73"/>
      <c r="Q291" s="73"/>
      <c r="R291" s="73"/>
      <c r="S291" s="73"/>
      <c r="T291" s="74"/>
      <c r="U291" s="34"/>
      <c r="V291" s="34"/>
      <c r="W291" s="34"/>
      <c r="X291" s="34"/>
      <c r="Y291" s="34"/>
      <c r="Z291" s="34"/>
      <c r="AA291" s="34"/>
      <c r="AB291" s="34"/>
      <c r="AC291" s="34"/>
      <c r="AD291" s="34"/>
      <c r="AE291" s="34"/>
      <c r="AT291" s="15" t="s">
        <v>290</v>
      </c>
      <c r="AU291" s="15" t="s">
        <v>80</v>
      </c>
    </row>
    <row r="292" s="2" customFormat="1">
      <c r="A292" s="34"/>
      <c r="B292" s="35"/>
      <c r="C292" s="34"/>
      <c r="D292" s="192" t="s">
        <v>291</v>
      </c>
      <c r="E292" s="34"/>
      <c r="F292" s="197" t="s">
        <v>1960</v>
      </c>
      <c r="G292" s="34"/>
      <c r="H292" s="34"/>
      <c r="I292" s="194"/>
      <c r="J292" s="34"/>
      <c r="K292" s="34"/>
      <c r="L292" s="35"/>
      <c r="M292" s="195"/>
      <c r="N292" s="196"/>
      <c r="O292" s="73"/>
      <c r="P292" s="73"/>
      <c r="Q292" s="73"/>
      <c r="R292" s="73"/>
      <c r="S292" s="73"/>
      <c r="T292" s="74"/>
      <c r="U292" s="34"/>
      <c r="V292" s="34"/>
      <c r="W292" s="34"/>
      <c r="X292" s="34"/>
      <c r="Y292" s="34"/>
      <c r="Z292" s="34"/>
      <c r="AA292" s="34"/>
      <c r="AB292" s="34"/>
      <c r="AC292" s="34"/>
      <c r="AD292" s="34"/>
      <c r="AE292" s="34"/>
      <c r="AT292" s="15" t="s">
        <v>291</v>
      </c>
      <c r="AU292" s="15" t="s">
        <v>80</v>
      </c>
    </row>
    <row r="293" s="2" customFormat="1" ht="24.15" customHeight="1">
      <c r="A293" s="34"/>
      <c r="B293" s="177"/>
      <c r="C293" s="178" t="s">
        <v>883</v>
      </c>
      <c r="D293" s="178" t="s">
        <v>284</v>
      </c>
      <c r="E293" s="179" t="s">
        <v>1057</v>
      </c>
      <c r="F293" s="180" t="s">
        <v>1236</v>
      </c>
      <c r="G293" s="181" t="s">
        <v>505</v>
      </c>
      <c r="H293" s="203">
        <v>17.300000000000001</v>
      </c>
      <c r="I293" s="183"/>
      <c r="J293" s="184">
        <f>ROUND(I293*H293,2)</f>
        <v>0</v>
      </c>
      <c r="K293" s="185"/>
      <c r="L293" s="35"/>
      <c r="M293" s="186" t="s">
        <v>1</v>
      </c>
      <c r="N293" s="187" t="s">
        <v>38</v>
      </c>
      <c r="O293" s="73"/>
      <c r="P293" s="188">
        <f>O293*H293</f>
        <v>0</v>
      </c>
      <c r="Q293" s="188">
        <v>0</v>
      </c>
      <c r="R293" s="188">
        <f>Q293*H293</f>
        <v>0</v>
      </c>
      <c r="S293" s="188">
        <v>0</v>
      </c>
      <c r="T293" s="189">
        <f>S293*H293</f>
        <v>0</v>
      </c>
      <c r="U293" s="34"/>
      <c r="V293" s="34"/>
      <c r="W293" s="34"/>
      <c r="X293" s="34"/>
      <c r="Y293" s="34"/>
      <c r="Z293" s="34"/>
      <c r="AA293" s="34"/>
      <c r="AB293" s="34"/>
      <c r="AC293" s="34"/>
      <c r="AD293" s="34"/>
      <c r="AE293" s="34"/>
      <c r="AR293" s="190" t="s">
        <v>353</v>
      </c>
      <c r="AT293" s="190" t="s">
        <v>284</v>
      </c>
      <c r="AU293" s="190" t="s">
        <v>80</v>
      </c>
      <c r="AY293" s="15" t="s">
        <v>281</v>
      </c>
      <c r="BE293" s="191">
        <f>IF(N293="základní",J293,0)</f>
        <v>0</v>
      </c>
      <c r="BF293" s="191">
        <f>IF(N293="snížená",J293,0)</f>
        <v>0</v>
      </c>
      <c r="BG293" s="191">
        <f>IF(N293="zákl. přenesená",J293,0)</f>
        <v>0</v>
      </c>
      <c r="BH293" s="191">
        <f>IF(N293="sníž. přenesená",J293,0)</f>
        <v>0</v>
      </c>
      <c r="BI293" s="191">
        <f>IF(N293="nulová",J293,0)</f>
        <v>0</v>
      </c>
      <c r="BJ293" s="15" t="s">
        <v>80</v>
      </c>
      <c r="BK293" s="191">
        <f>ROUND(I293*H293,2)</f>
        <v>0</v>
      </c>
      <c r="BL293" s="15" t="s">
        <v>353</v>
      </c>
      <c r="BM293" s="190" t="s">
        <v>1961</v>
      </c>
    </row>
    <row r="294" s="2" customFormat="1">
      <c r="A294" s="34"/>
      <c r="B294" s="35"/>
      <c r="C294" s="34"/>
      <c r="D294" s="192" t="s">
        <v>290</v>
      </c>
      <c r="E294" s="34"/>
      <c r="F294" s="193" t="s">
        <v>1236</v>
      </c>
      <c r="G294" s="34"/>
      <c r="H294" s="34"/>
      <c r="I294" s="194"/>
      <c r="J294" s="34"/>
      <c r="K294" s="34"/>
      <c r="L294" s="35"/>
      <c r="M294" s="195"/>
      <c r="N294" s="196"/>
      <c r="O294" s="73"/>
      <c r="P294" s="73"/>
      <c r="Q294" s="73"/>
      <c r="R294" s="73"/>
      <c r="S294" s="73"/>
      <c r="T294" s="74"/>
      <c r="U294" s="34"/>
      <c r="V294" s="34"/>
      <c r="W294" s="34"/>
      <c r="X294" s="34"/>
      <c r="Y294" s="34"/>
      <c r="Z294" s="34"/>
      <c r="AA294" s="34"/>
      <c r="AB294" s="34"/>
      <c r="AC294" s="34"/>
      <c r="AD294" s="34"/>
      <c r="AE294" s="34"/>
      <c r="AT294" s="15" t="s">
        <v>290</v>
      </c>
      <c r="AU294" s="15" t="s">
        <v>80</v>
      </c>
    </row>
    <row r="295" s="2" customFormat="1">
      <c r="A295" s="34"/>
      <c r="B295" s="35"/>
      <c r="C295" s="34"/>
      <c r="D295" s="192" t="s">
        <v>291</v>
      </c>
      <c r="E295" s="34"/>
      <c r="F295" s="197" t="s">
        <v>1962</v>
      </c>
      <c r="G295" s="34"/>
      <c r="H295" s="34"/>
      <c r="I295" s="194"/>
      <c r="J295" s="34"/>
      <c r="K295" s="34"/>
      <c r="L295" s="35"/>
      <c r="M295" s="195"/>
      <c r="N295" s="196"/>
      <c r="O295" s="73"/>
      <c r="P295" s="73"/>
      <c r="Q295" s="73"/>
      <c r="R295" s="73"/>
      <c r="S295" s="73"/>
      <c r="T295" s="74"/>
      <c r="U295" s="34"/>
      <c r="V295" s="34"/>
      <c r="W295" s="34"/>
      <c r="X295" s="34"/>
      <c r="Y295" s="34"/>
      <c r="Z295" s="34"/>
      <c r="AA295" s="34"/>
      <c r="AB295" s="34"/>
      <c r="AC295" s="34"/>
      <c r="AD295" s="34"/>
      <c r="AE295" s="34"/>
      <c r="AT295" s="15" t="s">
        <v>291</v>
      </c>
      <c r="AU295" s="15" t="s">
        <v>80</v>
      </c>
    </row>
    <row r="296" s="2" customFormat="1" ht="21.75" customHeight="1">
      <c r="A296" s="34"/>
      <c r="B296" s="177"/>
      <c r="C296" s="178" t="s">
        <v>890</v>
      </c>
      <c r="D296" s="178" t="s">
        <v>284</v>
      </c>
      <c r="E296" s="179" t="s">
        <v>877</v>
      </c>
      <c r="F296" s="180" t="s">
        <v>878</v>
      </c>
      <c r="G296" s="181" t="s">
        <v>287</v>
      </c>
      <c r="H296" s="182"/>
      <c r="I296" s="183"/>
      <c r="J296" s="184">
        <f>ROUND(I296*H296,2)</f>
        <v>0</v>
      </c>
      <c r="K296" s="185"/>
      <c r="L296" s="35"/>
      <c r="M296" s="186" t="s">
        <v>1</v>
      </c>
      <c r="N296" s="187" t="s">
        <v>38</v>
      </c>
      <c r="O296" s="73"/>
      <c r="P296" s="188">
        <f>O296*H296</f>
        <v>0</v>
      </c>
      <c r="Q296" s="188">
        <v>0</v>
      </c>
      <c r="R296" s="188">
        <f>Q296*H296</f>
        <v>0</v>
      </c>
      <c r="S296" s="188">
        <v>0</v>
      </c>
      <c r="T296" s="189">
        <f>S296*H296</f>
        <v>0</v>
      </c>
      <c r="U296" s="34"/>
      <c r="V296" s="34"/>
      <c r="W296" s="34"/>
      <c r="X296" s="34"/>
      <c r="Y296" s="34"/>
      <c r="Z296" s="34"/>
      <c r="AA296" s="34"/>
      <c r="AB296" s="34"/>
      <c r="AC296" s="34"/>
      <c r="AD296" s="34"/>
      <c r="AE296" s="34"/>
      <c r="AR296" s="190" t="s">
        <v>353</v>
      </c>
      <c r="AT296" s="190" t="s">
        <v>284</v>
      </c>
      <c r="AU296" s="190" t="s">
        <v>80</v>
      </c>
      <c r="AY296" s="15" t="s">
        <v>281</v>
      </c>
      <c r="BE296" s="191">
        <f>IF(N296="základní",J296,0)</f>
        <v>0</v>
      </c>
      <c r="BF296" s="191">
        <f>IF(N296="snížená",J296,0)</f>
        <v>0</v>
      </c>
      <c r="BG296" s="191">
        <f>IF(N296="zákl. přenesená",J296,0)</f>
        <v>0</v>
      </c>
      <c r="BH296" s="191">
        <f>IF(N296="sníž. přenesená",J296,0)</f>
        <v>0</v>
      </c>
      <c r="BI296" s="191">
        <f>IF(N296="nulová",J296,0)</f>
        <v>0</v>
      </c>
      <c r="BJ296" s="15" t="s">
        <v>80</v>
      </c>
      <c r="BK296" s="191">
        <f>ROUND(I296*H296,2)</f>
        <v>0</v>
      </c>
      <c r="BL296" s="15" t="s">
        <v>353</v>
      </c>
      <c r="BM296" s="190" t="s">
        <v>1963</v>
      </c>
    </row>
    <row r="297" s="2" customFormat="1">
      <c r="A297" s="34"/>
      <c r="B297" s="35"/>
      <c r="C297" s="34"/>
      <c r="D297" s="192" t="s">
        <v>290</v>
      </c>
      <c r="E297" s="34"/>
      <c r="F297" s="193" t="s">
        <v>878</v>
      </c>
      <c r="G297" s="34"/>
      <c r="H297" s="34"/>
      <c r="I297" s="194"/>
      <c r="J297" s="34"/>
      <c r="K297" s="34"/>
      <c r="L297" s="35"/>
      <c r="M297" s="195"/>
      <c r="N297" s="196"/>
      <c r="O297" s="73"/>
      <c r="P297" s="73"/>
      <c r="Q297" s="73"/>
      <c r="R297" s="73"/>
      <c r="S297" s="73"/>
      <c r="T297" s="74"/>
      <c r="U297" s="34"/>
      <c r="V297" s="34"/>
      <c r="W297" s="34"/>
      <c r="X297" s="34"/>
      <c r="Y297" s="34"/>
      <c r="Z297" s="34"/>
      <c r="AA297" s="34"/>
      <c r="AB297" s="34"/>
      <c r="AC297" s="34"/>
      <c r="AD297" s="34"/>
      <c r="AE297" s="34"/>
      <c r="AT297" s="15" t="s">
        <v>290</v>
      </c>
      <c r="AU297" s="15" t="s">
        <v>80</v>
      </c>
    </row>
    <row r="298" s="2" customFormat="1">
      <c r="A298" s="34"/>
      <c r="B298" s="35"/>
      <c r="C298" s="34"/>
      <c r="D298" s="192" t="s">
        <v>291</v>
      </c>
      <c r="E298" s="34"/>
      <c r="F298" s="197" t="s">
        <v>880</v>
      </c>
      <c r="G298" s="34"/>
      <c r="H298" s="34"/>
      <c r="I298" s="194"/>
      <c r="J298" s="34"/>
      <c r="K298" s="34"/>
      <c r="L298" s="35"/>
      <c r="M298" s="195"/>
      <c r="N298" s="196"/>
      <c r="O298" s="73"/>
      <c r="P298" s="73"/>
      <c r="Q298" s="73"/>
      <c r="R298" s="73"/>
      <c r="S298" s="73"/>
      <c r="T298" s="74"/>
      <c r="U298" s="34"/>
      <c r="V298" s="34"/>
      <c r="W298" s="34"/>
      <c r="X298" s="34"/>
      <c r="Y298" s="34"/>
      <c r="Z298" s="34"/>
      <c r="AA298" s="34"/>
      <c r="AB298" s="34"/>
      <c r="AC298" s="34"/>
      <c r="AD298" s="34"/>
      <c r="AE298" s="34"/>
      <c r="AT298" s="15" t="s">
        <v>291</v>
      </c>
      <c r="AU298" s="15" t="s">
        <v>80</v>
      </c>
    </row>
    <row r="299" s="12" customFormat="1" ht="25.92" customHeight="1">
      <c r="A299" s="12"/>
      <c r="B299" s="164"/>
      <c r="C299" s="12"/>
      <c r="D299" s="165" t="s">
        <v>72</v>
      </c>
      <c r="E299" s="166" t="s">
        <v>900</v>
      </c>
      <c r="F299" s="166" t="s">
        <v>901</v>
      </c>
      <c r="G299" s="12"/>
      <c r="H299" s="12"/>
      <c r="I299" s="167"/>
      <c r="J299" s="168">
        <f>BK299</f>
        <v>0</v>
      </c>
      <c r="K299" s="12"/>
      <c r="L299" s="164"/>
      <c r="M299" s="169"/>
      <c r="N299" s="170"/>
      <c r="O299" s="170"/>
      <c r="P299" s="171">
        <f>SUM(P300:P305)</f>
        <v>0</v>
      </c>
      <c r="Q299" s="170"/>
      <c r="R299" s="171">
        <f>SUM(R300:R305)</f>
        <v>0</v>
      </c>
      <c r="S299" s="170"/>
      <c r="T299" s="172">
        <f>SUM(T300:T305)</f>
        <v>0</v>
      </c>
      <c r="U299" s="12"/>
      <c r="V299" s="12"/>
      <c r="W299" s="12"/>
      <c r="X299" s="12"/>
      <c r="Y299" s="12"/>
      <c r="Z299" s="12"/>
      <c r="AA299" s="12"/>
      <c r="AB299" s="12"/>
      <c r="AC299" s="12"/>
      <c r="AD299" s="12"/>
      <c r="AE299" s="12"/>
      <c r="AR299" s="165" t="s">
        <v>82</v>
      </c>
      <c r="AT299" s="173" t="s">
        <v>72</v>
      </c>
      <c r="AU299" s="173" t="s">
        <v>73</v>
      </c>
      <c r="AY299" s="165" t="s">
        <v>281</v>
      </c>
      <c r="BK299" s="174">
        <f>SUM(BK300:BK305)</f>
        <v>0</v>
      </c>
    </row>
    <row r="300" s="2" customFormat="1" ht="37.8" customHeight="1">
      <c r="A300" s="34"/>
      <c r="B300" s="177"/>
      <c r="C300" s="178" t="s">
        <v>895</v>
      </c>
      <c r="D300" s="178" t="s">
        <v>284</v>
      </c>
      <c r="E300" s="179" t="s">
        <v>903</v>
      </c>
      <c r="F300" s="180" t="s">
        <v>1964</v>
      </c>
      <c r="G300" s="181" t="s">
        <v>410</v>
      </c>
      <c r="H300" s="203">
        <v>1</v>
      </c>
      <c r="I300" s="183"/>
      <c r="J300" s="184">
        <f>ROUND(I300*H300,2)</f>
        <v>0</v>
      </c>
      <c r="K300" s="185"/>
      <c r="L300" s="35"/>
      <c r="M300" s="186" t="s">
        <v>1</v>
      </c>
      <c r="N300" s="187" t="s">
        <v>38</v>
      </c>
      <c r="O300" s="73"/>
      <c r="P300" s="188">
        <f>O300*H300</f>
        <v>0</v>
      </c>
      <c r="Q300" s="188">
        <v>0</v>
      </c>
      <c r="R300" s="188">
        <f>Q300*H300</f>
        <v>0</v>
      </c>
      <c r="S300" s="188">
        <v>0</v>
      </c>
      <c r="T300" s="189">
        <f>S300*H300</f>
        <v>0</v>
      </c>
      <c r="U300" s="34"/>
      <c r="V300" s="34"/>
      <c r="W300" s="34"/>
      <c r="X300" s="34"/>
      <c r="Y300" s="34"/>
      <c r="Z300" s="34"/>
      <c r="AA300" s="34"/>
      <c r="AB300" s="34"/>
      <c r="AC300" s="34"/>
      <c r="AD300" s="34"/>
      <c r="AE300" s="34"/>
      <c r="AR300" s="190" t="s">
        <v>353</v>
      </c>
      <c r="AT300" s="190" t="s">
        <v>284</v>
      </c>
      <c r="AU300" s="190" t="s">
        <v>80</v>
      </c>
      <c r="AY300" s="15" t="s">
        <v>281</v>
      </c>
      <c r="BE300" s="191">
        <f>IF(N300="základní",J300,0)</f>
        <v>0</v>
      </c>
      <c r="BF300" s="191">
        <f>IF(N300="snížená",J300,0)</f>
        <v>0</v>
      </c>
      <c r="BG300" s="191">
        <f>IF(N300="zákl. přenesená",J300,0)</f>
        <v>0</v>
      </c>
      <c r="BH300" s="191">
        <f>IF(N300="sníž. přenesená",J300,0)</f>
        <v>0</v>
      </c>
      <c r="BI300" s="191">
        <f>IF(N300="nulová",J300,0)</f>
        <v>0</v>
      </c>
      <c r="BJ300" s="15" t="s">
        <v>80</v>
      </c>
      <c r="BK300" s="191">
        <f>ROUND(I300*H300,2)</f>
        <v>0</v>
      </c>
      <c r="BL300" s="15" t="s">
        <v>353</v>
      </c>
      <c r="BM300" s="190" t="s">
        <v>1965</v>
      </c>
    </row>
    <row r="301" s="2" customFormat="1">
      <c r="A301" s="34"/>
      <c r="B301" s="35"/>
      <c r="C301" s="34"/>
      <c r="D301" s="192" t="s">
        <v>290</v>
      </c>
      <c r="E301" s="34"/>
      <c r="F301" s="193" t="s">
        <v>1964</v>
      </c>
      <c r="G301" s="34"/>
      <c r="H301" s="34"/>
      <c r="I301" s="194"/>
      <c r="J301" s="34"/>
      <c r="K301" s="34"/>
      <c r="L301" s="35"/>
      <c r="M301" s="195"/>
      <c r="N301" s="196"/>
      <c r="O301" s="73"/>
      <c r="P301" s="73"/>
      <c r="Q301" s="73"/>
      <c r="R301" s="73"/>
      <c r="S301" s="73"/>
      <c r="T301" s="74"/>
      <c r="U301" s="34"/>
      <c r="V301" s="34"/>
      <c r="W301" s="34"/>
      <c r="X301" s="34"/>
      <c r="Y301" s="34"/>
      <c r="Z301" s="34"/>
      <c r="AA301" s="34"/>
      <c r="AB301" s="34"/>
      <c r="AC301" s="34"/>
      <c r="AD301" s="34"/>
      <c r="AE301" s="34"/>
      <c r="AT301" s="15" t="s">
        <v>290</v>
      </c>
      <c r="AU301" s="15" t="s">
        <v>80</v>
      </c>
    </row>
    <row r="302" s="2" customFormat="1">
      <c r="A302" s="34"/>
      <c r="B302" s="35"/>
      <c r="C302" s="34"/>
      <c r="D302" s="192" t="s">
        <v>291</v>
      </c>
      <c r="E302" s="34"/>
      <c r="F302" s="197" t="s">
        <v>1966</v>
      </c>
      <c r="G302" s="34"/>
      <c r="H302" s="34"/>
      <c r="I302" s="194"/>
      <c r="J302" s="34"/>
      <c r="K302" s="34"/>
      <c r="L302" s="35"/>
      <c r="M302" s="195"/>
      <c r="N302" s="196"/>
      <c r="O302" s="73"/>
      <c r="P302" s="73"/>
      <c r="Q302" s="73"/>
      <c r="R302" s="73"/>
      <c r="S302" s="73"/>
      <c r="T302" s="74"/>
      <c r="U302" s="34"/>
      <c r="V302" s="34"/>
      <c r="W302" s="34"/>
      <c r="X302" s="34"/>
      <c r="Y302" s="34"/>
      <c r="Z302" s="34"/>
      <c r="AA302" s="34"/>
      <c r="AB302" s="34"/>
      <c r="AC302" s="34"/>
      <c r="AD302" s="34"/>
      <c r="AE302" s="34"/>
      <c r="AT302" s="15" t="s">
        <v>291</v>
      </c>
      <c r="AU302" s="15" t="s">
        <v>80</v>
      </c>
    </row>
    <row r="303" s="2" customFormat="1" ht="24.15" customHeight="1">
      <c r="A303" s="34"/>
      <c r="B303" s="177"/>
      <c r="C303" s="178" t="s">
        <v>902</v>
      </c>
      <c r="D303" s="178" t="s">
        <v>284</v>
      </c>
      <c r="E303" s="179" t="s">
        <v>924</v>
      </c>
      <c r="F303" s="180" t="s">
        <v>925</v>
      </c>
      <c r="G303" s="181" t="s">
        <v>287</v>
      </c>
      <c r="H303" s="182"/>
      <c r="I303" s="183"/>
      <c r="J303" s="184">
        <f>ROUND(I303*H303,2)</f>
        <v>0</v>
      </c>
      <c r="K303" s="185"/>
      <c r="L303" s="35"/>
      <c r="M303" s="186" t="s">
        <v>1</v>
      </c>
      <c r="N303" s="187" t="s">
        <v>38</v>
      </c>
      <c r="O303" s="73"/>
      <c r="P303" s="188">
        <f>O303*H303</f>
        <v>0</v>
      </c>
      <c r="Q303" s="188">
        <v>0</v>
      </c>
      <c r="R303" s="188">
        <f>Q303*H303</f>
        <v>0</v>
      </c>
      <c r="S303" s="188">
        <v>0</v>
      </c>
      <c r="T303" s="189">
        <f>S303*H303</f>
        <v>0</v>
      </c>
      <c r="U303" s="34"/>
      <c r="V303" s="34"/>
      <c r="W303" s="34"/>
      <c r="X303" s="34"/>
      <c r="Y303" s="34"/>
      <c r="Z303" s="34"/>
      <c r="AA303" s="34"/>
      <c r="AB303" s="34"/>
      <c r="AC303" s="34"/>
      <c r="AD303" s="34"/>
      <c r="AE303" s="34"/>
      <c r="AR303" s="190" t="s">
        <v>353</v>
      </c>
      <c r="AT303" s="190" t="s">
        <v>284</v>
      </c>
      <c r="AU303" s="190" t="s">
        <v>80</v>
      </c>
      <c r="AY303" s="15" t="s">
        <v>281</v>
      </c>
      <c r="BE303" s="191">
        <f>IF(N303="základní",J303,0)</f>
        <v>0</v>
      </c>
      <c r="BF303" s="191">
        <f>IF(N303="snížená",J303,0)</f>
        <v>0</v>
      </c>
      <c r="BG303" s="191">
        <f>IF(N303="zákl. přenesená",J303,0)</f>
        <v>0</v>
      </c>
      <c r="BH303" s="191">
        <f>IF(N303="sníž. přenesená",J303,0)</f>
        <v>0</v>
      </c>
      <c r="BI303" s="191">
        <f>IF(N303="nulová",J303,0)</f>
        <v>0</v>
      </c>
      <c r="BJ303" s="15" t="s">
        <v>80</v>
      </c>
      <c r="BK303" s="191">
        <f>ROUND(I303*H303,2)</f>
        <v>0</v>
      </c>
      <c r="BL303" s="15" t="s">
        <v>353</v>
      </c>
      <c r="BM303" s="190" t="s">
        <v>1967</v>
      </c>
    </row>
    <row r="304" s="2" customFormat="1">
      <c r="A304" s="34"/>
      <c r="B304" s="35"/>
      <c r="C304" s="34"/>
      <c r="D304" s="192" t="s">
        <v>290</v>
      </c>
      <c r="E304" s="34"/>
      <c r="F304" s="193" t="s">
        <v>925</v>
      </c>
      <c r="G304" s="34"/>
      <c r="H304" s="34"/>
      <c r="I304" s="194"/>
      <c r="J304" s="34"/>
      <c r="K304" s="34"/>
      <c r="L304" s="35"/>
      <c r="M304" s="195"/>
      <c r="N304" s="196"/>
      <c r="O304" s="73"/>
      <c r="P304" s="73"/>
      <c r="Q304" s="73"/>
      <c r="R304" s="73"/>
      <c r="S304" s="73"/>
      <c r="T304" s="74"/>
      <c r="U304" s="34"/>
      <c r="V304" s="34"/>
      <c r="W304" s="34"/>
      <c r="X304" s="34"/>
      <c r="Y304" s="34"/>
      <c r="Z304" s="34"/>
      <c r="AA304" s="34"/>
      <c r="AB304" s="34"/>
      <c r="AC304" s="34"/>
      <c r="AD304" s="34"/>
      <c r="AE304" s="34"/>
      <c r="AT304" s="15" t="s">
        <v>290</v>
      </c>
      <c r="AU304" s="15" t="s">
        <v>80</v>
      </c>
    </row>
    <row r="305" s="2" customFormat="1">
      <c r="A305" s="34"/>
      <c r="B305" s="35"/>
      <c r="C305" s="34"/>
      <c r="D305" s="192" t="s">
        <v>291</v>
      </c>
      <c r="E305" s="34"/>
      <c r="F305" s="197" t="s">
        <v>899</v>
      </c>
      <c r="G305" s="34"/>
      <c r="H305" s="34"/>
      <c r="I305" s="194"/>
      <c r="J305" s="34"/>
      <c r="K305" s="34"/>
      <c r="L305" s="35"/>
      <c r="M305" s="195"/>
      <c r="N305" s="196"/>
      <c r="O305" s="73"/>
      <c r="P305" s="73"/>
      <c r="Q305" s="73"/>
      <c r="R305" s="73"/>
      <c r="S305" s="73"/>
      <c r="T305" s="74"/>
      <c r="U305" s="34"/>
      <c r="V305" s="34"/>
      <c r="W305" s="34"/>
      <c r="X305" s="34"/>
      <c r="Y305" s="34"/>
      <c r="Z305" s="34"/>
      <c r="AA305" s="34"/>
      <c r="AB305" s="34"/>
      <c r="AC305" s="34"/>
      <c r="AD305" s="34"/>
      <c r="AE305" s="34"/>
      <c r="AT305" s="15" t="s">
        <v>291</v>
      </c>
      <c r="AU305" s="15" t="s">
        <v>80</v>
      </c>
    </row>
    <row r="306" s="12" customFormat="1" ht="25.92" customHeight="1">
      <c r="A306" s="12"/>
      <c r="B306" s="164"/>
      <c r="C306" s="12"/>
      <c r="D306" s="165" t="s">
        <v>72</v>
      </c>
      <c r="E306" s="166" t="s">
        <v>1968</v>
      </c>
      <c r="F306" s="166" t="s">
        <v>1969</v>
      </c>
      <c r="G306" s="12"/>
      <c r="H306" s="12"/>
      <c r="I306" s="167"/>
      <c r="J306" s="168">
        <f>BK306</f>
        <v>0</v>
      </c>
      <c r="K306" s="12"/>
      <c r="L306" s="164"/>
      <c r="M306" s="169"/>
      <c r="N306" s="170"/>
      <c r="O306" s="170"/>
      <c r="P306" s="171">
        <f>SUM(P307:P315)</f>
        <v>0</v>
      </c>
      <c r="Q306" s="170"/>
      <c r="R306" s="171">
        <f>SUM(R307:R315)</f>
        <v>0</v>
      </c>
      <c r="S306" s="170"/>
      <c r="T306" s="172">
        <f>SUM(T307:T315)</f>
        <v>0</v>
      </c>
      <c r="U306" s="12"/>
      <c r="V306" s="12"/>
      <c r="W306" s="12"/>
      <c r="X306" s="12"/>
      <c r="Y306" s="12"/>
      <c r="Z306" s="12"/>
      <c r="AA306" s="12"/>
      <c r="AB306" s="12"/>
      <c r="AC306" s="12"/>
      <c r="AD306" s="12"/>
      <c r="AE306" s="12"/>
      <c r="AR306" s="165" t="s">
        <v>82</v>
      </c>
      <c r="AT306" s="173" t="s">
        <v>72</v>
      </c>
      <c r="AU306" s="173" t="s">
        <v>73</v>
      </c>
      <c r="AY306" s="165" t="s">
        <v>281</v>
      </c>
      <c r="BK306" s="174">
        <f>SUM(BK307:BK315)</f>
        <v>0</v>
      </c>
    </row>
    <row r="307" s="2" customFormat="1" ht="33" customHeight="1">
      <c r="A307" s="34"/>
      <c r="B307" s="177"/>
      <c r="C307" s="178" t="s">
        <v>908</v>
      </c>
      <c r="D307" s="178" t="s">
        <v>284</v>
      </c>
      <c r="E307" s="179" t="s">
        <v>1970</v>
      </c>
      <c r="F307" s="180" t="s">
        <v>1971</v>
      </c>
      <c r="G307" s="181" t="s">
        <v>403</v>
      </c>
      <c r="H307" s="203">
        <v>9.3000000000000007</v>
      </c>
      <c r="I307" s="183"/>
      <c r="J307" s="184">
        <f>ROUND(I307*H307,2)</f>
        <v>0</v>
      </c>
      <c r="K307" s="185"/>
      <c r="L307" s="35"/>
      <c r="M307" s="186" t="s">
        <v>1</v>
      </c>
      <c r="N307" s="187" t="s">
        <v>38</v>
      </c>
      <c r="O307" s="73"/>
      <c r="P307" s="188">
        <f>O307*H307</f>
        <v>0</v>
      </c>
      <c r="Q307" s="188">
        <v>0</v>
      </c>
      <c r="R307" s="188">
        <f>Q307*H307</f>
        <v>0</v>
      </c>
      <c r="S307" s="188">
        <v>0</v>
      </c>
      <c r="T307" s="189">
        <f>S307*H307</f>
        <v>0</v>
      </c>
      <c r="U307" s="34"/>
      <c r="V307" s="34"/>
      <c r="W307" s="34"/>
      <c r="X307" s="34"/>
      <c r="Y307" s="34"/>
      <c r="Z307" s="34"/>
      <c r="AA307" s="34"/>
      <c r="AB307" s="34"/>
      <c r="AC307" s="34"/>
      <c r="AD307" s="34"/>
      <c r="AE307" s="34"/>
      <c r="AR307" s="190" t="s">
        <v>353</v>
      </c>
      <c r="AT307" s="190" t="s">
        <v>284</v>
      </c>
      <c r="AU307" s="190" t="s">
        <v>80</v>
      </c>
      <c r="AY307" s="15" t="s">
        <v>281</v>
      </c>
      <c r="BE307" s="191">
        <f>IF(N307="základní",J307,0)</f>
        <v>0</v>
      </c>
      <c r="BF307" s="191">
        <f>IF(N307="snížená",J307,0)</f>
        <v>0</v>
      </c>
      <c r="BG307" s="191">
        <f>IF(N307="zákl. přenesená",J307,0)</f>
        <v>0</v>
      </c>
      <c r="BH307" s="191">
        <f>IF(N307="sníž. přenesená",J307,0)</f>
        <v>0</v>
      </c>
      <c r="BI307" s="191">
        <f>IF(N307="nulová",J307,0)</f>
        <v>0</v>
      </c>
      <c r="BJ307" s="15" t="s">
        <v>80</v>
      </c>
      <c r="BK307" s="191">
        <f>ROUND(I307*H307,2)</f>
        <v>0</v>
      </c>
      <c r="BL307" s="15" t="s">
        <v>353</v>
      </c>
      <c r="BM307" s="190" t="s">
        <v>1972</v>
      </c>
    </row>
    <row r="308" s="2" customFormat="1">
      <c r="A308" s="34"/>
      <c r="B308" s="35"/>
      <c r="C308" s="34"/>
      <c r="D308" s="192" t="s">
        <v>290</v>
      </c>
      <c r="E308" s="34"/>
      <c r="F308" s="193" t="s">
        <v>1971</v>
      </c>
      <c r="G308" s="34"/>
      <c r="H308" s="34"/>
      <c r="I308" s="194"/>
      <c r="J308" s="34"/>
      <c r="K308" s="34"/>
      <c r="L308" s="35"/>
      <c r="M308" s="195"/>
      <c r="N308" s="196"/>
      <c r="O308" s="73"/>
      <c r="P308" s="73"/>
      <c r="Q308" s="73"/>
      <c r="R308" s="73"/>
      <c r="S308" s="73"/>
      <c r="T308" s="74"/>
      <c r="U308" s="34"/>
      <c r="V308" s="34"/>
      <c r="W308" s="34"/>
      <c r="X308" s="34"/>
      <c r="Y308" s="34"/>
      <c r="Z308" s="34"/>
      <c r="AA308" s="34"/>
      <c r="AB308" s="34"/>
      <c r="AC308" s="34"/>
      <c r="AD308" s="34"/>
      <c r="AE308" s="34"/>
      <c r="AT308" s="15" t="s">
        <v>290</v>
      </c>
      <c r="AU308" s="15" t="s">
        <v>80</v>
      </c>
    </row>
    <row r="309" s="2" customFormat="1">
      <c r="A309" s="34"/>
      <c r="B309" s="35"/>
      <c r="C309" s="34"/>
      <c r="D309" s="192" t="s">
        <v>291</v>
      </c>
      <c r="E309" s="34"/>
      <c r="F309" s="197" t="s">
        <v>1973</v>
      </c>
      <c r="G309" s="34"/>
      <c r="H309" s="34"/>
      <c r="I309" s="194"/>
      <c r="J309" s="34"/>
      <c r="K309" s="34"/>
      <c r="L309" s="35"/>
      <c r="M309" s="195"/>
      <c r="N309" s="196"/>
      <c r="O309" s="73"/>
      <c r="P309" s="73"/>
      <c r="Q309" s="73"/>
      <c r="R309" s="73"/>
      <c r="S309" s="73"/>
      <c r="T309" s="74"/>
      <c r="U309" s="34"/>
      <c r="V309" s="34"/>
      <c r="W309" s="34"/>
      <c r="X309" s="34"/>
      <c r="Y309" s="34"/>
      <c r="Z309" s="34"/>
      <c r="AA309" s="34"/>
      <c r="AB309" s="34"/>
      <c r="AC309" s="34"/>
      <c r="AD309" s="34"/>
      <c r="AE309" s="34"/>
      <c r="AT309" s="15" t="s">
        <v>291</v>
      </c>
      <c r="AU309" s="15" t="s">
        <v>80</v>
      </c>
    </row>
    <row r="310" s="2" customFormat="1" ht="24.15" customHeight="1">
      <c r="A310" s="34"/>
      <c r="B310" s="177"/>
      <c r="C310" s="178" t="s">
        <v>918</v>
      </c>
      <c r="D310" s="178" t="s">
        <v>284</v>
      </c>
      <c r="E310" s="179" t="s">
        <v>1974</v>
      </c>
      <c r="F310" s="180" t="s">
        <v>1975</v>
      </c>
      <c r="G310" s="181" t="s">
        <v>403</v>
      </c>
      <c r="H310" s="203">
        <v>10.23</v>
      </c>
      <c r="I310" s="183"/>
      <c r="J310" s="184">
        <f>ROUND(I310*H310,2)</f>
        <v>0</v>
      </c>
      <c r="K310" s="185"/>
      <c r="L310" s="35"/>
      <c r="M310" s="186" t="s">
        <v>1</v>
      </c>
      <c r="N310" s="187" t="s">
        <v>38</v>
      </c>
      <c r="O310" s="73"/>
      <c r="P310" s="188">
        <f>O310*H310</f>
        <v>0</v>
      </c>
      <c r="Q310" s="188">
        <v>0</v>
      </c>
      <c r="R310" s="188">
        <f>Q310*H310</f>
        <v>0</v>
      </c>
      <c r="S310" s="188">
        <v>0</v>
      </c>
      <c r="T310" s="189">
        <f>S310*H310</f>
        <v>0</v>
      </c>
      <c r="U310" s="34"/>
      <c r="V310" s="34"/>
      <c r="W310" s="34"/>
      <c r="X310" s="34"/>
      <c r="Y310" s="34"/>
      <c r="Z310" s="34"/>
      <c r="AA310" s="34"/>
      <c r="AB310" s="34"/>
      <c r="AC310" s="34"/>
      <c r="AD310" s="34"/>
      <c r="AE310" s="34"/>
      <c r="AR310" s="190" t="s">
        <v>353</v>
      </c>
      <c r="AT310" s="190" t="s">
        <v>284</v>
      </c>
      <c r="AU310" s="190" t="s">
        <v>80</v>
      </c>
      <c r="AY310" s="15" t="s">
        <v>281</v>
      </c>
      <c r="BE310" s="191">
        <f>IF(N310="základní",J310,0)</f>
        <v>0</v>
      </c>
      <c r="BF310" s="191">
        <f>IF(N310="snížená",J310,0)</f>
        <v>0</v>
      </c>
      <c r="BG310" s="191">
        <f>IF(N310="zákl. přenesená",J310,0)</f>
        <v>0</v>
      </c>
      <c r="BH310" s="191">
        <f>IF(N310="sníž. přenesená",J310,0)</f>
        <v>0</v>
      </c>
      <c r="BI310" s="191">
        <f>IF(N310="nulová",J310,0)</f>
        <v>0</v>
      </c>
      <c r="BJ310" s="15" t="s">
        <v>80</v>
      </c>
      <c r="BK310" s="191">
        <f>ROUND(I310*H310,2)</f>
        <v>0</v>
      </c>
      <c r="BL310" s="15" t="s">
        <v>353</v>
      </c>
      <c r="BM310" s="190" t="s">
        <v>1976</v>
      </c>
    </row>
    <row r="311" s="2" customFormat="1">
      <c r="A311" s="34"/>
      <c r="B311" s="35"/>
      <c r="C311" s="34"/>
      <c r="D311" s="192" t="s">
        <v>290</v>
      </c>
      <c r="E311" s="34"/>
      <c r="F311" s="193" t="s">
        <v>1975</v>
      </c>
      <c r="G311" s="34"/>
      <c r="H311" s="34"/>
      <c r="I311" s="194"/>
      <c r="J311" s="34"/>
      <c r="K311" s="34"/>
      <c r="L311" s="35"/>
      <c r="M311" s="195"/>
      <c r="N311" s="196"/>
      <c r="O311" s="73"/>
      <c r="P311" s="73"/>
      <c r="Q311" s="73"/>
      <c r="R311" s="73"/>
      <c r="S311" s="73"/>
      <c r="T311" s="74"/>
      <c r="U311" s="34"/>
      <c r="V311" s="34"/>
      <c r="W311" s="34"/>
      <c r="X311" s="34"/>
      <c r="Y311" s="34"/>
      <c r="Z311" s="34"/>
      <c r="AA311" s="34"/>
      <c r="AB311" s="34"/>
      <c r="AC311" s="34"/>
      <c r="AD311" s="34"/>
      <c r="AE311" s="34"/>
      <c r="AT311" s="15" t="s">
        <v>290</v>
      </c>
      <c r="AU311" s="15" t="s">
        <v>80</v>
      </c>
    </row>
    <row r="312" s="2" customFormat="1">
      <c r="A312" s="34"/>
      <c r="B312" s="35"/>
      <c r="C312" s="34"/>
      <c r="D312" s="192" t="s">
        <v>291</v>
      </c>
      <c r="E312" s="34"/>
      <c r="F312" s="197" t="s">
        <v>1977</v>
      </c>
      <c r="G312" s="34"/>
      <c r="H312" s="34"/>
      <c r="I312" s="194"/>
      <c r="J312" s="34"/>
      <c r="K312" s="34"/>
      <c r="L312" s="35"/>
      <c r="M312" s="195"/>
      <c r="N312" s="196"/>
      <c r="O312" s="73"/>
      <c r="P312" s="73"/>
      <c r="Q312" s="73"/>
      <c r="R312" s="73"/>
      <c r="S312" s="73"/>
      <c r="T312" s="74"/>
      <c r="U312" s="34"/>
      <c r="V312" s="34"/>
      <c r="W312" s="34"/>
      <c r="X312" s="34"/>
      <c r="Y312" s="34"/>
      <c r="Z312" s="34"/>
      <c r="AA312" s="34"/>
      <c r="AB312" s="34"/>
      <c r="AC312" s="34"/>
      <c r="AD312" s="34"/>
      <c r="AE312" s="34"/>
      <c r="AT312" s="15" t="s">
        <v>291</v>
      </c>
      <c r="AU312" s="15" t="s">
        <v>80</v>
      </c>
    </row>
    <row r="313" s="2" customFormat="1" ht="24.15" customHeight="1">
      <c r="A313" s="34"/>
      <c r="B313" s="177"/>
      <c r="C313" s="178" t="s">
        <v>923</v>
      </c>
      <c r="D313" s="178" t="s">
        <v>284</v>
      </c>
      <c r="E313" s="179" t="s">
        <v>1978</v>
      </c>
      <c r="F313" s="180" t="s">
        <v>1979</v>
      </c>
      <c r="G313" s="181" t="s">
        <v>287</v>
      </c>
      <c r="H313" s="182"/>
      <c r="I313" s="183"/>
      <c r="J313" s="184">
        <f>ROUND(I313*H313,2)</f>
        <v>0</v>
      </c>
      <c r="K313" s="185"/>
      <c r="L313" s="35"/>
      <c r="M313" s="186" t="s">
        <v>1</v>
      </c>
      <c r="N313" s="187" t="s">
        <v>38</v>
      </c>
      <c r="O313" s="73"/>
      <c r="P313" s="188">
        <f>O313*H313</f>
        <v>0</v>
      </c>
      <c r="Q313" s="188">
        <v>0</v>
      </c>
      <c r="R313" s="188">
        <f>Q313*H313</f>
        <v>0</v>
      </c>
      <c r="S313" s="188">
        <v>0</v>
      </c>
      <c r="T313" s="189">
        <f>S313*H313</f>
        <v>0</v>
      </c>
      <c r="U313" s="34"/>
      <c r="V313" s="34"/>
      <c r="W313" s="34"/>
      <c r="X313" s="34"/>
      <c r="Y313" s="34"/>
      <c r="Z313" s="34"/>
      <c r="AA313" s="34"/>
      <c r="AB313" s="34"/>
      <c r="AC313" s="34"/>
      <c r="AD313" s="34"/>
      <c r="AE313" s="34"/>
      <c r="AR313" s="190" t="s">
        <v>353</v>
      </c>
      <c r="AT313" s="190" t="s">
        <v>284</v>
      </c>
      <c r="AU313" s="190" t="s">
        <v>80</v>
      </c>
      <c r="AY313" s="15" t="s">
        <v>281</v>
      </c>
      <c r="BE313" s="191">
        <f>IF(N313="základní",J313,0)</f>
        <v>0</v>
      </c>
      <c r="BF313" s="191">
        <f>IF(N313="snížená",J313,0)</f>
        <v>0</v>
      </c>
      <c r="BG313" s="191">
        <f>IF(N313="zákl. přenesená",J313,0)</f>
        <v>0</v>
      </c>
      <c r="BH313" s="191">
        <f>IF(N313="sníž. přenesená",J313,0)</f>
        <v>0</v>
      </c>
      <c r="BI313" s="191">
        <f>IF(N313="nulová",J313,0)</f>
        <v>0</v>
      </c>
      <c r="BJ313" s="15" t="s">
        <v>80</v>
      </c>
      <c r="BK313" s="191">
        <f>ROUND(I313*H313,2)</f>
        <v>0</v>
      </c>
      <c r="BL313" s="15" t="s">
        <v>353</v>
      </c>
      <c r="BM313" s="190" t="s">
        <v>1980</v>
      </c>
    </row>
    <row r="314" s="2" customFormat="1">
      <c r="A314" s="34"/>
      <c r="B314" s="35"/>
      <c r="C314" s="34"/>
      <c r="D314" s="192" t="s">
        <v>290</v>
      </c>
      <c r="E314" s="34"/>
      <c r="F314" s="193" t="s">
        <v>1979</v>
      </c>
      <c r="G314" s="34"/>
      <c r="H314" s="34"/>
      <c r="I314" s="194"/>
      <c r="J314" s="34"/>
      <c r="K314" s="34"/>
      <c r="L314" s="35"/>
      <c r="M314" s="195"/>
      <c r="N314" s="196"/>
      <c r="O314" s="73"/>
      <c r="P314" s="73"/>
      <c r="Q314" s="73"/>
      <c r="R314" s="73"/>
      <c r="S314" s="73"/>
      <c r="T314" s="74"/>
      <c r="U314" s="34"/>
      <c r="V314" s="34"/>
      <c r="W314" s="34"/>
      <c r="X314" s="34"/>
      <c r="Y314" s="34"/>
      <c r="Z314" s="34"/>
      <c r="AA314" s="34"/>
      <c r="AB314" s="34"/>
      <c r="AC314" s="34"/>
      <c r="AD314" s="34"/>
      <c r="AE314" s="34"/>
      <c r="AT314" s="15" t="s">
        <v>290</v>
      </c>
      <c r="AU314" s="15" t="s">
        <v>80</v>
      </c>
    </row>
    <row r="315" s="2" customFormat="1">
      <c r="A315" s="34"/>
      <c r="B315" s="35"/>
      <c r="C315" s="34"/>
      <c r="D315" s="192" t="s">
        <v>291</v>
      </c>
      <c r="E315" s="34"/>
      <c r="F315" s="197" t="s">
        <v>899</v>
      </c>
      <c r="G315" s="34"/>
      <c r="H315" s="34"/>
      <c r="I315" s="194"/>
      <c r="J315" s="34"/>
      <c r="K315" s="34"/>
      <c r="L315" s="35"/>
      <c r="M315" s="195"/>
      <c r="N315" s="196"/>
      <c r="O315" s="73"/>
      <c r="P315" s="73"/>
      <c r="Q315" s="73"/>
      <c r="R315" s="73"/>
      <c r="S315" s="73"/>
      <c r="T315" s="74"/>
      <c r="U315" s="34"/>
      <c r="V315" s="34"/>
      <c r="W315" s="34"/>
      <c r="X315" s="34"/>
      <c r="Y315" s="34"/>
      <c r="Z315" s="34"/>
      <c r="AA315" s="34"/>
      <c r="AB315" s="34"/>
      <c r="AC315" s="34"/>
      <c r="AD315" s="34"/>
      <c r="AE315" s="34"/>
      <c r="AT315" s="15" t="s">
        <v>291</v>
      </c>
      <c r="AU315" s="15" t="s">
        <v>80</v>
      </c>
    </row>
    <row r="316" s="12" customFormat="1" ht="25.92" customHeight="1">
      <c r="A316" s="12"/>
      <c r="B316" s="164"/>
      <c r="C316" s="12"/>
      <c r="D316" s="165" t="s">
        <v>72</v>
      </c>
      <c r="E316" s="166" t="s">
        <v>1981</v>
      </c>
      <c r="F316" s="166" t="s">
        <v>1982</v>
      </c>
      <c r="G316" s="12"/>
      <c r="H316" s="12"/>
      <c r="I316" s="167"/>
      <c r="J316" s="168">
        <f>BK316</f>
        <v>0</v>
      </c>
      <c r="K316" s="12"/>
      <c r="L316" s="164"/>
      <c r="M316" s="169"/>
      <c r="N316" s="170"/>
      <c r="O316" s="170"/>
      <c r="P316" s="171">
        <f>SUM(P317:P320)</f>
        <v>0</v>
      </c>
      <c r="Q316" s="170"/>
      <c r="R316" s="171">
        <f>SUM(R317:R320)</f>
        <v>0</v>
      </c>
      <c r="S316" s="170"/>
      <c r="T316" s="172">
        <f>SUM(T317:T320)</f>
        <v>0</v>
      </c>
      <c r="U316" s="12"/>
      <c r="V316" s="12"/>
      <c r="W316" s="12"/>
      <c r="X316" s="12"/>
      <c r="Y316" s="12"/>
      <c r="Z316" s="12"/>
      <c r="AA316" s="12"/>
      <c r="AB316" s="12"/>
      <c r="AC316" s="12"/>
      <c r="AD316" s="12"/>
      <c r="AE316" s="12"/>
      <c r="AR316" s="165" t="s">
        <v>80</v>
      </c>
      <c r="AT316" s="173" t="s">
        <v>72</v>
      </c>
      <c r="AU316" s="173" t="s">
        <v>73</v>
      </c>
      <c r="AY316" s="165" t="s">
        <v>281</v>
      </c>
      <c r="BK316" s="174">
        <f>SUM(BK317:BK320)</f>
        <v>0</v>
      </c>
    </row>
    <row r="317" s="2" customFormat="1" ht="16.5" customHeight="1">
      <c r="A317" s="34"/>
      <c r="B317" s="177"/>
      <c r="C317" s="178" t="s">
        <v>1983</v>
      </c>
      <c r="D317" s="178" t="s">
        <v>284</v>
      </c>
      <c r="E317" s="179" t="s">
        <v>1984</v>
      </c>
      <c r="F317" s="180" t="s">
        <v>1985</v>
      </c>
      <c r="G317" s="181" t="s">
        <v>410</v>
      </c>
      <c r="H317" s="203">
        <v>1</v>
      </c>
      <c r="I317" s="183"/>
      <c r="J317" s="184">
        <f>ROUND(I317*H317,2)</f>
        <v>0</v>
      </c>
      <c r="K317" s="185"/>
      <c r="L317" s="35"/>
      <c r="M317" s="186" t="s">
        <v>1</v>
      </c>
      <c r="N317" s="187" t="s">
        <v>38</v>
      </c>
      <c r="O317" s="73"/>
      <c r="P317" s="188">
        <f>O317*H317</f>
        <v>0</v>
      </c>
      <c r="Q317" s="188">
        <v>0</v>
      </c>
      <c r="R317" s="188">
        <f>Q317*H317</f>
        <v>0</v>
      </c>
      <c r="S317" s="188">
        <v>0</v>
      </c>
      <c r="T317" s="189">
        <f>S317*H317</f>
        <v>0</v>
      </c>
      <c r="U317" s="34"/>
      <c r="V317" s="34"/>
      <c r="W317" s="34"/>
      <c r="X317" s="34"/>
      <c r="Y317" s="34"/>
      <c r="Z317" s="34"/>
      <c r="AA317" s="34"/>
      <c r="AB317" s="34"/>
      <c r="AC317" s="34"/>
      <c r="AD317" s="34"/>
      <c r="AE317" s="34"/>
      <c r="AR317" s="190" t="s">
        <v>97</v>
      </c>
      <c r="AT317" s="190" t="s">
        <v>284</v>
      </c>
      <c r="AU317" s="190" t="s">
        <v>80</v>
      </c>
      <c r="AY317" s="15" t="s">
        <v>281</v>
      </c>
      <c r="BE317" s="191">
        <f>IF(N317="základní",J317,0)</f>
        <v>0</v>
      </c>
      <c r="BF317" s="191">
        <f>IF(N317="snížená",J317,0)</f>
        <v>0</v>
      </c>
      <c r="BG317" s="191">
        <f>IF(N317="zákl. přenesená",J317,0)</f>
        <v>0</v>
      </c>
      <c r="BH317" s="191">
        <f>IF(N317="sníž. přenesená",J317,0)</f>
        <v>0</v>
      </c>
      <c r="BI317" s="191">
        <f>IF(N317="nulová",J317,0)</f>
        <v>0</v>
      </c>
      <c r="BJ317" s="15" t="s">
        <v>80</v>
      </c>
      <c r="BK317" s="191">
        <f>ROUND(I317*H317,2)</f>
        <v>0</v>
      </c>
      <c r="BL317" s="15" t="s">
        <v>97</v>
      </c>
      <c r="BM317" s="190" t="s">
        <v>1986</v>
      </c>
    </row>
    <row r="318" s="2" customFormat="1">
      <c r="A318" s="34"/>
      <c r="B318" s="35"/>
      <c r="C318" s="34"/>
      <c r="D318" s="192" t="s">
        <v>290</v>
      </c>
      <c r="E318" s="34"/>
      <c r="F318" s="193" t="s">
        <v>1985</v>
      </c>
      <c r="G318" s="34"/>
      <c r="H318" s="34"/>
      <c r="I318" s="194"/>
      <c r="J318" s="34"/>
      <c r="K318" s="34"/>
      <c r="L318" s="35"/>
      <c r="M318" s="195"/>
      <c r="N318" s="196"/>
      <c r="O318" s="73"/>
      <c r="P318" s="73"/>
      <c r="Q318" s="73"/>
      <c r="R318" s="73"/>
      <c r="S318" s="73"/>
      <c r="T318" s="74"/>
      <c r="U318" s="34"/>
      <c r="V318" s="34"/>
      <c r="W318" s="34"/>
      <c r="X318" s="34"/>
      <c r="Y318" s="34"/>
      <c r="Z318" s="34"/>
      <c r="AA318" s="34"/>
      <c r="AB318" s="34"/>
      <c r="AC318" s="34"/>
      <c r="AD318" s="34"/>
      <c r="AE318" s="34"/>
      <c r="AT318" s="15" t="s">
        <v>290</v>
      </c>
      <c r="AU318" s="15" t="s">
        <v>80</v>
      </c>
    </row>
    <row r="319" s="2" customFormat="1" ht="16.5" customHeight="1">
      <c r="A319" s="34"/>
      <c r="B319" s="177"/>
      <c r="C319" s="178" t="s">
        <v>1987</v>
      </c>
      <c r="D319" s="178" t="s">
        <v>284</v>
      </c>
      <c r="E319" s="179" t="s">
        <v>1988</v>
      </c>
      <c r="F319" s="180" t="s">
        <v>1989</v>
      </c>
      <c r="G319" s="181" t="s">
        <v>410</v>
      </c>
      <c r="H319" s="203">
        <v>1</v>
      </c>
      <c r="I319" s="183"/>
      <c r="J319" s="184">
        <f>ROUND(I319*H319,2)</f>
        <v>0</v>
      </c>
      <c r="K319" s="185"/>
      <c r="L319" s="35"/>
      <c r="M319" s="186" t="s">
        <v>1</v>
      </c>
      <c r="N319" s="187" t="s">
        <v>38</v>
      </c>
      <c r="O319" s="73"/>
      <c r="P319" s="188">
        <f>O319*H319</f>
        <v>0</v>
      </c>
      <c r="Q319" s="188">
        <v>0</v>
      </c>
      <c r="R319" s="188">
        <f>Q319*H319</f>
        <v>0</v>
      </c>
      <c r="S319" s="188">
        <v>0</v>
      </c>
      <c r="T319" s="189">
        <f>S319*H319</f>
        <v>0</v>
      </c>
      <c r="U319" s="34"/>
      <c r="V319" s="34"/>
      <c r="W319" s="34"/>
      <c r="X319" s="34"/>
      <c r="Y319" s="34"/>
      <c r="Z319" s="34"/>
      <c r="AA319" s="34"/>
      <c r="AB319" s="34"/>
      <c r="AC319" s="34"/>
      <c r="AD319" s="34"/>
      <c r="AE319" s="34"/>
      <c r="AR319" s="190" t="s">
        <v>97</v>
      </c>
      <c r="AT319" s="190" t="s">
        <v>284</v>
      </c>
      <c r="AU319" s="190" t="s">
        <v>80</v>
      </c>
      <c r="AY319" s="15" t="s">
        <v>281</v>
      </c>
      <c r="BE319" s="191">
        <f>IF(N319="základní",J319,0)</f>
        <v>0</v>
      </c>
      <c r="BF319" s="191">
        <f>IF(N319="snížená",J319,0)</f>
        <v>0</v>
      </c>
      <c r="BG319" s="191">
        <f>IF(N319="zákl. přenesená",J319,0)</f>
        <v>0</v>
      </c>
      <c r="BH319" s="191">
        <f>IF(N319="sníž. přenesená",J319,0)</f>
        <v>0</v>
      </c>
      <c r="BI319" s="191">
        <f>IF(N319="nulová",J319,0)</f>
        <v>0</v>
      </c>
      <c r="BJ319" s="15" t="s">
        <v>80</v>
      </c>
      <c r="BK319" s="191">
        <f>ROUND(I319*H319,2)</f>
        <v>0</v>
      </c>
      <c r="BL319" s="15" t="s">
        <v>97</v>
      </c>
      <c r="BM319" s="190" t="s">
        <v>1990</v>
      </c>
    </row>
    <row r="320" s="2" customFormat="1">
      <c r="A320" s="34"/>
      <c r="B320" s="35"/>
      <c r="C320" s="34"/>
      <c r="D320" s="192" t="s">
        <v>290</v>
      </c>
      <c r="E320" s="34"/>
      <c r="F320" s="193" t="s">
        <v>1989</v>
      </c>
      <c r="G320" s="34"/>
      <c r="H320" s="34"/>
      <c r="I320" s="194"/>
      <c r="J320" s="34"/>
      <c r="K320" s="34"/>
      <c r="L320" s="35"/>
      <c r="M320" s="199"/>
      <c r="N320" s="200"/>
      <c r="O320" s="201"/>
      <c r="P320" s="201"/>
      <c r="Q320" s="201"/>
      <c r="R320" s="201"/>
      <c r="S320" s="201"/>
      <c r="T320" s="202"/>
      <c r="U320" s="34"/>
      <c r="V320" s="34"/>
      <c r="W320" s="34"/>
      <c r="X320" s="34"/>
      <c r="Y320" s="34"/>
      <c r="Z320" s="34"/>
      <c r="AA320" s="34"/>
      <c r="AB320" s="34"/>
      <c r="AC320" s="34"/>
      <c r="AD320" s="34"/>
      <c r="AE320" s="34"/>
      <c r="AT320" s="15" t="s">
        <v>290</v>
      </c>
      <c r="AU320" s="15" t="s">
        <v>80</v>
      </c>
    </row>
    <row r="321" s="2" customFormat="1" ht="6.96" customHeight="1">
      <c r="A321" s="34"/>
      <c r="B321" s="56"/>
      <c r="C321" s="57"/>
      <c r="D321" s="57"/>
      <c r="E321" s="57"/>
      <c r="F321" s="57"/>
      <c r="G321" s="57"/>
      <c r="H321" s="57"/>
      <c r="I321" s="57"/>
      <c r="J321" s="57"/>
      <c r="K321" s="57"/>
      <c r="L321" s="35"/>
      <c r="M321" s="34"/>
      <c r="O321" s="34"/>
      <c r="P321" s="34"/>
      <c r="Q321" s="34"/>
      <c r="R321" s="34"/>
      <c r="S321" s="34"/>
      <c r="T321" s="34"/>
      <c r="U321" s="34"/>
      <c r="V321" s="34"/>
      <c r="W321" s="34"/>
      <c r="X321" s="34"/>
      <c r="Y321" s="34"/>
      <c r="Z321" s="34"/>
      <c r="AA321" s="34"/>
      <c r="AB321" s="34"/>
      <c r="AC321" s="34"/>
      <c r="AD321" s="34"/>
      <c r="AE321" s="34"/>
    </row>
  </sheetData>
  <autoFilter ref="C135:K320"/>
  <mergeCells count="15">
    <mergeCell ref="E7:H7"/>
    <mergeCell ref="E11:H11"/>
    <mergeCell ref="E9:H9"/>
    <mergeCell ref="E13:H13"/>
    <mergeCell ref="E22:H22"/>
    <mergeCell ref="E31:H31"/>
    <mergeCell ref="E85:H85"/>
    <mergeCell ref="E89:H89"/>
    <mergeCell ref="E87:H87"/>
    <mergeCell ref="E91:H91"/>
    <mergeCell ref="E122:H122"/>
    <mergeCell ref="E126:H126"/>
    <mergeCell ref="E124:H124"/>
    <mergeCell ref="E128:H12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91</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254</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ROUND(J130,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ROUND((SUM(BE130:BE198)),  2)</f>
        <v>0</v>
      </c>
      <c r="G37" s="34"/>
      <c r="H37" s="34"/>
      <c r="I37" s="133">
        <v>0.20999999999999999</v>
      </c>
      <c r="J37" s="132">
        <f>ROUND(((SUM(BE130:BE198))*I37),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ROUND((SUM(BF130:BF198)),  2)</f>
        <v>0</v>
      </c>
      <c r="G38" s="34"/>
      <c r="H38" s="34"/>
      <c r="I38" s="133">
        <v>0.12</v>
      </c>
      <c r="J38" s="132">
        <f>ROUND(((SUM(BF130:BF198))*I38),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ROUND((SUM(BG130:BG198)),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ROUND((SUM(BH130:BH198)),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ROUND((SUM(BI130:BI198)),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D.0.0.1 - Vedlejší rozpočtové náklady</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J130</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260</v>
      </c>
      <c r="E101" s="147"/>
      <c r="F101" s="147"/>
      <c r="G101" s="147"/>
      <c r="H101" s="147"/>
      <c r="I101" s="147"/>
      <c r="J101" s="148">
        <f>J131</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261</v>
      </c>
      <c r="E102" s="151"/>
      <c r="F102" s="151"/>
      <c r="G102" s="151"/>
      <c r="H102" s="151"/>
      <c r="I102" s="151"/>
      <c r="J102" s="152">
        <f>J132</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262</v>
      </c>
      <c r="E103" s="151"/>
      <c r="F103" s="151"/>
      <c r="G103" s="151"/>
      <c r="H103" s="151"/>
      <c r="I103" s="151"/>
      <c r="J103" s="152">
        <f>J145</f>
        <v>0</v>
      </c>
      <c r="K103" s="10"/>
      <c r="L103" s="149"/>
      <c r="S103" s="10"/>
      <c r="T103" s="10"/>
      <c r="U103" s="10"/>
      <c r="V103" s="10"/>
      <c r="W103" s="10"/>
      <c r="X103" s="10"/>
      <c r="Y103" s="10"/>
      <c r="Z103" s="10"/>
      <c r="AA103" s="10"/>
      <c r="AB103" s="10"/>
      <c r="AC103" s="10"/>
      <c r="AD103" s="10"/>
      <c r="AE103" s="10"/>
    </row>
    <row r="104" s="10" customFormat="1" ht="19.92" customHeight="1">
      <c r="A104" s="10"/>
      <c r="B104" s="149"/>
      <c r="C104" s="10"/>
      <c r="D104" s="150" t="s">
        <v>263</v>
      </c>
      <c r="E104" s="151"/>
      <c r="F104" s="151"/>
      <c r="G104" s="151"/>
      <c r="H104" s="151"/>
      <c r="I104" s="151"/>
      <c r="J104" s="152">
        <f>J164</f>
        <v>0</v>
      </c>
      <c r="K104" s="10"/>
      <c r="L104" s="149"/>
      <c r="S104" s="10"/>
      <c r="T104" s="10"/>
      <c r="U104" s="10"/>
      <c r="V104" s="10"/>
      <c r="W104" s="10"/>
      <c r="X104" s="10"/>
      <c r="Y104" s="10"/>
      <c r="Z104" s="10"/>
      <c r="AA104" s="10"/>
      <c r="AB104" s="10"/>
      <c r="AC104" s="10"/>
      <c r="AD104" s="10"/>
      <c r="AE104" s="10"/>
    </row>
    <row r="105" s="10" customFormat="1" ht="19.92" customHeight="1">
      <c r="A105" s="10"/>
      <c r="B105" s="149"/>
      <c r="C105" s="10"/>
      <c r="D105" s="150" t="s">
        <v>264</v>
      </c>
      <c r="E105" s="151"/>
      <c r="F105" s="151"/>
      <c r="G105" s="151"/>
      <c r="H105" s="151"/>
      <c r="I105" s="151"/>
      <c r="J105" s="152">
        <f>J177</f>
        <v>0</v>
      </c>
      <c r="K105" s="10"/>
      <c r="L105" s="149"/>
      <c r="S105" s="10"/>
      <c r="T105" s="10"/>
      <c r="U105" s="10"/>
      <c r="V105" s="10"/>
      <c r="W105" s="10"/>
      <c r="X105" s="10"/>
      <c r="Y105" s="10"/>
      <c r="Z105" s="10"/>
      <c r="AA105" s="10"/>
      <c r="AB105" s="10"/>
      <c r="AC105" s="10"/>
      <c r="AD105" s="10"/>
      <c r="AE105" s="10"/>
    </row>
    <row r="106" s="10" customFormat="1" ht="19.92" customHeight="1">
      <c r="A106" s="10"/>
      <c r="B106" s="149"/>
      <c r="C106" s="10"/>
      <c r="D106" s="150" t="s">
        <v>265</v>
      </c>
      <c r="E106" s="151"/>
      <c r="F106" s="151"/>
      <c r="G106" s="151"/>
      <c r="H106" s="151"/>
      <c r="I106" s="151"/>
      <c r="J106" s="152">
        <f>J181</f>
        <v>0</v>
      </c>
      <c r="K106" s="10"/>
      <c r="L106" s="149"/>
      <c r="S106" s="10"/>
      <c r="T106" s="10"/>
      <c r="U106" s="10"/>
      <c r="V106" s="10"/>
      <c r="W106" s="10"/>
      <c r="X106" s="10"/>
      <c r="Y106" s="10"/>
      <c r="Z106" s="10"/>
      <c r="AA106" s="10"/>
      <c r="AB106" s="10"/>
      <c r="AC106" s="10"/>
      <c r="AD106" s="10"/>
      <c r="AE106" s="10"/>
    </row>
    <row r="107" s="2" customFormat="1" ht="21.84" customHeight="1">
      <c r="A107" s="34"/>
      <c r="B107" s="35"/>
      <c r="C107" s="34"/>
      <c r="D107" s="34"/>
      <c r="E107" s="34"/>
      <c r="F107" s="34"/>
      <c r="G107" s="34"/>
      <c r="H107" s="34"/>
      <c r="I107" s="34"/>
      <c r="J107" s="34"/>
      <c r="K107" s="34"/>
      <c r="L107" s="51"/>
      <c r="S107" s="34"/>
      <c r="T107" s="34"/>
      <c r="U107" s="34"/>
      <c r="V107" s="34"/>
      <c r="W107" s="34"/>
      <c r="X107" s="34"/>
      <c r="Y107" s="34"/>
      <c r="Z107" s="34"/>
      <c r="AA107" s="34"/>
      <c r="AB107" s="34"/>
      <c r="AC107" s="34"/>
      <c r="AD107" s="34"/>
      <c r="AE107" s="34"/>
    </row>
    <row r="108" s="2" customFormat="1" ht="6.96" customHeight="1">
      <c r="A108" s="34"/>
      <c r="B108" s="56"/>
      <c r="C108" s="57"/>
      <c r="D108" s="57"/>
      <c r="E108" s="57"/>
      <c r="F108" s="57"/>
      <c r="G108" s="57"/>
      <c r="H108" s="57"/>
      <c r="I108" s="57"/>
      <c r="J108" s="57"/>
      <c r="K108" s="57"/>
      <c r="L108" s="51"/>
      <c r="S108" s="34"/>
      <c r="T108" s="34"/>
      <c r="U108" s="34"/>
      <c r="V108" s="34"/>
      <c r="W108" s="34"/>
      <c r="X108" s="34"/>
      <c r="Y108" s="34"/>
      <c r="Z108" s="34"/>
      <c r="AA108" s="34"/>
      <c r="AB108" s="34"/>
      <c r="AC108" s="34"/>
      <c r="AD108" s="34"/>
      <c r="AE108" s="34"/>
    </row>
    <row r="112" s="2" customFormat="1" ht="6.96" customHeight="1">
      <c r="A112" s="34"/>
      <c r="B112" s="58"/>
      <c r="C112" s="59"/>
      <c r="D112" s="59"/>
      <c r="E112" s="59"/>
      <c r="F112" s="59"/>
      <c r="G112" s="59"/>
      <c r="H112" s="59"/>
      <c r="I112" s="59"/>
      <c r="J112" s="59"/>
      <c r="K112" s="59"/>
      <c r="L112" s="51"/>
      <c r="S112" s="34"/>
      <c r="T112" s="34"/>
      <c r="U112" s="34"/>
      <c r="V112" s="34"/>
      <c r="W112" s="34"/>
      <c r="X112" s="34"/>
      <c r="Y112" s="34"/>
      <c r="Z112" s="34"/>
      <c r="AA112" s="34"/>
      <c r="AB112" s="34"/>
      <c r="AC112" s="34"/>
      <c r="AD112" s="34"/>
      <c r="AE112" s="34"/>
    </row>
    <row r="113" s="2" customFormat="1" ht="24.96" customHeight="1">
      <c r="A113" s="34"/>
      <c r="B113" s="35"/>
      <c r="C113" s="19" t="s">
        <v>266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6.96" customHeight="1">
      <c r="A114" s="34"/>
      <c r="B114" s="35"/>
      <c r="C114" s="34"/>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12" customHeight="1">
      <c r="A115" s="34"/>
      <c r="B115" s="35"/>
      <c r="C115" s="28" t="s">
        <v>16</v>
      </c>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6.5" customHeight="1">
      <c r="A116" s="34"/>
      <c r="B116" s="35"/>
      <c r="C116" s="34"/>
      <c r="D116" s="34"/>
      <c r="E116" s="126" t="str">
        <f>E7</f>
        <v>Městský park -Děkanská zahrada Pelhřimov - kompletní provedení</v>
      </c>
      <c r="F116" s="28"/>
      <c r="G116" s="28"/>
      <c r="H116" s="28"/>
      <c r="I116" s="34"/>
      <c r="J116" s="34"/>
      <c r="K116" s="34"/>
      <c r="L116" s="51"/>
      <c r="S116" s="34"/>
      <c r="T116" s="34"/>
      <c r="U116" s="34"/>
      <c r="V116" s="34"/>
      <c r="W116" s="34"/>
      <c r="X116" s="34"/>
      <c r="Y116" s="34"/>
      <c r="Z116" s="34"/>
      <c r="AA116" s="34"/>
      <c r="AB116" s="34"/>
      <c r="AC116" s="34"/>
      <c r="AD116" s="34"/>
      <c r="AE116" s="34"/>
    </row>
    <row r="117" s="1" customFormat="1" ht="12" customHeight="1">
      <c r="B117" s="18"/>
      <c r="C117" s="28" t="s">
        <v>249</v>
      </c>
      <c r="L117" s="18"/>
    </row>
    <row r="118" s="1" customFormat="1" ht="16.5" customHeight="1">
      <c r="B118" s="18"/>
      <c r="E118" s="126" t="s">
        <v>250</v>
      </c>
      <c r="F118" s="1"/>
      <c r="G118" s="1"/>
      <c r="H118" s="1"/>
      <c r="L118" s="18"/>
    </row>
    <row r="119" s="1" customFormat="1" ht="12" customHeight="1">
      <c r="B119" s="18"/>
      <c r="C119" s="28" t="s">
        <v>251</v>
      </c>
      <c r="L119" s="18"/>
    </row>
    <row r="120" s="2" customFormat="1" ht="16.5" customHeight="1">
      <c r="A120" s="34"/>
      <c r="B120" s="35"/>
      <c r="C120" s="34"/>
      <c r="D120" s="34"/>
      <c r="E120" s="127" t="s">
        <v>252</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253</v>
      </c>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6.5" customHeight="1">
      <c r="A122" s="34"/>
      <c r="B122" s="35"/>
      <c r="C122" s="34"/>
      <c r="D122" s="34"/>
      <c r="E122" s="63" t="str">
        <f>E13</f>
        <v>D.0.0.1 - Vedlejší rozpočtové náklady</v>
      </c>
      <c r="F122" s="34"/>
      <c r="G122" s="34"/>
      <c r="H122" s="34"/>
      <c r="I122" s="34"/>
      <c r="J122" s="34"/>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20</v>
      </c>
      <c r="D124" s="34"/>
      <c r="E124" s="34"/>
      <c r="F124" s="23" t="str">
        <f>F16</f>
        <v xml:space="preserve"> </v>
      </c>
      <c r="G124" s="34"/>
      <c r="H124" s="34"/>
      <c r="I124" s="28" t="s">
        <v>22</v>
      </c>
      <c r="J124" s="65" t="str">
        <f>IF(J16="","",J16)</f>
        <v>5. 12. 2024</v>
      </c>
      <c r="K124" s="34"/>
      <c r="L124" s="51"/>
      <c r="S124" s="34"/>
      <c r="T124" s="34"/>
      <c r="U124" s="34"/>
      <c r="V124" s="34"/>
      <c r="W124" s="34"/>
      <c r="X124" s="34"/>
      <c r="Y124" s="34"/>
      <c r="Z124" s="34"/>
      <c r="AA124" s="34"/>
      <c r="AB124" s="34"/>
      <c r="AC124" s="34"/>
      <c r="AD124" s="34"/>
      <c r="AE124" s="34"/>
    </row>
    <row r="125" s="2" customFormat="1" ht="6.96"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2" customFormat="1" ht="15.15" customHeight="1">
      <c r="A126" s="34"/>
      <c r="B126" s="35"/>
      <c r="C126" s="28" t="s">
        <v>24</v>
      </c>
      <c r="D126" s="34"/>
      <c r="E126" s="34"/>
      <c r="F126" s="23" t="str">
        <f>E19</f>
        <v xml:space="preserve"> </v>
      </c>
      <c r="G126" s="34"/>
      <c r="H126" s="34"/>
      <c r="I126" s="28" t="s">
        <v>29</v>
      </c>
      <c r="J126" s="32" t="str">
        <f>E25</f>
        <v xml:space="preserve"> </v>
      </c>
      <c r="K126" s="34"/>
      <c r="L126" s="51"/>
      <c r="S126" s="34"/>
      <c r="T126" s="34"/>
      <c r="U126" s="34"/>
      <c r="V126" s="34"/>
      <c r="W126" s="34"/>
      <c r="X126" s="34"/>
      <c r="Y126" s="34"/>
      <c r="Z126" s="34"/>
      <c r="AA126" s="34"/>
      <c r="AB126" s="34"/>
      <c r="AC126" s="34"/>
      <c r="AD126" s="34"/>
      <c r="AE126" s="34"/>
    </row>
    <row r="127" s="2" customFormat="1" ht="15.15" customHeight="1">
      <c r="A127" s="34"/>
      <c r="B127" s="35"/>
      <c r="C127" s="28" t="s">
        <v>27</v>
      </c>
      <c r="D127" s="34"/>
      <c r="E127" s="34"/>
      <c r="F127" s="23" t="str">
        <f>IF(E22="","",E22)</f>
        <v>Vyplň údaj</v>
      </c>
      <c r="G127" s="34"/>
      <c r="H127" s="34"/>
      <c r="I127" s="28" t="s">
        <v>31</v>
      </c>
      <c r="J127" s="32" t="str">
        <f>E28</f>
        <v xml:space="preserve"> </v>
      </c>
      <c r="K127" s="34"/>
      <c r="L127" s="51"/>
      <c r="S127" s="34"/>
      <c r="T127" s="34"/>
      <c r="U127" s="34"/>
      <c r="V127" s="34"/>
      <c r="W127" s="34"/>
      <c r="X127" s="34"/>
      <c r="Y127" s="34"/>
      <c r="Z127" s="34"/>
      <c r="AA127" s="34"/>
      <c r="AB127" s="34"/>
      <c r="AC127" s="34"/>
      <c r="AD127" s="34"/>
      <c r="AE127" s="34"/>
    </row>
    <row r="128" s="2" customFormat="1" ht="10.32"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11" customFormat="1" ht="29.28" customHeight="1">
      <c r="A129" s="153"/>
      <c r="B129" s="154"/>
      <c r="C129" s="155" t="s">
        <v>267</v>
      </c>
      <c r="D129" s="156" t="s">
        <v>58</v>
      </c>
      <c r="E129" s="156" t="s">
        <v>54</v>
      </c>
      <c r="F129" s="156" t="s">
        <v>55</v>
      </c>
      <c r="G129" s="156" t="s">
        <v>268</v>
      </c>
      <c r="H129" s="156" t="s">
        <v>269</v>
      </c>
      <c r="I129" s="156" t="s">
        <v>270</v>
      </c>
      <c r="J129" s="157" t="s">
        <v>257</v>
      </c>
      <c r="K129" s="158" t="s">
        <v>271</v>
      </c>
      <c r="L129" s="159"/>
      <c r="M129" s="82" t="s">
        <v>1</v>
      </c>
      <c r="N129" s="83" t="s">
        <v>37</v>
      </c>
      <c r="O129" s="83" t="s">
        <v>272</v>
      </c>
      <c r="P129" s="83" t="s">
        <v>273</v>
      </c>
      <c r="Q129" s="83" t="s">
        <v>274</v>
      </c>
      <c r="R129" s="83" t="s">
        <v>275</v>
      </c>
      <c r="S129" s="83" t="s">
        <v>276</v>
      </c>
      <c r="T129" s="84" t="s">
        <v>277</v>
      </c>
      <c r="U129" s="153"/>
      <c r="V129" s="153"/>
      <c r="W129" s="153"/>
      <c r="X129" s="153"/>
      <c r="Y129" s="153"/>
      <c r="Z129" s="153"/>
      <c r="AA129" s="153"/>
      <c r="AB129" s="153"/>
      <c r="AC129" s="153"/>
      <c r="AD129" s="153"/>
      <c r="AE129" s="153"/>
    </row>
    <row r="130" s="2" customFormat="1" ht="22.8" customHeight="1">
      <c r="A130" s="34"/>
      <c r="B130" s="35"/>
      <c r="C130" s="89" t="s">
        <v>278</v>
      </c>
      <c r="D130" s="34"/>
      <c r="E130" s="34"/>
      <c r="F130" s="34"/>
      <c r="G130" s="34"/>
      <c r="H130" s="34"/>
      <c r="I130" s="34"/>
      <c r="J130" s="160">
        <f>BK130</f>
        <v>0</v>
      </c>
      <c r="K130" s="34"/>
      <c r="L130" s="35"/>
      <c r="M130" s="85"/>
      <c r="N130" s="69"/>
      <c r="O130" s="86"/>
      <c r="P130" s="161">
        <f>P131</f>
        <v>0</v>
      </c>
      <c r="Q130" s="86"/>
      <c r="R130" s="161">
        <f>R131</f>
        <v>0</v>
      </c>
      <c r="S130" s="86"/>
      <c r="T130" s="162">
        <f>T131</f>
        <v>0</v>
      </c>
      <c r="U130" s="34"/>
      <c r="V130" s="34"/>
      <c r="W130" s="34"/>
      <c r="X130" s="34"/>
      <c r="Y130" s="34"/>
      <c r="Z130" s="34"/>
      <c r="AA130" s="34"/>
      <c r="AB130" s="34"/>
      <c r="AC130" s="34"/>
      <c r="AD130" s="34"/>
      <c r="AE130" s="34"/>
      <c r="AT130" s="15" t="s">
        <v>72</v>
      </c>
      <c r="AU130" s="15" t="s">
        <v>259</v>
      </c>
      <c r="BK130" s="163">
        <f>BK131</f>
        <v>0</v>
      </c>
    </row>
    <row r="131" s="12" customFormat="1" ht="25.92" customHeight="1">
      <c r="A131" s="12"/>
      <c r="B131" s="164"/>
      <c r="C131" s="12"/>
      <c r="D131" s="165" t="s">
        <v>72</v>
      </c>
      <c r="E131" s="166" t="s">
        <v>279</v>
      </c>
      <c r="F131" s="166" t="s">
        <v>89</v>
      </c>
      <c r="G131" s="12"/>
      <c r="H131" s="12"/>
      <c r="I131" s="167"/>
      <c r="J131" s="168">
        <f>BK131</f>
        <v>0</v>
      </c>
      <c r="K131" s="12"/>
      <c r="L131" s="164"/>
      <c r="M131" s="169"/>
      <c r="N131" s="170"/>
      <c r="O131" s="170"/>
      <c r="P131" s="171">
        <f>P132+P145+P164+P177+P181</f>
        <v>0</v>
      </c>
      <c r="Q131" s="170"/>
      <c r="R131" s="171">
        <f>R132+R145+R164+R177+R181</f>
        <v>0</v>
      </c>
      <c r="S131" s="170"/>
      <c r="T131" s="172">
        <f>T132+T145+T164+T177+T181</f>
        <v>0</v>
      </c>
      <c r="U131" s="12"/>
      <c r="V131" s="12"/>
      <c r="W131" s="12"/>
      <c r="X131" s="12"/>
      <c r="Y131" s="12"/>
      <c r="Z131" s="12"/>
      <c r="AA131" s="12"/>
      <c r="AB131" s="12"/>
      <c r="AC131" s="12"/>
      <c r="AD131" s="12"/>
      <c r="AE131" s="12"/>
      <c r="AR131" s="165" t="s">
        <v>280</v>
      </c>
      <c r="AT131" s="173" t="s">
        <v>72</v>
      </c>
      <c r="AU131" s="173" t="s">
        <v>73</v>
      </c>
      <c r="AY131" s="165" t="s">
        <v>281</v>
      </c>
      <c r="BK131" s="174">
        <f>BK132+BK145+BK164+BK177+BK181</f>
        <v>0</v>
      </c>
    </row>
    <row r="132" s="12" customFormat="1" ht="22.8" customHeight="1">
      <c r="A132" s="12"/>
      <c r="B132" s="164"/>
      <c r="C132" s="12"/>
      <c r="D132" s="165" t="s">
        <v>72</v>
      </c>
      <c r="E132" s="175" t="s">
        <v>282</v>
      </c>
      <c r="F132" s="175" t="s">
        <v>283</v>
      </c>
      <c r="G132" s="12"/>
      <c r="H132" s="12"/>
      <c r="I132" s="167"/>
      <c r="J132" s="176">
        <f>BK132</f>
        <v>0</v>
      </c>
      <c r="K132" s="12"/>
      <c r="L132" s="164"/>
      <c r="M132" s="169"/>
      <c r="N132" s="170"/>
      <c r="O132" s="170"/>
      <c r="P132" s="171">
        <f>SUM(P133:P144)</f>
        <v>0</v>
      </c>
      <c r="Q132" s="170"/>
      <c r="R132" s="171">
        <f>SUM(R133:R144)</f>
        <v>0</v>
      </c>
      <c r="S132" s="170"/>
      <c r="T132" s="172">
        <f>SUM(T133:T144)</f>
        <v>0</v>
      </c>
      <c r="U132" s="12"/>
      <c r="V132" s="12"/>
      <c r="W132" s="12"/>
      <c r="X132" s="12"/>
      <c r="Y132" s="12"/>
      <c r="Z132" s="12"/>
      <c r="AA132" s="12"/>
      <c r="AB132" s="12"/>
      <c r="AC132" s="12"/>
      <c r="AD132" s="12"/>
      <c r="AE132" s="12"/>
      <c r="AR132" s="165" t="s">
        <v>280</v>
      </c>
      <c r="AT132" s="173" t="s">
        <v>72</v>
      </c>
      <c r="AU132" s="173" t="s">
        <v>80</v>
      </c>
      <c r="AY132" s="165" t="s">
        <v>281</v>
      </c>
      <c r="BK132" s="174">
        <f>SUM(BK133:BK144)</f>
        <v>0</v>
      </c>
    </row>
    <row r="133" s="2" customFormat="1" ht="16.5" customHeight="1">
      <c r="A133" s="34"/>
      <c r="B133" s="177"/>
      <c r="C133" s="178" t="s">
        <v>82</v>
      </c>
      <c r="D133" s="178" t="s">
        <v>284</v>
      </c>
      <c r="E133" s="179" t="s">
        <v>285</v>
      </c>
      <c r="F133" s="180" t="s">
        <v>286</v>
      </c>
      <c r="G133" s="181" t="s">
        <v>287</v>
      </c>
      <c r="H133" s="182"/>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288</v>
      </c>
      <c r="AT133" s="190" t="s">
        <v>284</v>
      </c>
      <c r="AU133" s="190" t="s">
        <v>82</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288</v>
      </c>
      <c r="BM133" s="190" t="s">
        <v>289</v>
      </c>
    </row>
    <row r="134" s="2" customFormat="1">
      <c r="A134" s="34"/>
      <c r="B134" s="35"/>
      <c r="C134" s="34"/>
      <c r="D134" s="192" t="s">
        <v>290</v>
      </c>
      <c r="E134" s="34"/>
      <c r="F134" s="193" t="s">
        <v>286</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82</v>
      </c>
    </row>
    <row r="135" s="2" customFormat="1">
      <c r="A135" s="34"/>
      <c r="B135" s="35"/>
      <c r="C135" s="34"/>
      <c r="D135" s="192" t="s">
        <v>291</v>
      </c>
      <c r="E135" s="34"/>
      <c r="F135" s="197" t="s">
        <v>292</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291</v>
      </c>
      <c r="AU135" s="15" t="s">
        <v>82</v>
      </c>
    </row>
    <row r="136" s="2" customFormat="1" ht="16.5" customHeight="1">
      <c r="A136" s="34"/>
      <c r="B136" s="177"/>
      <c r="C136" s="178" t="s">
        <v>90</v>
      </c>
      <c r="D136" s="178" t="s">
        <v>284</v>
      </c>
      <c r="E136" s="179" t="s">
        <v>293</v>
      </c>
      <c r="F136" s="180" t="s">
        <v>294</v>
      </c>
      <c r="G136" s="181" t="s">
        <v>287</v>
      </c>
      <c r="H136" s="182"/>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288</v>
      </c>
      <c r="AT136" s="190" t="s">
        <v>284</v>
      </c>
      <c r="AU136" s="190" t="s">
        <v>82</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288</v>
      </c>
      <c r="BM136" s="190" t="s">
        <v>295</v>
      </c>
    </row>
    <row r="137" s="2" customFormat="1">
      <c r="A137" s="34"/>
      <c r="B137" s="35"/>
      <c r="C137" s="34"/>
      <c r="D137" s="192" t="s">
        <v>290</v>
      </c>
      <c r="E137" s="34"/>
      <c r="F137" s="193" t="s">
        <v>294</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82</v>
      </c>
    </row>
    <row r="138" s="2" customFormat="1">
      <c r="A138" s="34"/>
      <c r="B138" s="35"/>
      <c r="C138" s="34"/>
      <c r="D138" s="192" t="s">
        <v>291</v>
      </c>
      <c r="E138" s="34"/>
      <c r="F138" s="197" t="s">
        <v>296</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291</v>
      </c>
      <c r="AU138" s="15" t="s">
        <v>82</v>
      </c>
    </row>
    <row r="139" s="2" customFormat="1" ht="16.5" customHeight="1">
      <c r="A139" s="34"/>
      <c r="B139" s="177"/>
      <c r="C139" s="178" t="s">
        <v>97</v>
      </c>
      <c r="D139" s="178" t="s">
        <v>284</v>
      </c>
      <c r="E139" s="179" t="s">
        <v>297</v>
      </c>
      <c r="F139" s="180" t="s">
        <v>298</v>
      </c>
      <c r="G139" s="181" t="s">
        <v>287</v>
      </c>
      <c r="H139" s="182"/>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288</v>
      </c>
      <c r="AT139" s="190" t="s">
        <v>284</v>
      </c>
      <c r="AU139" s="190" t="s">
        <v>82</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288</v>
      </c>
      <c r="BM139" s="190" t="s">
        <v>299</v>
      </c>
    </row>
    <row r="140" s="2" customFormat="1">
      <c r="A140" s="34"/>
      <c r="B140" s="35"/>
      <c r="C140" s="34"/>
      <c r="D140" s="192" t="s">
        <v>290</v>
      </c>
      <c r="E140" s="34"/>
      <c r="F140" s="193" t="s">
        <v>298</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82</v>
      </c>
    </row>
    <row r="141" s="2" customFormat="1">
      <c r="A141" s="34"/>
      <c r="B141" s="35"/>
      <c r="C141" s="34"/>
      <c r="D141" s="192" t="s">
        <v>291</v>
      </c>
      <c r="E141" s="34"/>
      <c r="F141" s="198" t="s">
        <v>300</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291</v>
      </c>
      <c r="AU141" s="15" t="s">
        <v>82</v>
      </c>
    </row>
    <row r="142" s="2" customFormat="1" ht="16.5" customHeight="1">
      <c r="A142" s="34"/>
      <c r="B142" s="177"/>
      <c r="C142" s="178" t="s">
        <v>280</v>
      </c>
      <c r="D142" s="178" t="s">
        <v>284</v>
      </c>
      <c r="E142" s="179" t="s">
        <v>301</v>
      </c>
      <c r="F142" s="180" t="s">
        <v>302</v>
      </c>
      <c r="G142" s="181" t="s">
        <v>287</v>
      </c>
      <c r="H142" s="182"/>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288</v>
      </c>
      <c r="AT142" s="190" t="s">
        <v>284</v>
      </c>
      <c r="AU142" s="190" t="s">
        <v>82</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288</v>
      </c>
      <c r="BM142" s="190" t="s">
        <v>303</v>
      </c>
    </row>
    <row r="143" s="2" customFormat="1">
      <c r="A143" s="34"/>
      <c r="B143" s="35"/>
      <c r="C143" s="34"/>
      <c r="D143" s="192" t="s">
        <v>290</v>
      </c>
      <c r="E143" s="34"/>
      <c r="F143" s="193" t="s">
        <v>302</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82</v>
      </c>
    </row>
    <row r="144" s="2" customFormat="1">
      <c r="A144" s="34"/>
      <c r="B144" s="35"/>
      <c r="C144" s="34"/>
      <c r="D144" s="192" t="s">
        <v>291</v>
      </c>
      <c r="E144" s="34"/>
      <c r="F144" s="197" t="s">
        <v>304</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82</v>
      </c>
    </row>
    <row r="145" s="12" customFormat="1" ht="22.8" customHeight="1">
      <c r="A145" s="12"/>
      <c r="B145" s="164"/>
      <c r="C145" s="12"/>
      <c r="D145" s="165" t="s">
        <v>72</v>
      </c>
      <c r="E145" s="175" t="s">
        <v>305</v>
      </c>
      <c r="F145" s="175" t="s">
        <v>306</v>
      </c>
      <c r="G145" s="12"/>
      <c r="H145" s="12"/>
      <c r="I145" s="167"/>
      <c r="J145" s="176">
        <f>BK145</f>
        <v>0</v>
      </c>
      <c r="K145" s="12"/>
      <c r="L145" s="164"/>
      <c r="M145" s="169"/>
      <c r="N145" s="170"/>
      <c r="O145" s="170"/>
      <c r="P145" s="171">
        <f>SUM(P146:P163)</f>
        <v>0</v>
      </c>
      <c r="Q145" s="170"/>
      <c r="R145" s="171">
        <f>SUM(R146:R163)</f>
        <v>0</v>
      </c>
      <c r="S145" s="170"/>
      <c r="T145" s="172">
        <f>SUM(T146:T163)</f>
        <v>0</v>
      </c>
      <c r="U145" s="12"/>
      <c r="V145" s="12"/>
      <c r="W145" s="12"/>
      <c r="X145" s="12"/>
      <c r="Y145" s="12"/>
      <c r="Z145" s="12"/>
      <c r="AA145" s="12"/>
      <c r="AB145" s="12"/>
      <c r="AC145" s="12"/>
      <c r="AD145" s="12"/>
      <c r="AE145" s="12"/>
      <c r="AR145" s="165" t="s">
        <v>280</v>
      </c>
      <c r="AT145" s="173" t="s">
        <v>72</v>
      </c>
      <c r="AU145" s="173" t="s">
        <v>80</v>
      </c>
      <c r="AY145" s="165" t="s">
        <v>281</v>
      </c>
      <c r="BK145" s="174">
        <f>SUM(BK146:BK163)</f>
        <v>0</v>
      </c>
    </row>
    <row r="146" s="2" customFormat="1" ht="21.75" customHeight="1">
      <c r="A146" s="34"/>
      <c r="B146" s="177"/>
      <c r="C146" s="178" t="s">
        <v>307</v>
      </c>
      <c r="D146" s="178" t="s">
        <v>284</v>
      </c>
      <c r="E146" s="179" t="s">
        <v>308</v>
      </c>
      <c r="F146" s="180" t="s">
        <v>309</v>
      </c>
      <c r="G146" s="181" t="s">
        <v>287</v>
      </c>
      <c r="H146" s="182"/>
      <c r="I146" s="183"/>
      <c r="J146" s="184">
        <f>ROUND(I146*H146,2)</f>
        <v>0</v>
      </c>
      <c r="K146" s="185"/>
      <c r="L146" s="35"/>
      <c r="M146" s="186" t="s">
        <v>1</v>
      </c>
      <c r="N146" s="187" t="s">
        <v>38</v>
      </c>
      <c r="O146" s="73"/>
      <c r="P146" s="188">
        <f>O146*H146</f>
        <v>0</v>
      </c>
      <c r="Q146" s="188">
        <v>0</v>
      </c>
      <c r="R146" s="188">
        <f>Q146*H146</f>
        <v>0</v>
      </c>
      <c r="S146" s="188">
        <v>0</v>
      </c>
      <c r="T146" s="189">
        <f>S146*H146</f>
        <v>0</v>
      </c>
      <c r="U146" s="34"/>
      <c r="V146" s="34"/>
      <c r="W146" s="34"/>
      <c r="X146" s="34"/>
      <c r="Y146" s="34"/>
      <c r="Z146" s="34"/>
      <c r="AA146" s="34"/>
      <c r="AB146" s="34"/>
      <c r="AC146" s="34"/>
      <c r="AD146" s="34"/>
      <c r="AE146" s="34"/>
      <c r="AR146" s="190" t="s">
        <v>288</v>
      </c>
      <c r="AT146" s="190" t="s">
        <v>284</v>
      </c>
      <c r="AU146" s="190" t="s">
        <v>82</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288</v>
      </c>
      <c r="BM146" s="190" t="s">
        <v>310</v>
      </c>
    </row>
    <row r="147" s="2" customFormat="1">
      <c r="A147" s="34"/>
      <c r="B147" s="35"/>
      <c r="C147" s="34"/>
      <c r="D147" s="192" t="s">
        <v>290</v>
      </c>
      <c r="E147" s="34"/>
      <c r="F147" s="193" t="s">
        <v>309</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82</v>
      </c>
    </row>
    <row r="148" s="2" customFormat="1">
      <c r="A148" s="34"/>
      <c r="B148" s="35"/>
      <c r="C148" s="34"/>
      <c r="D148" s="192" t="s">
        <v>291</v>
      </c>
      <c r="E148" s="34"/>
      <c r="F148" s="197" t="s">
        <v>311</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291</v>
      </c>
      <c r="AU148" s="15" t="s">
        <v>82</v>
      </c>
    </row>
    <row r="149" s="2" customFormat="1" ht="16.5" customHeight="1">
      <c r="A149" s="34"/>
      <c r="B149" s="177"/>
      <c r="C149" s="178" t="s">
        <v>312</v>
      </c>
      <c r="D149" s="178" t="s">
        <v>284</v>
      </c>
      <c r="E149" s="179" t="s">
        <v>313</v>
      </c>
      <c r="F149" s="180" t="s">
        <v>314</v>
      </c>
      <c r="G149" s="181" t="s">
        <v>287</v>
      </c>
      <c r="H149" s="182"/>
      <c r="I149" s="183"/>
      <c r="J149" s="184">
        <f>ROUND(I149*H149,2)</f>
        <v>0</v>
      </c>
      <c r="K149" s="185"/>
      <c r="L149" s="35"/>
      <c r="M149" s="186" t="s">
        <v>1</v>
      </c>
      <c r="N149" s="187" t="s">
        <v>38</v>
      </c>
      <c r="O149" s="73"/>
      <c r="P149" s="188">
        <f>O149*H149</f>
        <v>0</v>
      </c>
      <c r="Q149" s="188">
        <v>0</v>
      </c>
      <c r="R149" s="188">
        <f>Q149*H149</f>
        <v>0</v>
      </c>
      <c r="S149" s="188">
        <v>0</v>
      </c>
      <c r="T149" s="189">
        <f>S149*H149</f>
        <v>0</v>
      </c>
      <c r="U149" s="34"/>
      <c r="V149" s="34"/>
      <c r="W149" s="34"/>
      <c r="X149" s="34"/>
      <c r="Y149" s="34"/>
      <c r="Z149" s="34"/>
      <c r="AA149" s="34"/>
      <c r="AB149" s="34"/>
      <c r="AC149" s="34"/>
      <c r="AD149" s="34"/>
      <c r="AE149" s="34"/>
      <c r="AR149" s="190" t="s">
        <v>288</v>
      </c>
      <c r="AT149" s="190" t="s">
        <v>284</v>
      </c>
      <c r="AU149" s="190" t="s">
        <v>82</v>
      </c>
      <c r="AY149" s="15" t="s">
        <v>281</v>
      </c>
      <c r="BE149" s="191">
        <f>IF(N149="základní",J149,0)</f>
        <v>0</v>
      </c>
      <c r="BF149" s="191">
        <f>IF(N149="snížená",J149,0)</f>
        <v>0</v>
      </c>
      <c r="BG149" s="191">
        <f>IF(N149="zákl. přenesená",J149,0)</f>
        <v>0</v>
      </c>
      <c r="BH149" s="191">
        <f>IF(N149="sníž. přenesená",J149,0)</f>
        <v>0</v>
      </c>
      <c r="BI149" s="191">
        <f>IF(N149="nulová",J149,0)</f>
        <v>0</v>
      </c>
      <c r="BJ149" s="15" t="s">
        <v>80</v>
      </c>
      <c r="BK149" s="191">
        <f>ROUND(I149*H149,2)</f>
        <v>0</v>
      </c>
      <c r="BL149" s="15" t="s">
        <v>288</v>
      </c>
      <c r="BM149" s="190" t="s">
        <v>315</v>
      </c>
    </row>
    <row r="150" s="2" customFormat="1">
      <c r="A150" s="34"/>
      <c r="B150" s="35"/>
      <c r="C150" s="34"/>
      <c r="D150" s="192" t="s">
        <v>290</v>
      </c>
      <c r="E150" s="34"/>
      <c r="F150" s="193" t="s">
        <v>314</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290</v>
      </c>
      <c r="AU150" s="15" t="s">
        <v>82</v>
      </c>
    </row>
    <row r="151" s="2" customFormat="1">
      <c r="A151" s="34"/>
      <c r="B151" s="35"/>
      <c r="C151" s="34"/>
      <c r="D151" s="192" t="s">
        <v>291</v>
      </c>
      <c r="E151" s="34"/>
      <c r="F151" s="198" t="s">
        <v>316</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291</v>
      </c>
      <c r="AU151" s="15" t="s">
        <v>82</v>
      </c>
    </row>
    <row r="152" s="2" customFormat="1" ht="21.75" customHeight="1">
      <c r="A152" s="34"/>
      <c r="B152" s="177"/>
      <c r="C152" s="178" t="s">
        <v>317</v>
      </c>
      <c r="D152" s="178" t="s">
        <v>284</v>
      </c>
      <c r="E152" s="179" t="s">
        <v>318</v>
      </c>
      <c r="F152" s="180" t="s">
        <v>319</v>
      </c>
      <c r="G152" s="181" t="s">
        <v>287</v>
      </c>
      <c r="H152" s="182"/>
      <c r="I152" s="183"/>
      <c r="J152" s="184">
        <f>ROUND(I152*H152,2)</f>
        <v>0</v>
      </c>
      <c r="K152" s="185"/>
      <c r="L152" s="35"/>
      <c r="M152" s="186" t="s">
        <v>1</v>
      </c>
      <c r="N152" s="187"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288</v>
      </c>
      <c r="AT152" s="190" t="s">
        <v>284</v>
      </c>
      <c r="AU152" s="190" t="s">
        <v>82</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288</v>
      </c>
      <c r="BM152" s="190" t="s">
        <v>320</v>
      </c>
    </row>
    <row r="153" s="2" customFormat="1">
      <c r="A153" s="34"/>
      <c r="B153" s="35"/>
      <c r="C153" s="34"/>
      <c r="D153" s="192" t="s">
        <v>290</v>
      </c>
      <c r="E153" s="34"/>
      <c r="F153" s="193" t="s">
        <v>319</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82</v>
      </c>
    </row>
    <row r="154" s="2" customFormat="1">
      <c r="A154" s="34"/>
      <c r="B154" s="35"/>
      <c r="C154" s="34"/>
      <c r="D154" s="192" t="s">
        <v>291</v>
      </c>
      <c r="E154" s="34"/>
      <c r="F154" s="197" t="s">
        <v>321</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291</v>
      </c>
      <c r="AU154" s="15" t="s">
        <v>82</v>
      </c>
    </row>
    <row r="155" s="2" customFormat="1" ht="16.5" customHeight="1">
      <c r="A155" s="34"/>
      <c r="B155" s="177"/>
      <c r="C155" s="178" t="s">
        <v>322</v>
      </c>
      <c r="D155" s="178" t="s">
        <v>284</v>
      </c>
      <c r="E155" s="179" t="s">
        <v>323</v>
      </c>
      <c r="F155" s="180" t="s">
        <v>324</v>
      </c>
      <c r="G155" s="181" t="s">
        <v>287</v>
      </c>
      <c r="H155" s="182"/>
      <c r="I155" s="183"/>
      <c r="J155" s="184">
        <f>ROUND(I155*H155,2)</f>
        <v>0</v>
      </c>
      <c r="K155" s="185"/>
      <c r="L155" s="35"/>
      <c r="M155" s="186" t="s">
        <v>1</v>
      </c>
      <c r="N155" s="187" t="s">
        <v>38</v>
      </c>
      <c r="O155" s="73"/>
      <c r="P155" s="188">
        <f>O155*H155</f>
        <v>0</v>
      </c>
      <c r="Q155" s="188">
        <v>0</v>
      </c>
      <c r="R155" s="188">
        <f>Q155*H155</f>
        <v>0</v>
      </c>
      <c r="S155" s="188">
        <v>0</v>
      </c>
      <c r="T155" s="189">
        <f>S155*H155</f>
        <v>0</v>
      </c>
      <c r="U155" s="34"/>
      <c r="V155" s="34"/>
      <c r="W155" s="34"/>
      <c r="X155" s="34"/>
      <c r="Y155" s="34"/>
      <c r="Z155" s="34"/>
      <c r="AA155" s="34"/>
      <c r="AB155" s="34"/>
      <c r="AC155" s="34"/>
      <c r="AD155" s="34"/>
      <c r="AE155" s="34"/>
      <c r="AR155" s="190" t="s">
        <v>288</v>
      </c>
      <c r="AT155" s="190" t="s">
        <v>284</v>
      </c>
      <c r="AU155" s="190" t="s">
        <v>82</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288</v>
      </c>
      <c r="BM155" s="190" t="s">
        <v>325</v>
      </c>
    </row>
    <row r="156" s="2" customFormat="1">
      <c r="A156" s="34"/>
      <c r="B156" s="35"/>
      <c r="C156" s="34"/>
      <c r="D156" s="192" t="s">
        <v>290</v>
      </c>
      <c r="E156" s="34"/>
      <c r="F156" s="193" t="s">
        <v>324</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82</v>
      </c>
    </row>
    <row r="157" s="2" customFormat="1">
      <c r="A157" s="34"/>
      <c r="B157" s="35"/>
      <c r="C157" s="34"/>
      <c r="D157" s="192" t="s">
        <v>291</v>
      </c>
      <c r="E157" s="34"/>
      <c r="F157" s="198" t="s">
        <v>326</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291</v>
      </c>
      <c r="AU157" s="15" t="s">
        <v>82</v>
      </c>
    </row>
    <row r="158" s="2" customFormat="1" ht="16.5" customHeight="1">
      <c r="A158" s="34"/>
      <c r="B158" s="177"/>
      <c r="C158" s="178" t="s">
        <v>327</v>
      </c>
      <c r="D158" s="178" t="s">
        <v>284</v>
      </c>
      <c r="E158" s="179" t="s">
        <v>328</v>
      </c>
      <c r="F158" s="180" t="s">
        <v>329</v>
      </c>
      <c r="G158" s="181" t="s">
        <v>287</v>
      </c>
      <c r="H158" s="182"/>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288</v>
      </c>
      <c r="AT158" s="190" t="s">
        <v>284</v>
      </c>
      <c r="AU158" s="190" t="s">
        <v>82</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288</v>
      </c>
      <c r="BM158" s="190" t="s">
        <v>330</v>
      </c>
    </row>
    <row r="159" s="2" customFormat="1">
      <c r="A159" s="34"/>
      <c r="B159" s="35"/>
      <c r="C159" s="34"/>
      <c r="D159" s="192" t="s">
        <v>290</v>
      </c>
      <c r="E159" s="34"/>
      <c r="F159" s="193" t="s">
        <v>329</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82</v>
      </c>
    </row>
    <row r="160" s="2" customFormat="1">
      <c r="A160" s="34"/>
      <c r="B160" s="35"/>
      <c r="C160" s="34"/>
      <c r="D160" s="192" t="s">
        <v>291</v>
      </c>
      <c r="E160" s="34"/>
      <c r="F160" s="197" t="s">
        <v>331</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291</v>
      </c>
      <c r="AU160" s="15" t="s">
        <v>82</v>
      </c>
    </row>
    <row r="161" s="2" customFormat="1" ht="16.5" customHeight="1">
      <c r="A161" s="34"/>
      <c r="B161" s="177"/>
      <c r="C161" s="178" t="s">
        <v>332</v>
      </c>
      <c r="D161" s="178" t="s">
        <v>284</v>
      </c>
      <c r="E161" s="179" t="s">
        <v>333</v>
      </c>
      <c r="F161" s="180" t="s">
        <v>334</v>
      </c>
      <c r="G161" s="181" t="s">
        <v>287</v>
      </c>
      <c r="H161" s="182"/>
      <c r="I161" s="183"/>
      <c r="J161" s="184">
        <f>ROUND(I161*H161,2)</f>
        <v>0</v>
      </c>
      <c r="K161" s="185"/>
      <c r="L161" s="35"/>
      <c r="M161" s="186" t="s">
        <v>1</v>
      </c>
      <c r="N161" s="187"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288</v>
      </c>
      <c r="AT161" s="190" t="s">
        <v>284</v>
      </c>
      <c r="AU161" s="190" t="s">
        <v>82</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288</v>
      </c>
      <c r="BM161" s="190" t="s">
        <v>335</v>
      </c>
    </row>
    <row r="162" s="2" customFormat="1">
      <c r="A162" s="34"/>
      <c r="B162" s="35"/>
      <c r="C162" s="34"/>
      <c r="D162" s="192" t="s">
        <v>290</v>
      </c>
      <c r="E162" s="34"/>
      <c r="F162" s="193" t="s">
        <v>334</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82</v>
      </c>
    </row>
    <row r="163" s="2" customFormat="1">
      <c r="A163" s="34"/>
      <c r="B163" s="35"/>
      <c r="C163" s="34"/>
      <c r="D163" s="192" t="s">
        <v>291</v>
      </c>
      <c r="E163" s="34"/>
      <c r="F163" s="197" t="s">
        <v>336</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291</v>
      </c>
      <c r="AU163" s="15" t="s">
        <v>82</v>
      </c>
    </row>
    <row r="164" s="12" customFormat="1" ht="22.8" customHeight="1">
      <c r="A164" s="12"/>
      <c r="B164" s="164"/>
      <c r="C164" s="12"/>
      <c r="D164" s="165" t="s">
        <v>72</v>
      </c>
      <c r="E164" s="175" t="s">
        <v>337</v>
      </c>
      <c r="F164" s="175" t="s">
        <v>338</v>
      </c>
      <c r="G164" s="12"/>
      <c r="H164" s="12"/>
      <c r="I164" s="167"/>
      <c r="J164" s="176">
        <f>BK164</f>
        <v>0</v>
      </c>
      <c r="K164" s="12"/>
      <c r="L164" s="164"/>
      <c r="M164" s="169"/>
      <c r="N164" s="170"/>
      <c r="O164" s="170"/>
      <c r="P164" s="171">
        <f>SUM(P165:P176)</f>
        <v>0</v>
      </c>
      <c r="Q164" s="170"/>
      <c r="R164" s="171">
        <f>SUM(R165:R176)</f>
        <v>0</v>
      </c>
      <c r="S164" s="170"/>
      <c r="T164" s="172">
        <f>SUM(T165:T176)</f>
        <v>0</v>
      </c>
      <c r="U164" s="12"/>
      <c r="V164" s="12"/>
      <c r="W164" s="12"/>
      <c r="X164" s="12"/>
      <c r="Y164" s="12"/>
      <c r="Z164" s="12"/>
      <c r="AA164" s="12"/>
      <c r="AB164" s="12"/>
      <c r="AC164" s="12"/>
      <c r="AD164" s="12"/>
      <c r="AE164" s="12"/>
      <c r="AR164" s="165" t="s">
        <v>280</v>
      </c>
      <c r="AT164" s="173" t="s">
        <v>72</v>
      </c>
      <c r="AU164" s="173" t="s">
        <v>80</v>
      </c>
      <c r="AY164" s="165" t="s">
        <v>281</v>
      </c>
      <c r="BK164" s="174">
        <f>SUM(BK165:BK176)</f>
        <v>0</v>
      </c>
    </row>
    <row r="165" s="2" customFormat="1" ht="21.75" customHeight="1">
      <c r="A165" s="34"/>
      <c r="B165" s="177"/>
      <c r="C165" s="178" t="s">
        <v>8</v>
      </c>
      <c r="D165" s="178" t="s">
        <v>284</v>
      </c>
      <c r="E165" s="179" t="s">
        <v>339</v>
      </c>
      <c r="F165" s="180" t="s">
        <v>340</v>
      </c>
      <c r="G165" s="181" t="s">
        <v>287</v>
      </c>
      <c r="H165" s="182"/>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288</v>
      </c>
      <c r="AT165" s="190" t="s">
        <v>284</v>
      </c>
      <c r="AU165" s="190" t="s">
        <v>82</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288</v>
      </c>
      <c r="BM165" s="190" t="s">
        <v>341</v>
      </c>
    </row>
    <row r="166" s="2" customFormat="1">
      <c r="A166" s="34"/>
      <c r="B166" s="35"/>
      <c r="C166" s="34"/>
      <c r="D166" s="192" t="s">
        <v>290</v>
      </c>
      <c r="E166" s="34"/>
      <c r="F166" s="193" t="s">
        <v>340</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82</v>
      </c>
    </row>
    <row r="167" s="2" customFormat="1">
      <c r="A167" s="34"/>
      <c r="B167" s="35"/>
      <c r="C167" s="34"/>
      <c r="D167" s="192" t="s">
        <v>291</v>
      </c>
      <c r="E167" s="34"/>
      <c r="F167" s="197" t="s">
        <v>342</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82</v>
      </c>
    </row>
    <row r="168" s="2" customFormat="1" ht="24.15" customHeight="1">
      <c r="A168" s="34"/>
      <c r="B168" s="177"/>
      <c r="C168" s="178" t="s">
        <v>343</v>
      </c>
      <c r="D168" s="178" t="s">
        <v>284</v>
      </c>
      <c r="E168" s="179" t="s">
        <v>344</v>
      </c>
      <c r="F168" s="180" t="s">
        <v>345</v>
      </c>
      <c r="G168" s="181" t="s">
        <v>287</v>
      </c>
      <c r="H168" s="182"/>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288</v>
      </c>
      <c r="AT168" s="190" t="s">
        <v>284</v>
      </c>
      <c r="AU168" s="190" t="s">
        <v>82</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288</v>
      </c>
      <c r="BM168" s="190" t="s">
        <v>346</v>
      </c>
    </row>
    <row r="169" s="2" customFormat="1">
      <c r="A169" s="34"/>
      <c r="B169" s="35"/>
      <c r="C169" s="34"/>
      <c r="D169" s="192" t="s">
        <v>290</v>
      </c>
      <c r="E169" s="34"/>
      <c r="F169" s="193" t="s">
        <v>345</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82</v>
      </c>
    </row>
    <row r="170" s="2" customFormat="1">
      <c r="A170" s="34"/>
      <c r="B170" s="35"/>
      <c r="C170" s="34"/>
      <c r="D170" s="192" t="s">
        <v>291</v>
      </c>
      <c r="E170" s="34"/>
      <c r="F170" s="197" t="s">
        <v>347</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82</v>
      </c>
    </row>
    <row r="171" s="2" customFormat="1" ht="16.5" customHeight="1">
      <c r="A171" s="34"/>
      <c r="B171" s="177"/>
      <c r="C171" s="178" t="s">
        <v>348</v>
      </c>
      <c r="D171" s="178" t="s">
        <v>284</v>
      </c>
      <c r="E171" s="179" t="s">
        <v>349</v>
      </c>
      <c r="F171" s="180" t="s">
        <v>350</v>
      </c>
      <c r="G171" s="181" t="s">
        <v>287</v>
      </c>
      <c r="H171" s="182"/>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288</v>
      </c>
      <c r="AT171" s="190" t="s">
        <v>284</v>
      </c>
      <c r="AU171" s="190" t="s">
        <v>82</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288</v>
      </c>
      <c r="BM171" s="190" t="s">
        <v>351</v>
      </c>
    </row>
    <row r="172" s="2" customFormat="1">
      <c r="A172" s="34"/>
      <c r="B172" s="35"/>
      <c r="C172" s="34"/>
      <c r="D172" s="192" t="s">
        <v>290</v>
      </c>
      <c r="E172" s="34"/>
      <c r="F172" s="193" t="s">
        <v>350</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82</v>
      </c>
    </row>
    <row r="173" s="2" customFormat="1">
      <c r="A173" s="34"/>
      <c r="B173" s="35"/>
      <c r="C173" s="34"/>
      <c r="D173" s="192" t="s">
        <v>291</v>
      </c>
      <c r="E173" s="34"/>
      <c r="F173" s="197" t="s">
        <v>352</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82</v>
      </c>
    </row>
    <row r="174" s="2" customFormat="1" ht="16.5" customHeight="1">
      <c r="A174" s="34"/>
      <c r="B174" s="177"/>
      <c r="C174" s="178" t="s">
        <v>353</v>
      </c>
      <c r="D174" s="178" t="s">
        <v>284</v>
      </c>
      <c r="E174" s="179" t="s">
        <v>354</v>
      </c>
      <c r="F174" s="180" t="s">
        <v>355</v>
      </c>
      <c r="G174" s="181" t="s">
        <v>287</v>
      </c>
      <c r="H174" s="182"/>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288</v>
      </c>
      <c r="AT174" s="190" t="s">
        <v>284</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288</v>
      </c>
      <c r="BM174" s="190" t="s">
        <v>356</v>
      </c>
    </row>
    <row r="175" s="2" customFormat="1">
      <c r="A175" s="34"/>
      <c r="B175" s="35"/>
      <c r="C175" s="34"/>
      <c r="D175" s="192" t="s">
        <v>290</v>
      </c>
      <c r="E175" s="34"/>
      <c r="F175" s="193" t="s">
        <v>355</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2" customFormat="1">
      <c r="A176" s="34"/>
      <c r="B176" s="35"/>
      <c r="C176" s="34"/>
      <c r="D176" s="192" t="s">
        <v>291</v>
      </c>
      <c r="E176" s="34"/>
      <c r="F176" s="197" t="s">
        <v>357</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82</v>
      </c>
    </row>
    <row r="177" s="12" customFormat="1" ht="22.8" customHeight="1">
      <c r="A177" s="12"/>
      <c r="B177" s="164"/>
      <c r="C177" s="12"/>
      <c r="D177" s="165" t="s">
        <v>72</v>
      </c>
      <c r="E177" s="175" t="s">
        <v>358</v>
      </c>
      <c r="F177" s="175" t="s">
        <v>359</v>
      </c>
      <c r="G177" s="12"/>
      <c r="H177" s="12"/>
      <c r="I177" s="167"/>
      <c r="J177" s="176">
        <f>BK177</f>
        <v>0</v>
      </c>
      <c r="K177" s="12"/>
      <c r="L177" s="164"/>
      <c r="M177" s="169"/>
      <c r="N177" s="170"/>
      <c r="O177" s="170"/>
      <c r="P177" s="171">
        <f>SUM(P178:P180)</f>
        <v>0</v>
      </c>
      <c r="Q177" s="170"/>
      <c r="R177" s="171">
        <f>SUM(R178:R180)</f>
        <v>0</v>
      </c>
      <c r="S177" s="170"/>
      <c r="T177" s="172">
        <f>SUM(T178:T180)</f>
        <v>0</v>
      </c>
      <c r="U177" s="12"/>
      <c r="V177" s="12"/>
      <c r="W177" s="12"/>
      <c r="X177" s="12"/>
      <c r="Y177" s="12"/>
      <c r="Z177" s="12"/>
      <c r="AA177" s="12"/>
      <c r="AB177" s="12"/>
      <c r="AC177" s="12"/>
      <c r="AD177" s="12"/>
      <c r="AE177" s="12"/>
      <c r="AR177" s="165" t="s">
        <v>280</v>
      </c>
      <c r="AT177" s="173" t="s">
        <v>72</v>
      </c>
      <c r="AU177" s="173" t="s">
        <v>80</v>
      </c>
      <c r="AY177" s="165" t="s">
        <v>281</v>
      </c>
      <c r="BK177" s="174">
        <f>SUM(BK178:BK180)</f>
        <v>0</v>
      </c>
    </row>
    <row r="178" s="2" customFormat="1" ht="16.5" customHeight="1">
      <c r="A178" s="34"/>
      <c r="B178" s="177"/>
      <c r="C178" s="178" t="s">
        <v>360</v>
      </c>
      <c r="D178" s="178" t="s">
        <v>284</v>
      </c>
      <c r="E178" s="179" t="s">
        <v>361</v>
      </c>
      <c r="F178" s="180" t="s">
        <v>362</v>
      </c>
      <c r="G178" s="181" t="s">
        <v>287</v>
      </c>
      <c r="H178" s="182"/>
      <c r="I178" s="183"/>
      <c r="J178" s="184">
        <f>ROUND(I178*H178,2)</f>
        <v>0</v>
      </c>
      <c r="K178" s="185"/>
      <c r="L178" s="35"/>
      <c r="M178" s="186" t="s">
        <v>1</v>
      </c>
      <c r="N178" s="187" t="s">
        <v>38</v>
      </c>
      <c r="O178" s="73"/>
      <c r="P178" s="188">
        <f>O178*H178</f>
        <v>0</v>
      </c>
      <c r="Q178" s="188">
        <v>0</v>
      </c>
      <c r="R178" s="188">
        <f>Q178*H178</f>
        <v>0</v>
      </c>
      <c r="S178" s="188">
        <v>0</v>
      </c>
      <c r="T178" s="189">
        <f>S178*H178</f>
        <v>0</v>
      </c>
      <c r="U178" s="34"/>
      <c r="V178" s="34"/>
      <c r="W178" s="34"/>
      <c r="X178" s="34"/>
      <c r="Y178" s="34"/>
      <c r="Z178" s="34"/>
      <c r="AA178" s="34"/>
      <c r="AB178" s="34"/>
      <c r="AC178" s="34"/>
      <c r="AD178" s="34"/>
      <c r="AE178" s="34"/>
      <c r="AR178" s="190" t="s">
        <v>288</v>
      </c>
      <c r="AT178" s="190" t="s">
        <v>284</v>
      </c>
      <c r="AU178" s="190" t="s">
        <v>82</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288</v>
      </c>
      <c r="BM178" s="190" t="s">
        <v>363</v>
      </c>
    </row>
    <row r="179" s="2" customFormat="1">
      <c r="A179" s="34"/>
      <c r="B179" s="35"/>
      <c r="C179" s="34"/>
      <c r="D179" s="192" t="s">
        <v>290</v>
      </c>
      <c r="E179" s="34"/>
      <c r="F179" s="193" t="s">
        <v>362</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82</v>
      </c>
    </row>
    <row r="180" s="2" customFormat="1">
      <c r="A180" s="34"/>
      <c r="B180" s="35"/>
      <c r="C180" s="34"/>
      <c r="D180" s="192" t="s">
        <v>291</v>
      </c>
      <c r="E180" s="34"/>
      <c r="F180" s="197" t="s">
        <v>364</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291</v>
      </c>
      <c r="AU180" s="15" t="s">
        <v>82</v>
      </c>
    </row>
    <row r="181" s="12" customFormat="1" ht="22.8" customHeight="1">
      <c r="A181" s="12"/>
      <c r="B181" s="164"/>
      <c r="C181" s="12"/>
      <c r="D181" s="165" t="s">
        <v>72</v>
      </c>
      <c r="E181" s="175" t="s">
        <v>365</v>
      </c>
      <c r="F181" s="175" t="s">
        <v>366</v>
      </c>
      <c r="G181" s="12"/>
      <c r="H181" s="12"/>
      <c r="I181" s="167"/>
      <c r="J181" s="176">
        <f>BK181</f>
        <v>0</v>
      </c>
      <c r="K181" s="12"/>
      <c r="L181" s="164"/>
      <c r="M181" s="169"/>
      <c r="N181" s="170"/>
      <c r="O181" s="170"/>
      <c r="P181" s="171">
        <f>SUM(P182:P198)</f>
        <v>0</v>
      </c>
      <c r="Q181" s="170"/>
      <c r="R181" s="171">
        <f>SUM(R182:R198)</f>
        <v>0</v>
      </c>
      <c r="S181" s="170"/>
      <c r="T181" s="172">
        <f>SUM(T182:T198)</f>
        <v>0</v>
      </c>
      <c r="U181" s="12"/>
      <c r="V181" s="12"/>
      <c r="W181" s="12"/>
      <c r="X181" s="12"/>
      <c r="Y181" s="12"/>
      <c r="Z181" s="12"/>
      <c r="AA181" s="12"/>
      <c r="AB181" s="12"/>
      <c r="AC181" s="12"/>
      <c r="AD181" s="12"/>
      <c r="AE181" s="12"/>
      <c r="AR181" s="165" t="s">
        <v>280</v>
      </c>
      <c r="AT181" s="173" t="s">
        <v>72</v>
      </c>
      <c r="AU181" s="173" t="s">
        <v>80</v>
      </c>
      <c r="AY181" s="165" t="s">
        <v>281</v>
      </c>
      <c r="BK181" s="174">
        <f>SUM(BK182:BK198)</f>
        <v>0</v>
      </c>
    </row>
    <row r="182" s="2" customFormat="1" ht="16.5" customHeight="1">
      <c r="A182" s="34"/>
      <c r="B182" s="177"/>
      <c r="C182" s="178" t="s">
        <v>367</v>
      </c>
      <c r="D182" s="178" t="s">
        <v>284</v>
      </c>
      <c r="E182" s="179" t="s">
        <v>368</v>
      </c>
      <c r="F182" s="180" t="s">
        <v>369</v>
      </c>
      <c r="G182" s="181" t="s">
        <v>287</v>
      </c>
      <c r="H182" s="182"/>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288</v>
      </c>
      <c r="AT182" s="190" t="s">
        <v>284</v>
      </c>
      <c r="AU182" s="190" t="s">
        <v>82</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288</v>
      </c>
      <c r="BM182" s="190" t="s">
        <v>370</v>
      </c>
    </row>
    <row r="183" s="2" customFormat="1">
      <c r="A183" s="34"/>
      <c r="B183" s="35"/>
      <c r="C183" s="34"/>
      <c r="D183" s="192" t="s">
        <v>290</v>
      </c>
      <c r="E183" s="34"/>
      <c r="F183" s="193" t="s">
        <v>369</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82</v>
      </c>
    </row>
    <row r="184" s="2" customFormat="1">
      <c r="A184" s="34"/>
      <c r="B184" s="35"/>
      <c r="C184" s="34"/>
      <c r="D184" s="192" t="s">
        <v>291</v>
      </c>
      <c r="E184" s="34"/>
      <c r="F184" s="197" t="s">
        <v>371</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291</v>
      </c>
      <c r="AU184" s="15" t="s">
        <v>82</v>
      </c>
    </row>
    <row r="185" s="2" customFormat="1" ht="16.5" customHeight="1">
      <c r="A185" s="34"/>
      <c r="B185" s="177"/>
      <c r="C185" s="178" t="s">
        <v>372</v>
      </c>
      <c r="D185" s="178" t="s">
        <v>284</v>
      </c>
      <c r="E185" s="179" t="s">
        <v>373</v>
      </c>
      <c r="F185" s="180" t="s">
        <v>374</v>
      </c>
      <c r="G185" s="181" t="s">
        <v>287</v>
      </c>
      <c r="H185" s="182"/>
      <c r="I185" s="183"/>
      <c r="J185" s="184">
        <f>ROUND(I185*H185,2)</f>
        <v>0</v>
      </c>
      <c r="K185" s="185"/>
      <c r="L185" s="35"/>
      <c r="M185" s="186" t="s">
        <v>1</v>
      </c>
      <c r="N185" s="187" t="s">
        <v>38</v>
      </c>
      <c r="O185" s="73"/>
      <c r="P185" s="188">
        <f>O185*H185</f>
        <v>0</v>
      </c>
      <c r="Q185" s="188">
        <v>0</v>
      </c>
      <c r="R185" s="188">
        <f>Q185*H185</f>
        <v>0</v>
      </c>
      <c r="S185" s="188">
        <v>0</v>
      </c>
      <c r="T185" s="189">
        <f>S185*H185</f>
        <v>0</v>
      </c>
      <c r="U185" s="34"/>
      <c r="V185" s="34"/>
      <c r="W185" s="34"/>
      <c r="X185" s="34"/>
      <c r="Y185" s="34"/>
      <c r="Z185" s="34"/>
      <c r="AA185" s="34"/>
      <c r="AB185" s="34"/>
      <c r="AC185" s="34"/>
      <c r="AD185" s="34"/>
      <c r="AE185" s="34"/>
      <c r="AR185" s="190" t="s">
        <v>288</v>
      </c>
      <c r="AT185" s="190" t="s">
        <v>284</v>
      </c>
      <c r="AU185" s="190" t="s">
        <v>82</v>
      </c>
      <c r="AY185" s="15" t="s">
        <v>281</v>
      </c>
      <c r="BE185" s="191">
        <f>IF(N185="základní",J185,0)</f>
        <v>0</v>
      </c>
      <c r="BF185" s="191">
        <f>IF(N185="snížená",J185,0)</f>
        <v>0</v>
      </c>
      <c r="BG185" s="191">
        <f>IF(N185="zákl. přenesená",J185,0)</f>
        <v>0</v>
      </c>
      <c r="BH185" s="191">
        <f>IF(N185="sníž. přenesená",J185,0)</f>
        <v>0</v>
      </c>
      <c r="BI185" s="191">
        <f>IF(N185="nulová",J185,0)</f>
        <v>0</v>
      </c>
      <c r="BJ185" s="15" t="s">
        <v>80</v>
      </c>
      <c r="BK185" s="191">
        <f>ROUND(I185*H185,2)</f>
        <v>0</v>
      </c>
      <c r="BL185" s="15" t="s">
        <v>288</v>
      </c>
      <c r="BM185" s="190" t="s">
        <v>375</v>
      </c>
    </row>
    <row r="186" s="2" customFormat="1">
      <c r="A186" s="34"/>
      <c r="B186" s="35"/>
      <c r="C186" s="34"/>
      <c r="D186" s="192" t="s">
        <v>290</v>
      </c>
      <c r="E186" s="34"/>
      <c r="F186" s="193" t="s">
        <v>374</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290</v>
      </c>
      <c r="AU186" s="15" t="s">
        <v>82</v>
      </c>
    </row>
    <row r="187" s="2" customFormat="1">
      <c r="A187" s="34"/>
      <c r="B187" s="35"/>
      <c r="C187" s="34"/>
      <c r="D187" s="192" t="s">
        <v>291</v>
      </c>
      <c r="E187" s="34"/>
      <c r="F187" s="197" t="s">
        <v>376</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291</v>
      </c>
      <c r="AU187" s="15" t="s">
        <v>82</v>
      </c>
    </row>
    <row r="188" s="2" customFormat="1" ht="16.5" customHeight="1">
      <c r="A188" s="34"/>
      <c r="B188" s="177"/>
      <c r="C188" s="178" t="s">
        <v>7</v>
      </c>
      <c r="D188" s="178" t="s">
        <v>284</v>
      </c>
      <c r="E188" s="179" t="s">
        <v>377</v>
      </c>
      <c r="F188" s="180" t="s">
        <v>378</v>
      </c>
      <c r="G188" s="181" t="s">
        <v>287</v>
      </c>
      <c r="H188" s="182"/>
      <c r="I188" s="183"/>
      <c r="J188" s="184">
        <f>ROUND(I188*H188,2)</f>
        <v>0</v>
      </c>
      <c r="K188" s="185"/>
      <c r="L188" s="35"/>
      <c r="M188" s="186" t="s">
        <v>1</v>
      </c>
      <c r="N188" s="187"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288</v>
      </c>
      <c r="AT188" s="190" t="s">
        <v>284</v>
      </c>
      <c r="AU188" s="190" t="s">
        <v>82</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288</v>
      </c>
      <c r="BM188" s="190" t="s">
        <v>379</v>
      </c>
    </row>
    <row r="189" s="2" customFormat="1">
      <c r="A189" s="34"/>
      <c r="B189" s="35"/>
      <c r="C189" s="34"/>
      <c r="D189" s="192" t="s">
        <v>290</v>
      </c>
      <c r="E189" s="34"/>
      <c r="F189" s="193" t="s">
        <v>378</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82</v>
      </c>
    </row>
    <row r="190" s="2" customFormat="1" ht="16.5" customHeight="1">
      <c r="A190" s="34"/>
      <c r="B190" s="177"/>
      <c r="C190" s="178" t="s">
        <v>380</v>
      </c>
      <c r="D190" s="178" t="s">
        <v>284</v>
      </c>
      <c r="E190" s="179" t="s">
        <v>381</v>
      </c>
      <c r="F190" s="180" t="s">
        <v>382</v>
      </c>
      <c r="G190" s="181" t="s">
        <v>287</v>
      </c>
      <c r="H190" s="182"/>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288</v>
      </c>
      <c r="AT190" s="190" t="s">
        <v>284</v>
      </c>
      <c r="AU190" s="190" t="s">
        <v>82</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288</v>
      </c>
      <c r="BM190" s="190" t="s">
        <v>383</v>
      </c>
    </row>
    <row r="191" s="2" customFormat="1">
      <c r="A191" s="34"/>
      <c r="B191" s="35"/>
      <c r="C191" s="34"/>
      <c r="D191" s="192" t="s">
        <v>290</v>
      </c>
      <c r="E191" s="34"/>
      <c r="F191" s="193" t="s">
        <v>382</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82</v>
      </c>
    </row>
    <row r="192" s="2" customFormat="1">
      <c r="A192" s="34"/>
      <c r="B192" s="35"/>
      <c r="C192" s="34"/>
      <c r="D192" s="192" t="s">
        <v>291</v>
      </c>
      <c r="E192" s="34"/>
      <c r="F192" s="197" t="s">
        <v>384</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291</v>
      </c>
      <c r="AU192" s="15" t="s">
        <v>82</v>
      </c>
    </row>
    <row r="193" s="2" customFormat="1" ht="16.5" customHeight="1">
      <c r="A193" s="34"/>
      <c r="B193" s="177"/>
      <c r="C193" s="178" t="s">
        <v>385</v>
      </c>
      <c r="D193" s="178" t="s">
        <v>284</v>
      </c>
      <c r="E193" s="179" t="s">
        <v>386</v>
      </c>
      <c r="F193" s="180" t="s">
        <v>387</v>
      </c>
      <c r="G193" s="181" t="s">
        <v>287</v>
      </c>
      <c r="H193" s="182"/>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288</v>
      </c>
      <c r="AT193" s="190" t="s">
        <v>284</v>
      </c>
      <c r="AU193" s="190" t="s">
        <v>82</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288</v>
      </c>
      <c r="BM193" s="190" t="s">
        <v>388</v>
      </c>
    </row>
    <row r="194" s="2" customFormat="1">
      <c r="A194" s="34"/>
      <c r="B194" s="35"/>
      <c r="C194" s="34"/>
      <c r="D194" s="192" t="s">
        <v>290</v>
      </c>
      <c r="E194" s="34"/>
      <c r="F194" s="193" t="s">
        <v>387</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82</v>
      </c>
    </row>
    <row r="195" s="2" customFormat="1">
      <c r="A195" s="34"/>
      <c r="B195" s="35"/>
      <c r="C195" s="34"/>
      <c r="D195" s="192" t="s">
        <v>291</v>
      </c>
      <c r="E195" s="34"/>
      <c r="F195" s="197" t="s">
        <v>389</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82</v>
      </c>
    </row>
    <row r="196" s="2" customFormat="1" ht="16.5" customHeight="1">
      <c r="A196" s="34"/>
      <c r="B196" s="177"/>
      <c r="C196" s="178" t="s">
        <v>390</v>
      </c>
      <c r="D196" s="178" t="s">
        <v>284</v>
      </c>
      <c r="E196" s="179" t="s">
        <v>391</v>
      </c>
      <c r="F196" s="180" t="s">
        <v>392</v>
      </c>
      <c r="G196" s="181" t="s">
        <v>287</v>
      </c>
      <c r="H196" s="182"/>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288</v>
      </c>
      <c r="AT196" s="190" t="s">
        <v>284</v>
      </c>
      <c r="AU196" s="190" t="s">
        <v>82</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288</v>
      </c>
      <c r="BM196" s="190" t="s">
        <v>393</v>
      </c>
    </row>
    <row r="197" s="2" customFormat="1">
      <c r="A197" s="34"/>
      <c r="B197" s="35"/>
      <c r="C197" s="34"/>
      <c r="D197" s="192" t="s">
        <v>290</v>
      </c>
      <c r="E197" s="34"/>
      <c r="F197" s="193" t="s">
        <v>392</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82</v>
      </c>
    </row>
    <row r="198" s="2" customFormat="1">
      <c r="A198" s="34"/>
      <c r="B198" s="35"/>
      <c r="C198" s="34"/>
      <c r="D198" s="192" t="s">
        <v>291</v>
      </c>
      <c r="E198" s="34"/>
      <c r="F198" s="198" t="s">
        <v>394</v>
      </c>
      <c r="G198" s="34"/>
      <c r="H198" s="34"/>
      <c r="I198" s="194"/>
      <c r="J198" s="34"/>
      <c r="K198" s="34"/>
      <c r="L198" s="35"/>
      <c r="M198" s="199"/>
      <c r="N198" s="200"/>
      <c r="O198" s="201"/>
      <c r="P198" s="201"/>
      <c r="Q198" s="201"/>
      <c r="R198" s="201"/>
      <c r="S198" s="201"/>
      <c r="T198" s="202"/>
      <c r="U198" s="34"/>
      <c r="V198" s="34"/>
      <c r="W198" s="34"/>
      <c r="X198" s="34"/>
      <c r="Y198" s="34"/>
      <c r="Z198" s="34"/>
      <c r="AA198" s="34"/>
      <c r="AB198" s="34"/>
      <c r="AC198" s="34"/>
      <c r="AD198" s="34"/>
      <c r="AE198" s="34"/>
      <c r="AT198" s="15" t="s">
        <v>291</v>
      </c>
      <c r="AU198" s="15" t="s">
        <v>82</v>
      </c>
    </row>
    <row r="199" s="2" customFormat="1" ht="6.96" customHeight="1">
      <c r="A199" s="34"/>
      <c r="B199" s="56"/>
      <c r="C199" s="57"/>
      <c r="D199" s="57"/>
      <c r="E199" s="57"/>
      <c r="F199" s="57"/>
      <c r="G199" s="57"/>
      <c r="H199" s="57"/>
      <c r="I199" s="57"/>
      <c r="J199" s="57"/>
      <c r="K199" s="57"/>
      <c r="L199" s="35"/>
      <c r="M199" s="34"/>
      <c r="O199" s="34"/>
      <c r="P199" s="34"/>
      <c r="Q199" s="34"/>
      <c r="R199" s="34"/>
      <c r="S199" s="34"/>
      <c r="T199" s="34"/>
      <c r="U199" s="34"/>
      <c r="V199" s="34"/>
      <c r="W199" s="34"/>
      <c r="X199" s="34"/>
      <c r="Y199" s="34"/>
      <c r="Z199" s="34"/>
      <c r="AA199" s="34"/>
      <c r="AB199" s="34"/>
      <c r="AC199" s="34"/>
      <c r="AD199" s="34"/>
      <c r="AE199" s="34"/>
    </row>
  </sheetData>
  <autoFilter ref="C129:K198"/>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157</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1991</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ROUND(J131,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ROUND((SUM(BE131:BE198)),  2)</f>
        <v>0</v>
      </c>
      <c r="G37" s="34"/>
      <c r="H37" s="34"/>
      <c r="I37" s="133">
        <v>0.20999999999999999</v>
      </c>
      <c r="J37" s="132">
        <f>ROUND(((SUM(BE131:BE198))*I37),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ROUND((SUM(BF131:BF198)),  2)</f>
        <v>0</v>
      </c>
      <c r="G38" s="34"/>
      <c r="H38" s="34"/>
      <c r="I38" s="133">
        <v>0.12</v>
      </c>
      <c r="J38" s="132">
        <f>ROUND(((SUM(BF131:BF198))*I38),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ROUND((SUM(BG131:BG198)),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ROUND((SUM(BH131:BH198)),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ROUND((SUM(BI131:BI198)),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Objekt15 - Zídka OP 10</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J131</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J132</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J153</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J169</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661</v>
      </c>
      <c r="E104" s="147"/>
      <c r="F104" s="147"/>
      <c r="G104" s="147"/>
      <c r="H104" s="147"/>
      <c r="I104" s="147"/>
      <c r="J104" s="148">
        <f>J182</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664</v>
      </c>
      <c r="E105" s="147"/>
      <c r="F105" s="147"/>
      <c r="G105" s="147"/>
      <c r="H105" s="147"/>
      <c r="I105" s="147"/>
      <c r="J105" s="148">
        <f>J186</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600</v>
      </c>
      <c r="E106" s="147"/>
      <c r="F106" s="147"/>
      <c r="G106" s="147"/>
      <c r="H106" s="147"/>
      <c r="I106" s="147"/>
      <c r="J106" s="148">
        <f>J190</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1846</v>
      </c>
      <c r="E107" s="147"/>
      <c r="F107" s="147"/>
      <c r="G107" s="147"/>
      <c r="H107" s="147"/>
      <c r="I107" s="147"/>
      <c r="J107" s="148">
        <f>J194</f>
        <v>0</v>
      </c>
      <c r="K107" s="9"/>
      <c r="L107" s="145"/>
      <c r="S107" s="9"/>
      <c r="T107" s="9"/>
      <c r="U107" s="9"/>
      <c r="V107" s="9"/>
      <c r="W107" s="9"/>
      <c r="X107" s="9"/>
      <c r="Y107" s="9"/>
      <c r="Z107" s="9"/>
      <c r="AA107" s="9"/>
      <c r="AB107" s="9"/>
      <c r="AC107" s="9"/>
      <c r="AD107" s="9"/>
      <c r="AE107" s="9"/>
    </row>
    <row r="108" s="2" customFormat="1" ht="21.84" customHeight="1">
      <c r="A108" s="34"/>
      <c r="B108" s="35"/>
      <c r="C108" s="34"/>
      <c r="D108" s="34"/>
      <c r="E108" s="34"/>
      <c r="F108" s="34"/>
      <c r="G108" s="34"/>
      <c r="H108" s="34"/>
      <c r="I108" s="34"/>
      <c r="J108" s="34"/>
      <c r="K108" s="34"/>
      <c r="L108" s="51"/>
      <c r="S108" s="34"/>
      <c r="T108" s="34"/>
      <c r="U108" s="34"/>
      <c r="V108" s="34"/>
      <c r="W108" s="34"/>
      <c r="X108" s="34"/>
      <c r="Y108" s="34"/>
      <c r="Z108" s="34"/>
      <c r="AA108" s="34"/>
      <c r="AB108" s="34"/>
      <c r="AC108" s="34"/>
      <c r="AD108" s="34"/>
      <c r="AE108" s="34"/>
    </row>
    <row r="109" s="2" customFormat="1" ht="6.96" customHeight="1">
      <c r="A109" s="34"/>
      <c r="B109" s="56"/>
      <c r="C109" s="57"/>
      <c r="D109" s="57"/>
      <c r="E109" s="57"/>
      <c r="F109" s="57"/>
      <c r="G109" s="57"/>
      <c r="H109" s="57"/>
      <c r="I109" s="57"/>
      <c r="J109" s="57"/>
      <c r="K109" s="57"/>
      <c r="L109" s="51"/>
      <c r="S109" s="34"/>
      <c r="T109" s="34"/>
      <c r="U109" s="34"/>
      <c r="V109" s="34"/>
      <c r="W109" s="34"/>
      <c r="X109" s="34"/>
      <c r="Y109" s="34"/>
      <c r="Z109" s="34"/>
      <c r="AA109" s="34"/>
      <c r="AB109" s="34"/>
      <c r="AC109" s="34"/>
      <c r="AD109" s="34"/>
      <c r="AE109" s="34"/>
    </row>
    <row r="113" s="2" customFormat="1" ht="6.96" customHeight="1">
      <c r="A113" s="34"/>
      <c r="B113" s="58"/>
      <c r="C113" s="59"/>
      <c r="D113" s="59"/>
      <c r="E113" s="59"/>
      <c r="F113" s="59"/>
      <c r="G113" s="59"/>
      <c r="H113" s="59"/>
      <c r="I113" s="59"/>
      <c r="J113" s="59"/>
      <c r="K113" s="59"/>
      <c r="L113" s="51"/>
      <c r="S113" s="34"/>
      <c r="T113" s="34"/>
      <c r="U113" s="34"/>
      <c r="V113" s="34"/>
      <c r="W113" s="34"/>
      <c r="X113" s="34"/>
      <c r="Y113" s="34"/>
      <c r="Z113" s="34"/>
      <c r="AA113" s="34"/>
      <c r="AB113" s="34"/>
      <c r="AC113" s="34"/>
      <c r="AD113" s="34"/>
      <c r="AE113" s="34"/>
    </row>
    <row r="114" s="2" customFormat="1" ht="24.96" customHeight="1">
      <c r="A114" s="34"/>
      <c r="B114" s="35"/>
      <c r="C114" s="19" t="s">
        <v>266</v>
      </c>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6.96" customHeight="1">
      <c r="A115" s="34"/>
      <c r="B115" s="35"/>
      <c r="C115" s="34"/>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2" customHeight="1">
      <c r="A116" s="34"/>
      <c r="B116" s="35"/>
      <c r="C116" s="28" t="s">
        <v>16</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16.5" customHeight="1">
      <c r="A117" s="34"/>
      <c r="B117" s="35"/>
      <c r="C117" s="34"/>
      <c r="D117" s="34"/>
      <c r="E117" s="126" t="str">
        <f>E7</f>
        <v>Městský park -Děkanská zahrada Pelhřimov - kompletní provedení</v>
      </c>
      <c r="F117" s="28"/>
      <c r="G117" s="28"/>
      <c r="H117" s="28"/>
      <c r="I117" s="34"/>
      <c r="J117" s="34"/>
      <c r="K117" s="34"/>
      <c r="L117" s="51"/>
      <c r="S117" s="34"/>
      <c r="T117" s="34"/>
      <c r="U117" s="34"/>
      <c r="V117" s="34"/>
      <c r="W117" s="34"/>
      <c r="X117" s="34"/>
      <c r="Y117" s="34"/>
      <c r="Z117" s="34"/>
      <c r="AA117" s="34"/>
      <c r="AB117" s="34"/>
      <c r="AC117" s="34"/>
      <c r="AD117" s="34"/>
      <c r="AE117" s="34"/>
    </row>
    <row r="118" s="1" customFormat="1" ht="12" customHeight="1">
      <c r="B118" s="18"/>
      <c r="C118" s="28" t="s">
        <v>249</v>
      </c>
      <c r="L118" s="18"/>
    </row>
    <row r="119" s="1" customFormat="1" ht="16.5" customHeight="1">
      <c r="B119" s="18"/>
      <c r="E119" s="126" t="s">
        <v>250</v>
      </c>
      <c r="F119" s="1"/>
      <c r="G119" s="1"/>
      <c r="H119" s="1"/>
      <c r="L119" s="18"/>
    </row>
    <row r="120" s="1" customFormat="1" ht="12" customHeight="1">
      <c r="B120" s="18"/>
      <c r="C120" s="28" t="s">
        <v>251</v>
      </c>
      <c r="L120" s="18"/>
    </row>
    <row r="121" s="2" customFormat="1" ht="16.5" customHeight="1">
      <c r="A121" s="34"/>
      <c r="B121" s="35"/>
      <c r="C121" s="34"/>
      <c r="D121" s="34"/>
      <c r="E121" s="127" t="s">
        <v>252</v>
      </c>
      <c r="F121" s="34"/>
      <c r="G121" s="34"/>
      <c r="H121" s="34"/>
      <c r="I121" s="34"/>
      <c r="J121" s="34"/>
      <c r="K121" s="34"/>
      <c r="L121" s="51"/>
      <c r="S121" s="34"/>
      <c r="T121" s="34"/>
      <c r="U121" s="34"/>
      <c r="V121" s="34"/>
      <c r="W121" s="34"/>
      <c r="X121" s="34"/>
      <c r="Y121" s="34"/>
      <c r="Z121" s="34"/>
      <c r="AA121" s="34"/>
      <c r="AB121" s="34"/>
      <c r="AC121" s="34"/>
      <c r="AD121" s="34"/>
      <c r="AE121" s="34"/>
    </row>
    <row r="122" s="2" customFormat="1" ht="12" customHeight="1">
      <c r="A122" s="34"/>
      <c r="B122" s="35"/>
      <c r="C122" s="28" t="s">
        <v>395</v>
      </c>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2" customFormat="1" ht="16.5" customHeight="1">
      <c r="A123" s="34"/>
      <c r="B123" s="35"/>
      <c r="C123" s="34"/>
      <c r="D123" s="34"/>
      <c r="E123" s="63" t="str">
        <f>E13</f>
        <v>Objekt15 - Zídka OP 10</v>
      </c>
      <c r="F123" s="34"/>
      <c r="G123" s="34"/>
      <c r="H123" s="34"/>
      <c r="I123" s="34"/>
      <c r="J123" s="34"/>
      <c r="K123" s="34"/>
      <c r="L123" s="51"/>
      <c r="S123" s="34"/>
      <c r="T123" s="34"/>
      <c r="U123" s="34"/>
      <c r="V123" s="34"/>
      <c r="W123" s="34"/>
      <c r="X123" s="34"/>
      <c r="Y123" s="34"/>
      <c r="Z123" s="34"/>
      <c r="AA123" s="34"/>
      <c r="AB123" s="34"/>
      <c r="AC123" s="34"/>
      <c r="AD123" s="34"/>
      <c r="AE123" s="34"/>
    </row>
    <row r="124" s="2" customFormat="1" ht="6.96" customHeight="1">
      <c r="A124" s="34"/>
      <c r="B124" s="35"/>
      <c r="C124" s="34"/>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2" customFormat="1" ht="12" customHeight="1">
      <c r="A125" s="34"/>
      <c r="B125" s="35"/>
      <c r="C125" s="28" t="s">
        <v>20</v>
      </c>
      <c r="D125" s="34"/>
      <c r="E125" s="34"/>
      <c r="F125" s="23" t="str">
        <f>F16</f>
        <v xml:space="preserve"> </v>
      </c>
      <c r="G125" s="34"/>
      <c r="H125" s="34"/>
      <c r="I125" s="28" t="s">
        <v>22</v>
      </c>
      <c r="J125" s="65" t="str">
        <f>IF(J16="","",J16)</f>
        <v>5. 12. 2024</v>
      </c>
      <c r="K125" s="34"/>
      <c r="L125" s="51"/>
      <c r="S125" s="34"/>
      <c r="T125" s="34"/>
      <c r="U125" s="34"/>
      <c r="V125" s="34"/>
      <c r="W125" s="34"/>
      <c r="X125" s="34"/>
      <c r="Y125" s="34"/>
      <c r="Z125" s="34"/>
      <c r="AA125" s="34"/>
      <c r="AB125" s="34"/>
      <c r="AC125" s="34"/>
      <c r="AD125" s="34"/>
      <c r="AE125" s="34"/>
    </row>
    <row r="126" s="2" customFormat="1" ht="6.96"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2" customFormat="1" ht="15.15" customHeight="1">
      <c r="A127" s="34"/>
      <c r="B127" s="35"/>
      <c r="C127" s="28" t="s">
        <v>24</v>
      </c>
      <c r="D127" s="34"/>
      <c r="E127" s="34"/>
      <c r="F127" s="23" t="str">
        <f>E19</f>
        <v xml:space="preserve"> </v>
      </c>
      <c r="G127" s="34"/>
      <c r="H127" s="34"/>
      <c r="I127" s="28" t="s">
        <v>29</v>
      </c>
      <c r="J127" s="32" t="str">
        <f>E25</f>
        <v xml:space="preserve"> </v>
      </c>
      <c r="K127" s="34"/>
      <c r="L127" s="51"/>
      <c r="S127" s="34"/>
      <c r="T127" s="34"/>
      <c r="U127" s="34"/>
      <c r="V127" s="34"/>
      <c r="W127" s="34"/>
      <c r="X127" s="34"/>
      <c r="Y127" s="34"/>
      <c r="Z127" s="34"/>
      <c r="AA127" s="34"/>
      <c r="AB127" s="34"/>
      <c r="AC127" s="34"/>
      <c r="AD127" s="34"/>
      <c r="AE127" s="34"/>
    </row>
    <row r="128" s="2" customFormat="1" ht="15.15" customHeight="1">
      <c r="A128" s="34"/>
      <c r="B128" s="35"/>
      <c r="C128" s="28" t="s">
        <v>27</v>
      </c>
      <c r="D128" s="34"/>
      <c r="E128" s="34"/>
      <c r="F128" s="23" t="str">
        <f>IF(E22="","",E22)</f>
        <v>Vyplň údaj</v>
      </c>
      <c r="G128" s="34"/>
      <c r="H128" s="34"/>
      <c r="I128" s="28" t="s">
        <v>31</v>
      </c>
      <c r="J128" s="32" t="str">
        <f>E28</f>
        <v xml:space="preserve"> </v>
      </c>
      <c r="K128" s="34"/>
      <c r="L128" s="51"/>
      <c r="S128" s="34"/>
      <c r="T128" s="34"/>
      <c r="U128" s="34"/>
      <c r="V128" s="34"/>
      <c r="W128" s="34"/>
      <c r="X128" s="34"/>
      <c r="Y128" s="34"/>
      <c r="Z128" s="34"/>
      <c r="AA128" s="34"/>
      <c r="AB128" s="34"/>
      <c r="AC128" s="34"/>
      <c r="AD128" s="34"/>
      <c r="AE128" s="34"/>
    </row>
    <row r="129" s="2" customFormat="1" ht="10.32" customHeight="1">
      <c r="A129" s="34"/>
      <c r="B129" s="35"/>
      <c r="C129" s="34"/>
      <c r="D129" s="34"/>
      <c r="E129" s="34"/>
      <c r="F129" s="34"/>
      <c r="G129" s="34"/>
      <c r="H129" s="34"/>
      <c r="I129" s="34"/>
      <c r="J129" s="34"/>
      <c r="K129" s="34"/>
      <c r="L129" s="51"/>
      <c r="S129" s="34"/>
      <c r="T129" s="34"/>
      <c r="U129" s="34"/>
      <c r="V129" s="34"/>
      <c r="W129" s="34"/>
      <c r="X129" s="34"/>
      <c r="Y129" s="34"/>
      <c r="Z129" s="34"/>
      <c r="AA129" s="34"/>
      <c r="AB129" s="34"/>
      <c r="AC129" s="34"/>
      <c r="AD129" s="34"/>
      <c r="AE129" s="34"/>
    </row>
    <row r="130" s="11" customFormat="1" ht="29.28" customHeight="1">
      <c r="A130" s="153"/>
      <c r="B130" s="154"/>
      <c r="C130" s="155" t="s">
        <v>267</v>
      </c>
      <c r="D130" s="156" t="s">
        <v>58</v>
      </c>
      <c r="E130" s="156" t="s">
        <v>54</v>
      </c>
      <c r="F130" s="156" t="s">
        <v>55</v>
      </c>
      <c r="G130" s="156" t="s">
        <v>268</v>
      </c>
      <c r="H130" s="156" t="s">
        <v>269</v>
      </c>
      <c r="I130" s="156" t="s">
        <v>270</v>
      </c>
      <c r="J130" s="157" t="s">
        <v>257</v>
      </c>
      <c r="K130" s="158" t="s">
        <v>271</v>
      </c>
      <c r="L130" s="159"/>
      <c r="M130" s="82" t="s">
        <v>1</v>
      </c>
      <c r="N130" s="83" t="s">
        <v>37</v>
      </c>
      <c r="O130" s="83" t="s">
        <v>272</v>
      </c>
      <c r="P130" s="83" t="s">
        <v>273</v>
      </c>
      <c r="Q130" s="83" t="s">
        <v>274</v>
      </c>
      <c r="R130" s="83" t="s">
        <v>275</v>
      </c>
      <c r="S130" s="83" t="s">
        <v>276</v>
      </c>
      <c r="T130" s="84" t="s">
        <v>277</v>
      </c>
      <c r="U130" s="153"/>
      <c r="V130" s="153"/>
      <c r="W130" s="153"/>
      <c r="X130" s="153"/>
      <c r="Y130" s="153"/>
      <c r="Z130" s="153"/>
      <c r="AA130" s="153"/>
      <c r="AB130" s="153"/>
      <c r="AC130" s="153"/>
      <c r="AD130" s="153"/>
      <c r="AE130" s="153"/>
    </row>
    <row r="131" s="2" customFormat="1" ht="22.8" customHeight="1">
      <c r="A131" s="34"/>
      <c r="B131" s="35"/>
      <c r="C131" s="89" t="s">
        <v>278</v>
      </c>
      <c r="D131" s="34"/>
      <c r="E131" s="34"/>
      <c r="F131" s="34"/>
      <c r="G131" s="34"/>
      <c r="H131" s="34"/>
      <c r="I131" s="34"/>
      <c r="J131" s="160">
        <f>BK131</f>
        <v>0</v>
      </c>
      <c r="K131" s="34"/>
      <c r="L131" s="35"/>
      <c r="M131" s="85"/>
      <c r="N131" s="69"/>
      <c r="O131" s="86"/>
      <c r="P131" s="161">
        <f>P132+P153+P169+P182+P186+P190+P194</f>
        <v>0</v>
      </c>
      <c r="Q131" s="86"/>
      <c r="R131" s="161">
        <f>R132+R153+R169+R182+R186+R190+R194</f>
        <v>0</v>
      </c>
      <c r="S131" s="86"/>
      <c r="T131" s="162">
        <f>T132+T153+T169+T182+T186+T190+T194</f>
        <v>0</v>
      </c>
      <c r="U131" s="34"/>
      <c r="V131" s="34"/>
      <c r="W131" s="34"/>
      <c r="X131" s="34"/>
      <c r="Y131" s="34"/>
      <c r="Z131" s="34"/>
      <c r="AA131" s="34"/>
      <c r="AB131" s="34"/>
      <c r="AC131" s="34"/>
      <c r="AD131" s="34"/>
      <c r="AE131" s="34"/>
      <c r="AT131" s="15" t="s">
        <v>72</v>
      </c>
      <c r="AU131" s="15" t="s">
        <v>259</v>
      </c>
      <c r="BK131" s="163">
        <f>BK132+BK153+BK169+BK182+BK186+BK190+BK194</f>
        <v>0</v>
      </c>
    </row>
    <row r="132" s="12" customFormat="1" ht="25.92" customHeight="1">
      <c r="A132" s="12"/>
      <c r="B132" s="164"/>
      <c r="C132" s="12"/>
      <c r="D132" s="165" t="s">
        <v>72</v>
      </c>
      <c r="E132" s="166" t="s">
        <v>80</v>
      </c>
      <c r="F132" s="166" t="s">
        <v>400</v>
      </c>
      <c r="G132" s="12"/>
      <c r="H132" s="12"/>
      <c r="I132" s="167"/>
      <c r="J132" s="168">
        <f>BK132</f>
        <v>0</v>
      </c>
      <c r="K132" s="12"/>
      <c r="L132" s="164"/>
      <c r="M132" s="169"/>
      <c r="N132" s="170"/>
      <c r="O132" s="170"/>
      <c r="P132" s="171">
        <f>SUM(P133:P152)</f>
        <v>0</v>
      </c>
      <c r="Q132" s="170"/>
      <c r="R132" s="171">
        <f>SUM(R133:R152)</f>
        <v>0</v>
      </c>
      <c r="S132" s="170"/>
      <c r="T132" s="172">
        <f>SUM(T133:T152)</f>
        <v>0</v>
      </c>
      <c r="U132" s="12"/>
      <c r="V132" s="12"/>
      <c r="W132" s="12"/>
      <c r="X132" s="12"/>
      <c r="Y132" s="12"/>
      <c r="Z132" s="12"/>
      <c r="AA132" s="12"/>
      <c r="AB132" s="12"/>
      <c r="AC132" s="12"/>
      <c r="AD132" s="12"/>
      <c r="AE132" s="12"/>
      <c r="AR132" s="165" t="s">
        <v>80</v>
      </c>
      <c r="AT132" s="173" t="s">
        <v>72</v>
      </c>
      <c r="AU132" s="173" t="s">
        <v>73</v>
      </c>
      <c r="AY132" s="165" t="s">
        <v>281</v>
      </c>
      <c r="BK132" s="174">
        <f>SUM(BK133:BK152)</f>
        <v>0</v>
      </c>
    </row>
    <row r="133" s="2" customFormat="1" ht="24.15" customHeight="1">
      <c r="A133" s="34"/>
      <c r="B133" s="177"/>
      <c r="C133" s="178" t="s">
        <v>80</v>
      </c>
      <c r="D133" s="178" t="s">
        <v>284</v>
      </c>
      <c r="E133" s="179" t="s">
        <v>677</v>
      </c>
      <c r="F133" s="180" t="s">
        <v>678</v>
      </c>
      <c r="G133" s="181" t="s">
        <v>510</v>
      </c>
      <c r="H133" s="203">
        <v>1.26</v>
      </c>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97</v>
      </c>
      <c r="AT133" s="190" t="s">
        <v>284</v>
      </c>
      <c r="AU133" s="190" t="s">
        <v>80</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1992</v>
      </c>
    </row>
    <row r="134" s="2" customFormat="1">
      <c r="A134" s="34"/>
      <c r="B134" s="35"/>
      <c r="C134" s="34"/>
      <c r="D134" s="192" t="s">
        <v>290</v>
      </c>
      <c r="E134" s="34"/>
      <c r="F134" s="193" t="s">
        <v>678</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80</v>
      </c>
    </row>
    <row r="135" s="2" customFormat="1">
      <c r="A135" s="34"/>
      <c r="B135" s="35"/>
      <c r="C135" s="34"/>
      <c r="D135" s="192" t="s">
        <v>291</v>
      </c>
      <c r="E135" s="34"/>
      <c r="F135" s="197" t="s">
        <v>1993</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291</v>
      </c>
      <c r="AU135" s="15" t="s">
        <v>80</v>
      </c>
    </row>
    <row r="136" s="2" customFormat="1" ht="24.15" customHeight="1">
      <c r="A136" s="34"/>
      <c r="B136" s="177"/>
      <c r="C136" s="178" t="s">
        <v>82</v>
      </c>
      <c r="D136" s="178" t="s">
        <v>284</v>
      </c>
      <c r="E136" s="179" t="s">
        <v>681</v>
      </c>
      <c r="F136" s="180" t="s">
        <v>682</v>
      </c>
      <c r="G136" s="181" t="s">
        <v>510</v>
      </c>
      <c r="H136" s="203">
        <v>0.63</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80</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1994</v>
      </c>
    </row>
    <row r="137" s="2" customFormat="1">
      <c r="A137" s="34"/>
      <c r="B137" s="35"/>
      <c r="C137" s="34"/>
      <c r="D137" s="192" t="s">
        <v>290</v>
      </c>
      <c r="E137" s="34"/>
      <c r="F137" s="193" t="s">
        <v>682</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80</v>
      </c>
    </row>
    <row r="138" s="2" customFormat="1">
      <c r="A138" s="34"/>
      <c r="B138" s="35"/>
      <c r="C138" s="34"/>
      <c r="D138" s="192" t="s">
        <v>291</v>
      </c>
      <c r="E138" s="34"/>
      <c r="F138" s="197" t="s">
        <v>1995</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291</v>
      </c>
      <c r="AU138" s="15" t="s">
        <v>80</v>
      </c>
    </row>
    <row r="139" s="2" customFormat="1" ht="24.15" customHeight="1">
      <c r="A139" s="34"/>
      <c r="B139" s="177"/>
      <c r="C139" s="178" t="s">
        <v>90</v>
      </c>
      <c r="D139" s="178" t="s">
        <v>284</v>
      </c>
      <c r="E139" s="179" t="s">
        <v>609</v>
      </c>
      <c r="F139" s="180" t="s">
        <v>689</v>
      </c>
      <c r="G139" s="181" t="s">
        <v>510</v>
      </c>
      <c r="H139" s="203">
        <v>1.26</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80</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1996</v>
      </c>
    </row>
    <row r="140" s="2" customFormat="1">
      <c r="A140" s="34"/>
      <c r="B140" s="35"/>
      <c r="C140" s="34"/>
      <c r="D140" s="192" t="s">
        <v>290</v>
      </c>
      <c r="E140" s="34"/>
      <c r="F140" s="193" t="s">
        <v>689</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80</v>
      </c>
    </row>
    <row r="141" s="2" customFormat="1">
      <c r="A141" s="34"/>
      <c r="B141" s="35"/>
      <c r="C141" s="34"/>
      <c r="D141" s="192" t="s">
        <v>291</v>
      </c>
      <c r="E141" s="34"/>
      <c r="F141" s="197" t="s">
        <v>1997</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291</v>
      </c>
      <c r="AU141" s="15" t="s">
        <v>80</v>
      </c>
    </row>
    <row r="142" s="2" customFormat="1" ht="24.15" customHeight="1">
      <c r="A142" s="34"/>
      <c r="B142" s="177"/>
      <c r="C142" s="178" t="s">
        <v>312</v>
      </c>
      <c r="D142" s="178" t="s">
        <v>284</v>
      </c>
      <c r="E142" s="179" t="s">
        <v>612</v>
      </c>
      <c r="F142" s="180" t="s">
        <v>613</v>
      </c>
      <c r="G142" s="181" t="s">
        <v>510</v>
      </c>
      <c r="H142" s="203">
        <v>3.7799999999999998</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80</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1998</v>
      </c>
    </row>
    <row r="143" s="2" customFormat="1">
      <c r="A143" s="34"/>
      <c r="B143" s="35"/>
      <c r="C143" s="34"/>
      <c r="D143" s="192" t="s">
        <v>290</v>
      </c>
      <c r="E143" s="34"/>
      <c r="F143" s="193" t="s">
        <v>613</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80</v>
      </c>
    </row>
    <row r="144" s="2" customFormat="1">
      <c r="A144" s="34"/>
      <c r="B144" s="35"/>
      <c r="C144" s="34"/>
      <c r="D144" s="192" t="s">
        <v>291</v>
      </c>
      <c r="E144" s="34"/>
      <c r="F144" s="197" t="s">
        <v>1999</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80</v>
      </c>
    </row>
    <row r="145" s="2" customFormat="1" ht="21.75" customHeight="1">
      <c r="A145" s="34"/>
      <c r="B145" s="177"/>
      <c r="C145" s="178" t="s">
        <v>97</v>
      </c>
      <c r="D145" s="178" t="s">
        <v>284</v>
      </c>
      <c r="E145" s="179" t="s">
        <v>616</v>
      </c>
      <c r="F145" s="180" t="s">
        <v>714</v>
      </c>
      <c r="G145" s="181" t="s">
        <v>403</v>
      </c>
      <c r="H145" s="203">
        <v>1.26</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80</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2000</v>
      </c>
    </row>
    <row r="146" s="2" customFormat="1">
      <c r="A146" s="34"/>
      <c r="B146" s="35"/>
      <c r="C146" s="34"/>
      <c r="D146" s="192" t="s">
        <v>290</v>
      </c>
      <c r="E146" s="34"/>
      <c r="F146" s="193" t="s">
        <v>714</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80</v>
      </c>
    </row>
    <row r="147" s="2" customFormat="1">
      <c r="A147" s="34"/>
      <c r="B147" s="35"/>
      <c r="C147" s="34"/>
      <c r="D147" s="192" t="s">
        <v>291</v>
      </c>
      <c r="E147" s="34"/>
      <c r="F147" s="197" t="s">
        <v>2001</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291</v>
      </c>
      <c r="AU147" s="15" t="s">
        <v>80</v>
      </c>
    </row>
    <row r="148" s="2" customFormat="1" ht="24.15" customHeight="1">
      <c r="A148" s="34"/>
      <c r="B148" s="177"/>
      <c r="C148" s="178" t="s">
        <v>280</v>
      </c>
      <c r="D148" s="178" t="s">
        <v>284</v>
      </c>
      <c r="E148" s="179" t="s">
        <v>622</v>
      </c>
      <c r="F148" s="180" t="s">
        <v>717</v>
      </c>
      <c r="G148" s="181" t="s">
        <v>510</v>
      </c>
      <c r="H148" s="203">
        <v>1.26</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80</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2002</v>
      </c>
    </row>
    <row r="149" s="2" customFormat="1">
      <c r="A149" s="34"/>
      <c r="B149" s="35"/>
      <c r="C149" s="34"/>
      <c r="D149" s="192" t="s">
        <v>290</v>
      </c>
      <c r="E149" s="34"/>
      <c r="F149" s="193" t="s">
        <v>717</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80</v>
      </c>
    </row>
    <row r="150" s="2" customFormat="1" ht="16.5" customHeight="1">
      <c r="A150" s="34"/>
      <c r="B150" s="177"/>
      <c r="C150" s="178" t="s">
        <v>307</v>
      </c>
      <c r="D150" s="178" t="s">
        <v>284</v>
      </c>
      <c r="E150" s="179" t="s">
        <v>625</v>
      </c>
      <c r="F150" s="180" t="s">
        <v>626</v>
      </c>
      <c r="G150" s="181" t="s">
        <v>627</v>
      </c>
      <c r="H150" s="203">
        <v>8</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2003</v>
      </c>
    </row>
    <row r="151" s="2" customFormat="1">
      <c r="A151" s="34"/>
      <c r="B151" s="35"/>
      <c r="C151" s="34"/>
      <c r="D151" s="192" t="s">
        <v>290</v>
      </c>
      <c r="E151" s="34"/>
      <c r="F151" s="193" t="s">
        <v>626</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1340</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12" customFormat="1" ht="25.92" customHeight="1">
      <c r="A153" s="12"/>
      <c r="B153" s="164"/>
      <c r="C153" s="12"/>
      <c r="D153" s="165" t="s">
        <v>72</v>
      </c>
      <c r="E153" s="166" t="s">
        <v>82</v>
      </c>
      <c r="F153" s="166" t="s">
        <v>726</v>
      </c>
      <c r="G153" s="12"/>
      <c r="H153" s="12"/>
      <c r="I153" s="167"/>
      <c r="J153" s="168">
        <f>BK153</f>
        <v>0</v>
      </c>
      <c r="K153" s="12"/>
      <c r="L153" s="164"/>
      <c r="M153" s="169"/>
      <c r="N153" s="170"/>
      <c r="O153" s="170"/>
      <c r="P153" s="171">
        <f>SUM(P154:P168)</f>
        <v>0</v>
      </c>
      <c r="Q153" s="170"/>
      <c r="R153" s="171">
        <f>SUM(R154:R168)</f>
        <v>0</v>
      </c>
      <c r="S153" s="170"/>
      <c r="T153" s="172">
        <f>SUM(T154:T168)</f>
        <v>0</v>
      </c>
      <c r="U153" s="12"/>
      <c r="V153" s="12"/>
      <c r="W153" s="12"/>
      <c r="X153" s="12"/>
      <c r="Y153" s="12"/>
      <c r="Z153" s="12"/>
      <c r="AA153" s="12"/>
      <c r="AB153" s="12"/>
      <c r="AC153" s="12"/>
      <c r="AD153" s="12"/>
      <c r="AE153" s="12"/>
      <c r="AR153" s="165" t="s">
        <v>80</v>
      </c>
      <c r="AT153" s="173" t="s">
        <v>72</v>
      </c>
      <c r="AU153" s="173" t="s">
        <v>73</v>
      </c>
      <c r="AY153" s="165" t="s">
        <v>281</v>
      </c>
      <c r="BK153" s="174">
        <f>SUM(BK154:BK168)</f>
        <v>0</v>
      </c>
    </row>
    <row r="154" s="2" customFormat="1" ht="24.15" customHeight="1">
      <c r="A154" s="34"/>
      <c r="B154" s="177"/>
      <c r="C154" s="178" t="s">
        <v>312</v>
      </c>
      <c r="D154" s="178" t="s">
        <v>284</v>
      </c>
      <c r="E154" s="179" t="s">
        <v>973</v>
      </c>
      <c r="F154" s="180" t="s">
        <v>974</v>
      </c>
      <c r="G154" s="181" t="s">
        <v>510</v>
      </c>
      <c r="H154" s="203">
        <v>0.126</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80</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2004</v>
      </c>
    </row>
    <row r="155" s="2" customFormat="1">
      <c r="A155" s="34"/>
      <c r="B155" s="35"/>
      <c r="C155" s="34"/>
      <c r="D155" s="192" t="s">
        <v>290</v>
      </c>
      <c r="E155" s="34"/>
      <c r="F155" s="193" t="s">
        <v>974</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80</v>
      </c>
    </row>
    <row r="156" s="2" customFormat="1">
      <c r="A156" s="34"/>
      <c r="B156" s="35"/>
      <c r="C156" s="34"/>
      <c r="D156" s="192" t="s">
        <v>291</v>
      </c>
      <c r="E156" s="34"/>
      <c r="F156" s="197" t="s">
        <v>2005</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291</v>
      </c>
      <c r="AU156" s="15" t="s">
        <v>80</v>
      </c>
    </row>
    <row r="157" s="2" customFormat="1" ht="37.8" customHeight="1">
      <c r="A157" s="34"/>
      <c r="B157" s="177"/>
      <c r="C157" s="178" t="s">
        <v>317</v>
      </c>
      <c r="D157" s="178" t="s">
        <v>284</v>
      </c>
      <c r="E157" s="179" t="s">
        <v>743</v>
      </c>
      <c r="F157" s="180" t="s">
        <v>744</v>
      </c>
      <c r="G157" s="181" t="s">
        <v>510</v>
      </c>
      <c r="H157" s="203">
        <v>0.90300000000000002</v>
      </c>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97</v>
      </c>
      <c r="AT157" s="190" t="s">
        <v>284</v>
      </c>
      <c r="AU157" s="190" t="s">
        <v>80</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97</v>
      </c>
      <c r="BM157" s="190" t="s">
        <v>2006</v>
      </c>
    </row>
    <row r="158" s="2" customFormat="1">
      <c r="A158" s="34"/>
      <c r="B158" s="35"/>
      <c r="C158" s="34"/>
      <c r="D158" s="192" t="s">
        <v>290</v>
      </c>
      <c r="E158" s="34"/>
      <c r="F158" s="193" t="s">
        <v>744</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80</v>
      </c>
    </row>
    <row r="159" s="2" customFormat="1">
      <c r="A159" s="34"/>
      <c r="B159" s="35"/>
      <c r="C159" s="34"/>
      <c r="D159" s="192" t="s">
        <v>291</v>
      </c>
      <c r="E159" s="34"/>
      <c r="F159" s="197" t="s">
        <v>2007</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291</v>
      </c>
      <c r="AU159" s="15" t="s">
        <v>80</v>
      </c>
    </row>
    <row r="160" s="2" customFormat="1" ht="16.5" customHeight="1">
      <c r="A160" s="34"/>
      <c r="B160" s="177"/>
      <c r="C160" s="178" t="s">
        <v>322</v>
      </c>
      <c r="D160" s="178" t="s">
        <v>284</v>
      </c>
      <c r="E160" s="179" t="s">
        <v>747</v>
      </c>
      <c r="F160" s="180" t="s">
        <v>748</v>
      </c>
      <c r="G160" s="181" t="s">
        <v>403</v>
      </c>
      <c r="H160" s="203">
        <v>2.1600000000000001</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80</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2008</v>
      </c>
    </row>
    <row r="161" s="2" customFormat="1">
      <c r="A161" s="34"/>
      <c r="B161" s="35"/>
      <c r="C161" s="34"/>
      <c r="D161" s="192" t="s">
        <v>290</v>
      </c>
      <c r="E161" s="34"/>
      <c r="F161" s="193" t="s">
        <v>748</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80</v>
      </c>
    </row>
    <row r="162" s="2" customFormat="1">
      <c r="A162" s="34"/>
      <c r="B162" s="35"/>
      <c r="C162" s="34"/>
      <c r="D162" s="192" t="s">
        <v>291</v>
      </c>
      <c r="E162" s="34"/>
      <c r="F162" s="197" t="s">
        <v>2009</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291</v>
      </c>
      <c r="AU162" s="15" t="s">
        <v>80</v>
      </c>
    </row>
    <row r="163" s="2" customFormat="1" ht="16.5" customHeight="1">
      <c r="A163" s="34"/>
      <c r="B163" s="177"/>
      <c r="C163" s="178" t="s">
        <v>327</v>
      </c>
      <c r="D163" s="178" t="s">
        <v>284</v>
      </c>
      <c r="E163" s="179" t="s">
        <v>751</v>
      </c>
      <c r="F163" s="180" t="s">
        <v>752</v>
      </c>
      <c r="G163" s="181" t="s">
        <v>403</v>
      </c>
      <c r="H163" s="203">
        <v>2.1600000000000001</v>
      </c>
      <c r="I163" s="183"/>
      <c r="J163" s="184">
        <f>ROUND(I163*H163,2)</f>
        <v>0</v>
      </c>
      <c r="K163" s="185"/>
      <c r="L163" s="35"/>
      <c r="M163" s="186" t="s">
        <v>1</v>
      </c>
      <c r="N163" s="187" t="s">
        <v>38</v>
      </c>
      <c r="O163" s="73"/>
      <c r="P163" s="188">
        <f>O163*H163</f>
        <v>0</v>
      </c>
      <c r="Q163" s="188">
        <v>0</v>
      </c>
      <c r="R163" s="188">
        <f>Q163*H163</f>
        <v>0</v>
      </c>
      <c r="S163" s="188">
        <v>0</v>
      </c>
      <c r="T163" s="189">
        <f>S163*H163</f>
        <v>0</v>
      </c>
      <c r="U163" s="34"/>
      <c r="V163" s="34"/>
      <c r="W163" s="34"/>
      <c r="X163" s="34"/>
      <c r="Y163" s="34"/>
      <c r="Z163" s="34"/>
      <c r="AA163" s="34"/>
      <c r="AB163" s="34"/>
      <c r="AC163" s="34"/>
      <c r="AD163" s="34"/>
      <c r="AE163" s="34"/>
      <c r="AR163" s="190" t="s">
        <v>97</v>
      </c>
      <c r="AT163" s="190" t="s">
        <v>284</v>
      </c>
      <c r="AU163" s="190" t="s">
        <v>80</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2010</v>
      </c>
    </row>
    <row r="164" s="2" customFormat="1">
      <c r="A164" s="34"/>
      <c r="B164" s="35"/>
      <c r="C164" s="34"/>
      <c r="D164" s="192" t="s">
        <v>290</v>
      </c>
      <c r="E164" s="34"/>
      <c r="F164" s="193" t="s">
        <v>752</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80</v>
      </c>
    </row>
    <row r="165" s="2" customFormat="1">
      <c r="A165" s="34"/>
      <c r="B165" s="35"/>
      <c r="C165" s="34"/>
      <c r="D165" s="192" t="s">
        <v>291</v>
      </c>
      <c r="E165" s="34"/>
      <c r="F165" s="197" t="s">
        <v>983</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291</v>
      </c>
      <c r="AU165" s="15" t="s">
        <v>80</v>
      </c>
    </row>
    <row r="166" s="2" customFormat="1" ht="21.75" customHeight="1">
      <c r="A166" s="34"/>
      <c r="B166" s="177"/>
      <c r="C166" s="178" t="s">
        <v>332</v>
      </c>
      <c r="D166" s="178" t="s">
        <v>284</v>
      </c>
      <c r="E166" s="179" t="s">
        <v>755</v>
      </c>
      <c r="F166" s="180" t="s">
        <v>756</v>
      </c>
      <c r="G166" s="181" t="s">
        <v>515</v>
      </c>
      <c r="H166" s="203">
        <v>0.044999999999999998</v>
      </c>
      <c r="I166" s="183"/>
      <c r="J166" s="184">
        <f>ROUND(I166*H166,2)</f>
        <v>0</v>
      </c>
      <c r="K166" s="185"/>
      <c r="L166" s="35"/>
      <c r="M166" s="186" t="s">
        <v>1</v>
      </c>
      <c r="N166" s="187" t="s">
        <v>38</v>
      </c>
      <c r="O166" s="73"/>
      <c r="P166" s="188">
        <f>O166*H166</f>
        <v>0</v>
      </c>
      <c r="Q166" s="188">
        <v>0</v>
      </c>
      <c r="R166" s="188">
        <f>Q166*H166</f>
        <v>0</v>
      </c>
      <c r="S166" s="188">
        <v>0</v>
      </c>
      <c r="T166" s="189">
        <f>S166*H166</f>
        <v>0</v>
      </c>
      <c r="U166" s="34"/>
      <c r="V166" s="34"/>
      <c r="W166" s="34"/>
      <c r="X166" s="34"/>
      <c r="Y166" s="34"/>
      <c r="Z166" s="34"/>
      <c r="AA166" s="34"/>
      <c r="AB166" s="34"/>
      <c r="AC166" s="34"/>
      <c r="AD166" s="34"/>
      <c r="AE166" s="34"/>
      <c r="AR166" s="190" t="s">
        <v>97</v>
      </c>
      <c r="AT166" s="190" t="s">
        <v>284</v>
      </c>
      <c r="AU166" s="190" t="s">
        <v>80</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2011</v>
      </c>
    </row>
    <row r="167" s="2" customFormat="1">
      <c r="A167" s="34"/>
      <c r="B167" s="35"/>
      <c r="C167" s="34"/>
      <c r="D167" s="192" t="s">
        <v>290</v>
      </c>
      <c r="E167" s="34"/>
      <c r="F167" s="193" t="s">
        <v>756</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80</v>
      </c>
    </row>
    <row r="168" s="2" customFormat="1">
      <c r="A168" s="34"/>
      <c r="B168" s="35"/>
      <c r="C168" s="34"/>
      <c r="D168" s="192" t="s">
        <v>291</v>
      </c>
      <c r="E168" s="34"/>
      <c r="F168" s="197" t="s">
        <v>2012</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291</v>
      </c>
      <c r="AU168" s="15" t="s">
        <v>80</v>
      </c>
    </row>
    <row r="169" s="12" customFormat="1" ht="25.92" customHeight="1">
      <c r="A169" s="12"/>
      <c r="B169" s="164"/>
      <c r="C169" s="12"/>
      <c r="D169" s="165" t="s">
        <v>72</v>
      </c>
      <c r="E169" s="166" t="s">
        <v>90</v>
      </c>
      <c r="F169" s="166" t="s">
        <v>772</v>
      </c>
      <c r="G169" s="12"/>
      <c r="H169" s="12"/>
      <c r="I169" s="167"/>
      <c r="J169" s="168">
        <f>BK169</f>
        <v>0</v>
      </c>
      <c r="K169" s="12"/>
      <c r="L169" s="164"/>
      <c r="M169" s="169"/>
      <c r="N169" s="170"/>
      <c r="O169" s="170"/>
      <c r="P169" s="171">
        <f>SUM(P170:P181)</f>
        <v>0</v>
      </c>
      <c r="Q169" s="170"/>
      <c r="R169" s="171">
        <f>SUM(R170:R181)</f>
        <v>0</v>
      </c>
      <c r="S169" s="170"/>
      <c r="T169" s="172">
        <f>SUM(T170:T181)</f>
        <v>0</v>
      </c>
      <c r="U169" s="12"/>
      <c r="V169" s="12"/>
      <c r="W169" s="12"/>
      <c r="X169" s="12"/>
      <c r="Y169" s="12"/>
      <c r="Z169" s="12"/>
      <c r="AA169" s="12"/>
      <c r="AB169" s="12"/>
      <c r="AC169" s="12"/>
      <c r="AD169" s="12"/>
      <c r="AE169" s="12"/>
      <c r="AR169" s="165" t="s">
        <v>80</v>
      </c>
      <c r="AT169" s="173" t="s">
        <v>72</v>
      </c>
      <c r="AU169" s="173" t="s">
        <v>73</v>
      </c>
      <c r="AY169" s="165" t="s">
        <v>281</v>
      </c>
      <c r="BK169" s="174">
        <f>SUM(BK170:BK181)</f>
        <v>0</v>
      </c>
    </row>
    <row r="170" s="2" customFormat="1" ht="55.5" customHeight="1">
      <c r="A170" s="34"/>
      <c r="B170" s="177"/>
      <c r="C170" s="178" t="s">
        <v>385</v>
      </c>
      <c r="D170" s="178" t="s">
        <v>284</v>
      </c>
      <c r="E170" s="179" t="s">
        <v>991</v>
      </c>
      <c r="F170" s="180" t="s">
        <v>992</v>
      </c>
      <c r="G170" s="181" t="s">
        <v>510</v>
      </c>
      <c r="H170" s="203">
        <v>1.3400000000000001</v>
      </c>
      <c r="I170" s="183"/>
      <c r="J170" s="184">
        <f>ROUND(I170*H170,2)</f>
        <v>0</v>
      </c>
      <c r="K170" s="185"/>
      <c r="L170" s="35"/>
      <c r="M170" s="186" t="s">
        <v>1</v>
      </c>
      <c r="N170" s="187" t="s">
        <v>38</v>
      </c>
      <c r="O170" s="73"/>
      <c r="P170" s="188">
        <f>O170*H170</f>
        <v>0</v>
      </c>
      <c r="Q170" s="188">
        <v>0</v>
      </c>
      <c r="R170" s="188">
        <f>Q170*H170</f>
        <v>0</v>
      </c>
      <c r="S170" s="188">
        <v>0</v>
      </c>
      <c r="T170" s="189">
        <f>S170*H170</f>
        <v>0</v>
      </c>
      <c r="U170" s="34"/>
      <c r="V170" s="34"/>
      <c r="W170" s="34"/>
      <c r="X170" s="34"/>
      <c r="Y170" s="34"/>
      <c r="Z170" s="34"/>
      <c r="AA170" s="34"/>
      <c r="AB170" s="34"/>
      <c r="AC170" s="34"/>
      <c r="AD170" s="34"/>
      <c r="AE170" s="34"/>
      <c r="AR170" s="190" t="s">
        <v>97</v>
      </c>
      <c r="AT170" s="190" t="s">
        <v>284</v>
      </c>
      <c r="AU170" s="190" t="s">
        <v>80</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97</v>
      </c>
      <c r="BM170" s="190" t="s">
        <v>2013</v>
      </c>
    </row>
    <row r="171" s="2" customFormat="1">
      <c r="A171" s="34"/>
      <c r="B171" s="35"/>
      <c r="C171" s="34"/>
      <c r="D171" s="192" t="s">
        <v>290</v>
      </c>
      <c r="E171" s="34"/>
      <c r="F171" s="193" t="s">
        <v>992</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80</v>
      </c>
    </row>
    <row r="172" s="2" customFormat="1">
      <c r="A172" s="34"/>
      <c r="B172" s="35"/>
      <c r="C172" s="34"/>
      <c r="D172" s="192" t="s">
        <v>291</v>
      </c>
      <c r="E172" s="34"/>
      <c r="F172" s="197" t="s">
        <v>2014</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291</v>
      </c>
      <c r="AU172" s="15" t="s">
        <v>80</v>
      </c>
    </row>
    <row r="173" s="2" customFormat="1" ht="37.8" customHeight="1">
      <c r="A173" s="34"/>
      <c r="B173" s="177"/>
      <c r="C173" s="178" t="s">
        <v>390</v>
      </c>
      <c r="D173" s="178" t="s">
        <v>284</v>
      </c>
      <c r="E173" s="179" t="s">
        <v>995</v>
      </c>
      <c r="F173" s="180" t="s">
        <v>996</v>
      </c>
      <c r="G173" s="181" t="s">
        <v>403</v>
      </c>
      <c r="H173" s="203">
        <v>8.8399999999999999</v>
      </c>
      <c r="I173" s="183"/>
      <c r="J173" s="184">
        <f>ROUND(I173*H173,2)</f>
        <v>0</v>
      </c>
      <c r="K173" s="185"/>
      <c r="L173" s="35"/>
      <c r="M173" s="186" t="s">
        <v>1</v>
      </c>
      <c r="N173" s="187" t="s">
        <v>38</v>
      </c>
      <c r="O173" s="73"/>
      <c r="P173" s="188">
        <f>O173*H173</f>
        <v>0</v>
      </c>
      <c r="Q173" s="188">
        <v>0</v>
      </c>
      <c r="R173" s="188">
        <f>Q173*H173</f>
        <v>0</v>
      </c>
      <c r="S173" s="188">
        <v>0</v>
      </c>
      <c r="T173" s="189">
        <f>S173*H173</f>
        <v>0</v>
      </c>
      <c r="U173" s="34"/>
      <c r="V173" s="34"/>
      <c r="W173" s="34"/>
      <c r="X173" s="34"/>
      <c r="Y173" s="34"/>
      <c r="Z173" s="34"/>
      <c r="AA173" s="34"/>
      <c r="AB173" s="34"/>
      <c r="AC173" s="34"/>
      <c r="AD173" s="34"/>
      <c r="AE173" s="34"/>
      <c r="AR173" s="190" t="s">
        <v>97</v>
      </c>
      <c r="AT173" s="190" t="s">
        <v>284</v>
      </c>
      <c r="AU173" s="190" t="s">
        <v>80</v>
      </c>
      <c r="AY173" s="15" t="s">
        <v>281</v>
      </c>
      <c r="BE173" s="191">
        <f>IF(N173="základní",J173,0)</f>
        <v>0</v>
      </c>
      <c r="BF173" s="191">
        <f>IF(N173="snížená",J173,0)</f>
        <v>0</v>
      </c>
      <c r="BG173" s="191">
        <f>IF(N173="zákl. přenesená",J173,0)</f>
        <v>0</v>
      </c>
      <c r="BH173" s="191">
        <f>IF(N173="sníž. přenesená",J173,0)</f>
        <v>0</v>
      </c>
      <c r="BI173" s="191">
        <f>IF(N173="nulová",J173,0)</f>
        <v>0</v>
      </c>
      <c r="BJ173" s="15" t="s">
        <v>80</v>
      </c>
      <c r="BK173" s="191">
        <f>ROUND(I173*H173,2)</f>
        <v>0</v>
      </c>
      <c r="BL173" s="15" t="s">
        <v>97</v>
      </c>
      <c r="BM173" s="190" t="s">
        <v>2015</v>
      </c>
    </row>
    <row r="174" s="2" customFormat="1">
      <c r="A174" s="34"/>
      <c r="B174" s="35"/>
      <c r="C174" s="34"/>
      <c r="D174" s="192" t="s">
        <v>290</v>
      </c>
      <c r="E174" s="34"/>
      <c r="F174" s="193" t="s">
        <v>996</v>
      </c>
      <c r="G174" s="34"/>
      <c r="H174" s="34"/>
      <c r="I174" s="194"/>
      <c r="J174" s="34"/>
      <c r="K174" s="34"/>
      <c r="L174" s="35"/>
      <c r="M174" s="195"/>
      <c r="N174" s="196"/>
      <c r="O174" s="73"/>
      <c r="P174" s="73"/>
      <c r="Q174" s="73"/>
      <c r="R174" s="73"/>
      <c r="S174" s="73"/>
      <c r="T174" s="74"/>
      <c r="U174" s="34"/>
      <c r="V174" s="34"/>
      <c r="W174" s="34"/>
      <c r="X174" s="34"/>
      <c r="Y174" s="34"/>
      <c r="Z174" s="34"/>
      <c r="AA174" s="34"/>
      <c r="AB174" s="34"/>
      <c r="AC174" s="34"/>
      <c r="AD174" s="34"/>
      <c r="AE174" s="34"/>
      <c r="AT174" s="15" t="s">
        <v>290</v>
      </c>
      <c r="AU174" s="15" t="s">
        <v>80</v>
      </c>
    </row>
    <row r="175" s="2" customFormat="1">
      <c r="A175" s="34"/>
      <c r="B175" s="35"/>
      <c r="C175" s="34"/>
      <c r="D175" s="192" t="s">
        <v>291</v>
      </c>
      <c r="E175" s="34"/>
      <c r="F175" s="197" t="s">
        <v>2016</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291</v>
      </c>
      <c r="AU175" s="15" t="s">
        <v>80</v>
      </c>
    </row>
    <row r="176" s="2" customFormat="1" ht="37.8" customHeight="1">
      <c r="A176" s="34"/>
      <c r="B176" s="177"/>
      <c r="C176" s="178" t="s">
        <v>477</v>
      </c>
      <c r="D176" s="178" t="s">
        <v>284</v>
      </c>
      <c r="E176" s="179" t="s">
        <v>999</v>
      </c>
      <c r="F176" s="180" t="s">
        <v>1000</v>
      </c>
      <c r="G176" s="181" t="s">
        <v>403</v>
      </c>
      <c r="H176" s="203">
        <v>8.8399999999999999</v>
      </c>
      <c r="I176" s="183"/>
      <c r="J176" s="184">
        <f>ROUND(I176*H176,2)</f>
        <v>0</v>
      </c>
      <c r="K176" s="185"/>
      <c r="L176" s="35"/>
      <c r="M176" s="186" t="s">
        <v>1</v>
      </c>
      <c r="N176" s="187" t="s">
        <v>38</v>
      </c>
      <c r="O176" s="73"/>
      <c r="P176" s="188">
        <f>O176*H176</f>
        <v>0</v>
      </c>
      <c r="Q176" s="188">
        <v>0</v>
      </c>
      <c r="R176" s="188">
        <f>Q176*H176</f>
        <v>0</v>
      </c>
      <c r="S176" s="188">
        <v>0</v>
      </c>
      <c r="T176" s="189">
        <f>S176*H176</f>
        <v>0</v>
      </c>
      <c r="U176" s="34"/>
      <c r="V176" s="34"/>
      <c r="W176" s="34"/>
      <c r="X176" s="34"/>
      <c r="Y176" s="34"/>
      <c r="Z176" s="34"/>
      <c r="AA176" s="34"/>
      <c r="AB176" s="34"/>
      <c r="AC176" s="34"/>
      <c r="AD176" s="34"/>
      <c r="AE176" s="34"/>
      <c r="AR176" s="190" t="s">
        <v>97</v>
      </c>
      <c r="AT176" s="190" t="s">
        <v>284</v>
      </c>
      <c r="AU176" s="190" t="s">
        <v>80</v>
      </c>
      <c r="AY176" s="15" t="s">
        <v>281</v>
      </c>
      <c r="BE176" s="191">
        <f>IF(N176="základní",J176,0)</f>
        <v>0</v>
      </c>
      <c r="BF176" s="191">
        <f>IF(N176="snížená",J176,0)</f>
        <v>0</v>
      </c>
      <c r="BG176" s="191">
        <f>IF(N176="zákl. přenesená",J176,0)</f>
        <v>0</v>
      </c>
      <c r="BH176" s="191">
        <f>IF(N176="sníž. přenesená",J176,0)</f>
        <v>0</v>
      </c>
      <c r="BI176" s="191">
        <f>IF(N176="nulová",J176,0)</f>
        <v>0</v>
      </c>
      <c r="BJ176" s="15" t="s">
        <v>80</v>
      </c>
      <c r="BK176" s="191">
        <f>ROUND(I176*H176,2)</f>
        <v>0</v>
      </c>
      <c r="BL176" s="15" t="s">
        <v>97</v>
      </c>
      <c r="BM176" s="190" t="s">
        <v>2017</v>
      </c>
    </row>
    <row r="177" s="2" customFormat="1">
      <c r="A177" s="34"/>
      <c r="B177" s="35"/>
      <c r="C177" s="34"/>
      <c r="D177" s="192" t="s">
        <v>290</v>
      </c>
      <c r="E177" s="34"/>
      <c r="F177" s="193" t="s">
        <v>1000</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290</v>
      </c>
      <c r="AU177" s="15" t="s">
        <v>80</v>
      </c>
    </row>
    <row r="178" s="2" customFormat="1">
      <c r="A178" s="34"/>
      <c r="B178" s="35"/>
      <c r="C178" s="34"/>
      <c r="D178" s="192" t="s">
        <v>291</v>
      </c>
      <c r="E178" s="34"/>
      <c r="F178" s="197" t="s">
        <v>2016</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291</v>
      </c>
      <c r="AU178" s="15" t="s">
        <v>80</v>
      </c>
    </row>
    <row r="179" s="2" customFormat="1" ht="49.05" customHeight="1">
      <c r="A179" s="34"/>
      <c r="B179" s="177"/>
      <c r="C179" s="178" t="s">
        <v>763</v>
      </c>
      <c r="D179" s="178" t="s">
        <v>284</v>
      </c>
      <c r="E179" s="179" t="s">
        <v>1002</v>
      </c>
      <c r="F179" s="180" t="s">
        <v>1003</v>
      </c>
      <c r="G179" s="181" t="s">
        <v>515</v>
      </c>
      <c r="H179" s="203">
        <v>0.20100000000000001</v>
      </c>
      <c r="I179" s="183"/>
      <c r="J179" s="184">
        <f>ROUND(I179*H179,2)</f>
        <v>0</v>
      </c>
      <c r="K179" s="185"/>
      <c r="L179" s="35"/>
      <c r="M179" s="186" t="s">
        <v>1</v>
      </c>
      <c r="N179" s="187" t="s">
        <v>38</v>
      </c>
      <c r="O179" s="73"/>
      <c r="P179" s="188">
        <f>O179*H179</f>
        <v>0</v>
      </c>
      <c r="Q179" s="188">
        <v>0</v>
      </c>
      <c r="R179" s="188">
        <f>Q179*H179</f>
        <v>0</v>
      </c>
      <c r="S179" s="188">
        <v>0</v>
      </c>
      <c r="T179" s="189">
        <f>S179*H179</f>
        <v>0</v>
      </c>
      <c r="U179" s="34"/>
      <c r="V179" s="34"/>
      <c r="W179" s="34"/>
      <c r="X179" s="34"/>
      <c r="Y179" s="34"/>
      <c r="Z179" s="34"/>
      <c r="AA179" s="34"/>
      <c r="AB179" s="34"/>
      <c r="AC179" s="34"/>
      <c r="AD179" s="34"/>
      <c r="AE179" s="34"/>
      <c r="AR179" s="190" t="s">
        <v>97</v>
      </c>
      <c r="AT179" s="190" t="s">
        <v>284</v>
      </c>
      <c r="AU179" s="190" t="s">
        <v>80</v>
      </c>
      <c r="AY179" s="15" t="s">
        <v>281</v>
      </c>
      <c r="BE179" s="191">
        <f>IF(N179="základní",J179,0)</f>
        <v>0</v>
      </c>
      <c r="BF179" s="191">
        <f>IF(N179="snížená",J179,0)</f>
        <v>0</v>
      </c>
      <c r="BG179" s="191">
        <f>IF(N179="zákl. přenesená",J179,0)</f>
        <v>0</v>
      </c>
      <c r="BH179" s="191">
        <f>IF(N179="sníž. přenesená",J179,0)</f>
        <v>0</v>
      </c>
      <c r="BI179" s="191">
        <f>IF(N179="nulová",J179,0)</f>
        <v>0</v>
      </c>
      <c r="BJ179" s="15" t="s">
        <v>80</v>
      </c>
      <c r="BK179" s="191">
        <f>ROUND(I179*H179,2)</f>
        <v>0</v>
      </c>
      <c r="BL179" s="15" t="s">
        <v>97</v>
      </c>
      <c r="BM179" s="190" t="s">
        <v>2018</v>
      </c>
    </row>
    <row r="180" s="2" customFormat="1">
      <c r="A180" s="34"/>
      <c r="B180" s="35"/>
      <c r="C180" s="34"/>
      <c r="D180" s="192" t="s">
        <v>290</v>
      </c>
      <c r="E180" s="34"/>
      <c r="F180" s="193" t="s">
        <v>1003</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290</v>
      </c>
      <c r="AU180" s="15" t="s">
        <v>80</v>
      </c>
    </row>
    <row r="181" s="2" customFormat="1">
      <c r="A181" s="34"/>
      <c r="B181" s="35"/>
      <c r="C181" s="34"/>
      <c r="D181" s="192" t="s">
        <v>291</v>
      </c>
      <c r="E181" s="34"/>
      <c r="F181" s="197" t="s">
        <v>2019</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291</v>
      </c>
      <c r="AU181" s="15" t="s">
        <v>80</v>
      </c>
    </row>
    <row r="182" s="12" customFormat="1" ht="25.92" customHeight="1">
      <c r="A182" s="12"/>
      <c r="B182" s="164"/>
      <c r="C182" s="12"/>
      <c r="D182" s="165" t="s">
        <v>72</v>
      </c>
      <c r="E182" s="166" t="s">
        <v>540</v>
      </c>
      <c r="F182" s="166" t="s">
        <v>803</v>
      </c>
      <c r="G182" s="12"/>
      <c r="H182" s="12"/>
      <c r="I182" s="167"/>
      <c r="J182" s="168">
        <f>BK182</f>
        <v>0</v>
      </c>
      <c r="K182" s="12"/>
      <c r="L182" s="164"/>
      <c r="M182" s="169"/>
      <c r="N182" s="170"/>
      <c r="O182" s="170"/>
      <c r="P182" s="171">
        <f>SUM(P183:P185)</f>
        <v>0</v>
      </c>
      <c r="Q182" s="170"/>
      <c r="R182" s="171">
        <f>SUM(R183:R185)</f>
        <v>0</v>
      </c>
      <c r="S182" s="170"/>
      <c r="T182" s="172">
        <f>SUM(T183:T185)</f>
        <v>0</v>
      </c>
      <c r="U182" s="12"/>
      <c r="V182" s="12"/>
      <c r="W182" s="12"/>
      <c r="X182" s="12"/>
      <c r="Y182" s="12"/>
      <c r="Z182" s="12"/>
      <c r="AA182" s="12"/>
      <c r="AB182" s="12"/>
      <c r="AC182" s="12"/>
      <c r="AD182" s="12"/>
      <c r="AE182" s="12"/>
      <c r="AR182" s="165" t="s">
        <v>80</v>
      </c>
      <c r="AT182" s="173" t="s">
        <v>72</v>
      </c>
      <c r="AU182" s="173" t="s">
        <v>73</v>
      </c>
      <c r="AY182" s="165" t="s">
        <v>281</v>
      </c>
      <c r="BK182" s="174">
        <f>SUM(BK183:BK185)</f>
        <v>0</v>
      </c>
    </row>
    <row r="183" s="2" customFormat="1" ht="16.5" customHeight="1">
      <c r="A183" s="34"/>
      <c r="B183" s="177"/>
      <c r="C183" s="178" t="s">
        <v>343</v>
      </c>
      <c r="D183" s="178" t="s">
        <v>284</v>
      </c>
      <c r="E183" s="179" t="s">
        <v>1034</v>
      </c>
      <c r="F183" s="180" t="s">
        <v>1035</v>
      </c>
      <c r="G183" s="181" t="s">
        <v>510</v>
      </c>
      <c r="H183" s="203">
        <v>0.042000000000000003</v>
      </c>
      <c r="I183" s="183"/>
      <c r="J183" s="184">
        <f>ROUND(I183*H183,2)</f>
        <v>0</v>
      </c>
      <c r="K183" s="185"/>
      <c r="L183" s="35"/>
      <c r="M183" s="186" t="s">
        <v>1</v>
      </c>
      <c r="N183" s="187" t="s">
        <v>38</v>
      </c>
      <c r="O183" s="73"/>
      <c r="P183" s="188">
        <f>O183*H183</f>
        <v>0</v>
      </c>
      <c r="Q183" s="188">
        <v>0</v>
      </c>
      <c r="R183" s="188">
        <f>Q183*H183</f>
        <v>0</v>
      </c>
      <c r="S183" s="188">
        <v>0</v>
      </c>
      <c r="T183" s="189">
        <f>S183*H183</f>
        <v>0</v>
      </c>
      <c r="U183" s="34"/>
      <c r="V183" s="34"/>
      <c r="W183" s="34"/>
      <c r="X183" s="34"/>
      <c r="Y183" s="34"/>
      <c r="Z183" s="34"/>
      <c r="AA183" s="34"/>
      <c r="AB183" s="34"/>
      <c r="AC183" s="34"/>
      <c r="AD183" s="34"/>
      <c r="AE183" s="34"/>
      <c r="AR183" s="190" t="s">
        <v>97</v>
      </c>
      <c r="AT183" s="190" t="s">
        <v>284</v>
      </c>
      <c r="AU183" s="190" t="s">
        <v>80</v>
      </c>
      <c r="AY183" s="15" t="s">
        <v>281</v>
      </c>
      <c r="BE183" s="191">
        <f>IF(N183="základní",J183,0)</f>
        <v>0</v>
      </c>
      <c r="BF183" s="191">
        <f>IF(N183="snížená",J183,0)</f>
        <v>0</v>
      </c>
      <c r="BG183" s="191">
        <f>IF(N183="zákl. přenesená",J183,0)</f>
        <v>0</v>
      </c>
      <c r="BH183" s="191">
        <f>IF(N183="sníž. přenesená",J183,0)</f>
        <v>0</v>
      </c>
      <c r="BI183" s="191">
        <f>IF(N183="nulová",J183,0)</f>
        <v>0</v>
      </c>
      <c r="BJ183" s="15" t="s">
        <v>80</v>
      </c>
      <c r="BK183" s="191">
        <f>ROUND(I183*H183,2)</f>
        <v>0</v>
      </c>
      <c r="BL183" s="15" t="s">
        <v>97</v>
      </c>
      <c r="BM183" s="190" t="s">
        <v>2020</v>
      </c>
    </row>
    <row r="184" s="2" customFormat="1">
      <c r="A184" s="34"/>
      <c r="B184" s="35"/>
      <c r="C184" s="34"/>
      <c r="D184" s="192" t="s">
        <v>290</v>
      </c>
      <c r="E184" s="34"/>
      <c r="F184" s="193" t="s">
        <v>1035</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290</v>
      </c>
      <c r="AU184" s="15" t="s">
        <v>80</v>
      </c>
    </row>
    <row r="185" s="2" customFormat="1">
      <c r="A185" s="34"/>
      <c r="B185" s="35"/>
      <c r="C185" s="34"/>
      <c r="D185" s="192" t="s">
        <v>291</v>
      </c>
      <c r="E185" s="34"/>
      <c r="F185" s="197" t="s">
        <v>2021</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291</v>
      </c>
      <c r="AU185" s="15" t="s">
        <v>80</v>
      </c>
    </row>
    <row r="186" s="12" customFormat="1" ht="25.92" customHeight="1">
      <c r="A186" s="12"/>
      <c r="B186" s="164"/>
      <c r="C186" s="12"/>
      <c r="D186" s="165" t="s">
        <v>72</v>
      </c>
      <c r="E186" s="166" t="s">
        <v>828</v>
      </c>
      <c r="F186" s="166" t="s">
        <v>829</v>
      </c>
      <c r="G186" s="12"/>
      <c r="H186" s="12"/>
      <c r="I186" s="167"/>
      <c r="J186" s="168">
        <f>BK186</f>
        <v>0</v>
      </c>
      <c r="K186" s="12"/>
      <c r="L186" s="164"/>
      <c r="M186" s="169"/>
      <c r="N186" s="170"/>
      <c r="O186" s="170"/>
      <c r="P186" s="171">
        <f>SUM(P187:P189)</f>
        <v>0</v>
      </c>
      <c r="Q186" s="170"/>
      <c r="R186" s="171">
        <f>SUM(R187:R189)</f>
        <v>0</v>
      </c>
      <c r="S186" s="170"/>
      <c r="T186" s="172">
        <f>SUM(T187:T189)</f>
        <v>0</v>
      </c>
      <c r="U186" s="12"/>
      <c r="V186" s="12"/>
      <c r="W186" s="12"/>
      <c r="X186" s="12"/>
      <c r="Y186" s="12"/>
      <c r="Z186" s="12"/>
      <c r="AA186" s="12"/>
      <c r="AB186" s="12"/>
      <c r="AC186" s="12"/>
      <c r="AD186" s="12"/>
      <c r="AE186" s="12"/>
      <c r="AR186" s="165" t="s">
        <v>80</v>
      </c>
      <c r="AT186" s="173" t="s">
        <v>72</v>
      </c>
      <c r="AU186" s="173" t="s">
        <v>73</v>
      </c>
      <c r="AY186" s="165" t="s">
        <v>281</v>
      </c>
      <c r="BK186" s="174">
        <f>SUM(BK187:BK189)</f>
        <v>0</v>
      </c>
    </row>
    <row r="187" s="2" customFormat="1" ht="16.5" customHeight="1">
      <c r="A187" s="34"/>
      <c r="B187" s="177"/>
      <c r="C187" s="178" t="s">
        <v>348</v>
      </c>
      <c r="D187" s="178" t="s">
        <v>284</v>
      </c>
      <c r="E187" s="179" t="s">
        <v>830</v>
      </c>
      <c r="F187" s="180" t="s">
        <v>2022</v>
      </c>
      <c r="G187" s="181" t="s">
        <v>627</v>
      </c>
      <c r="H187" s="203">
        <v>5</v>
      </c>
      <c r="I187" s="183"/>
      <c r="J187" s="184">
        <f>ROUND(I187*H187,2)</f>
        <v>0</v>
      </c>
      <c r="K187" s="185"/>
      <c r="L187" s="35"/>
      <c r="M187" s="186" t="s">
        <v>1</v>
      </c>
      <c r="N187" s="187" t="s">
        <v>38</v>
      </c>
      <c r="O187" s="73"/>
      <c r="P187" s="188">
        <f>O187*H187</f>
        <v>0</v>
      </c>
      <c r="Q187" s="188">
        <v>0</v>
      </c>
      <c r="R187" s="188">
        <f>Q187*H187</f>
        <v>0</v>
      </c>
      <c r="S187" s="188">
        <v>0</v>
      </c>
      <c r="T187" s="189">
        <f>S187*H187</f>
        <v>0</v>
      </c>
      <c r="U187" s="34"/>
      <c r="V187" s="34"/>
      <c r="W187" s="34"/>
      <c r="X187" s="34"/>
      <c r="Y187" s="34"/>
      <c r="Z187" s="34"/>
      <c r="AA187" s="34"/>
      <c r="AB187" s="34"/>
      <c r="AC187" s="34"/>
      <c r="AD187" s="34"/>
      <c r="AE187" s="34"/>
      <c r="AR187" s="190" t="s">
        <v>97</v>
      </c>
      <c r="AT187" s="190" t="s">
        <v>284</v>
      </c>
      <c r="AU187" s="190" t="s">
        <v>80</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2023</v>
      </c>
    </row>
    <row r="188" s="2" customFormat="1">
      <c r="A188" s="34"/>
      <c r="B188" s="35"/>
      <c r="C188" s="34"/>
      <c r="D188" s="192" t="s">
        <v>290</v>
      </c>
      <c r="E188" s="34"/>
      <c r="F188" s="193" t="s">
        <v>2022</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290</v>
      </c>
      <c r="AU188" s="15" t="s">
        <v>80</v>
      </c>
    </row>
    <row r="189" s="2" customFormat="1">
      <c r="A189" s="34"/>
      <c r="B189" s="35"/>
      <c r="C189" s="34"/>
      <c r="D189" s="192" t="s">
        <v>291</v>
      </c>
      <c r="E189" s="34"/>
      <c r="F189" s="197" t="s">
        <v>2024</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291</v>
      </c>
      <c r="AU189" s="15" t="s">
        <v>80</v>
      </c>
    </row>
    <row r="190" s="12" customFormat="1" ht="25.92" customHeight="1">
      <c r="A190" s="12"/>
      <c r="B190" s="164"/>
      <c r="C190" s="12"/>
      <c r="D190" s="165" t="s">
        <v>72</v>
      </c>
      <c r="E190" s="166" t="s">
        <v>653</v>
      </c>
      <c r="F190" s="166" t="s">
        <v>654</v>
      </c>
      <c r="G190" s="12"/>
      <c r="H190" s="12"/>
      <c r="I190" s="167"/>
      <c r="J190" s="168">
        <f>BK190</f>
        <v>0</v>
      </c>
      <c r="K190" s="12"/>
      <c r="L190" s="164"/>
      <c r="M190" s="169"/>
      <c r="N190" s="170"/>
      <c r="O190" s="170"/>
      <c r="P190" s="171">
        <f>SUM(P191:P193)</f>
        <v>0</v>
      </c>
      <c r="Q190" s="170"/>
      <c r="R190" s="171">
        <f>SUM(R191:R193)</f>
        <v>0</v>
      </c>
      <c r="S190" s="170"/>
      <c r="T190" s="172">
        <f>SUM(T191:T193)</f>
        <v>0</v>
      </c>
      <c r="U190" s="12"/>
      <c r="V190" s="12"/>
      <c r="W190" s="12"/>
      <c r="X190" s="12"/>
      <c r="Y190" s="12"/>
      <c r="Z190" s="12"/>
      <c r="AA190" s="12"/>
      <c r="AB190" s="12"/>
      <c r="AC190" s="12"/>
      <c r="AD190" s="12"/>
      <c r="AE190" s="12"/>
      <c r="AR190" s="165" t="s">
        <v>80</v>
      </c>
      <c r="AT190" s="173" t="s">
        <v>72</v>
      </c>
      <c r="AU190" s="173" t="s">
        <v>73</v>
      </c>
      <c r="AY190" s="165" t="s">
        <v>281</v>
      </c>
      <c r="BK190" s="174">
        <f>SUM(BK191:BK193)</f>
        <v>0</v>
      </c>
    </row>
    <row r="191" s="2" customFormat="1" ht="24.15" customHeight="1">
      <c r="A191" s="34"/>
      <c r="B191" s="177"/>
      <c r="C191" s="178" t="s">
        <v>353</v>
      </c>
      <c r="D191" s="178" t="s">
        <v>284</v>
      </c>
      <c r="E191" s="179" t="s">
        <v>848</v>
      </c>
      <c r="F191" s="180" t="s">
        <v>849</v>
      </c>
      <c r="G191" s="181" t="s">
        <v>515</v>
      </c>
      <c r="H191" s="203">
        <v>5.7969999999999997</v>
      </c>
      <c r="I191" s="183"/>
      <c r="J191" s="184">
        <f>ROUND(I191*H191,2)</f>
        <v>0</v>
      </c>
      <c r="K191" s="185"/>
      <c r="L191" s="35"/>
      <c r="M191" s="186" t="s">
        <v>1</v>
      </c>
      <c r="N191" s="187" t="s">
        <v>38</v>
      </c>
      <c r="O191" s="73"/>
      <c r="P191" s="188">
        <f>O191*H191</f>
        <v>0</v>
      </c>
      <c r="Q191" s="188">
        <v>0</v>
      </c>
      <c r="R191" s="188">
        <f>Q191*H191</f>
        <v>0</v>
      </c>
      <c r="S191" s="188">
        <v>0</v>
      </c>
      <c r="T191" s="189">
        <f>S191*H191</f>
        <v>0</v>
      </c>
      <c r="U191" s="34"/>
      <c r="V191" s="34"/>
      <c r="W191" s="34"/>
      <c r="X191" s="34"/>
      <c r="Y191" s="34"/>
      <c r="Z191" s="34"/>
      <c r="AA191" s="34"/>
      <c r="AB191" s="34"/>
      <c r="AC191" s="34"/>
      <c r="AD191" s="34"/>
      <c r="AE191" s="34"/>
      <c r="AR191" s="190" t="s">
        <v>97</v>
      </c>
      <c r="AT191" s="190" t="s">
        <v>284</v>
      </c>
      <c r="AU191" s="190" t="s">
        <v>80</v>
      </c>
      <c r="AY191" s="15" t="s">
        <v>281</v>
      </c>
      <c r="BE191" s="191">
        <f>IF(N191="základní",J191,0)</f>
        <v>0</v>
      </c>
      <c r="BF191" s="191">
        <f>IF(N191="snížená",J191,0)</f>
        <v>0</v>
      </c>
      <c r="BG191" s="191">
        <f>IF(N191="zákl. přenesená",J191,0)</f>
        <v>0</v>
      </c>
      <c r="BH191" s="191">
        <f>IF(N191="sníž. přenesená",J191,0)</f>
        <v>0</v>
      </c>
      <c r="BI191" s="191">
        <f>IF(N191="nulová",J191,0)</f>
        <v>0</v>
      </c>
      <c r="BJ191" s="15" t="s">
        <v>80</v>
      </c>
      <c r="BK191" s="191">
        <f>ROUND(I191*H191,2)</f>
        <v>0</v>
      </c>
      <c r="BL191" s="15" t="s">
        <v>97</v>
      </c>
      <c r="BM191" s="190" t="s">
        <v>2025</v>
      </c>
    </row>
    <row r="192" s="2" customFormat="1">
      <c r="A192" s="34"/>
      <c r="B192" s="35"/>
      <c r="C192" s="34"/>
      <c r="D192" s="192" t="s">
        <v>290</v>
      </c>
      <c r="E192" s="34"/>
      <c r="F192" s="193" t="s">
        <v>849</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290</v>
      </c>
      <c r="AU192" s="15" t="s">
        <v>80</v>
      </c>
    </row>
    <row r="193" s="2" customFormat="1">
      <c r="A193" s="34"/>
      <c r="B193" s="35"/>
      <c r="C193" s="34"/>
      <c r="D193" s="192" t="s">
        <v>291</v>
      </c>
      <c r="E193" s="34"/>
      <c r="F193" s="197" t="s">
        <v>2026</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291</v>
      </c>
      <c r="AU193" s="15" t="s">
        <v>80</v>
      </c>
    </row>
    <row r="194" s="12" customFormat="1" ht="25.92" customHeight="1">
      <c r="A194" s="12"/>
      <c r="B194" s="164"/>
      <c r="C194" s="12"/>
      <c r="D194" s="165" t="s">
        <v>72</v>
      </c>
      <c r="E194" s="166" t="s">
        <v>1981</v>
      </c>
      <c r="F194" s="166" t="s">
        <v>1982</v>
      </c>
      <c r="G194" s="12"/>
      <c r="H194" s="12"/>
      <c r="I194" s="167"/>
      <c r="J194" s="168">
        <f>BK194</f>
        <v>0</v>
      </c>
      <c r="K194" s="12"/>
      <c r="L194" s="164"/>
      <c r="M194" s="169"/>
      <c r="N194" s="170"/>
      <c r="O194" s="170"/>
      <c r="P194" s="171">
        <f>SUM(P195:P198)</f>
        <v>0</v>
      </c>
      <c r="Q194" s="170"/>
      <c r="R194" s="171">
        <f>SUM(R195:R198)</f>
        <v>0</v>
      </c>
      <c r="S194" s="170"/>
      <c r="T194" s="172">
        <f>SUM(T195:T198)</f>
        <v>0</v>
      </c>
      <c r="U194" s="12"/>
      <c r="V194" s="12"/>
      <c r="W194" s="12"/>
      <c r="X194" s="12"/>
      <c r="Y194" s="12"/>
      <c r="Z194" s="12"/>
      <c r="AA194" s="12"/>
      <c r="AB194" s="12"/>
      <c r="AC194" s="12"/>
      <c r="AD194" s="12"/>
      <c r="AE194" s="12"/>
      <c r="AR194" s="165" t="s">
        <v>80</v>
      </c>
      <c r="AT194" s="173" t="s">
        <v>72</v>
      </c>
      <c r="AU194" s="173" t="s">
        <v>73</v>
      </c>
      <c r="AY194" s="165" t="s">
        <v>281</v>
      </c>
      <c r="BK194" s="174">
        <f>SUM(BK195:BK198)</f>
        <v>0</v>
      </c>
    </row>
    <row r="195" s="2" customFormat="1" ht="16.5" customHeight="1">
      <c r="A195" s="34"/>
      <c r="B195" s="177"/>
      <c r="C195" s="178" t="s">
        <v>360</v>
      </c>
      <c r="D195" s="178" t="s">
        <v>284</v>
      </c>
      <c r="E195" s="179" t="s">
        <v>1984</v>
      </c>
      <c r="F195" s="180" t="s">
        <v>1985</v>
      </c>
      <c r="G195" s="181" t="s">
        <v>410</v>
      </c>
      <c r="H195" s="203">
        <v>3</v>
      </c>
      <c r="I195" s="183"/>
      <c r="J195" s="184">
        <f>ROUND(I195*H195,2)</f>
        <v>0</v>
      </c>
      <c r="K195" s="185"/>
      <c r="L195" s="35"/>
      <c r="M195" s="186" t="s">
        <v>1</v>
      </c>
      <c r="N195" s="187" t="s">
        <v>38</v>
      </c>
      <c r="O195" s="73"/>
      <c r="P195" s="188">
        <f>O195*H195</f>
        <v>0</v>
      </c>
      <c r="Q195" s="188">
        <v>0</v>
      </c>
      <c r="R195" s="188">
        <f>Q195*H195</f>
        <v>0</v>
      </c>
      <c r="S195" s="188">
        <v>0</v>
      </c>
      <c r="T195" s="189">
        <f>S195*H195</f>
        <v>0</v>
      </c>
      <c r="U195" s="34"/>
      <c r="V195" s="34"/>
      <c r="W195" s="34"/>
      <c r="X195" s="34"/>
      <c r="Y195" s="34"/>
      <c r="Z195" s="34"/>
      <c r="AA195" s="34"/>
      <c r="AB195" s="34"/>
      <c r="AC195" s="34"/>
      <c r="AD195" s="34"/>
      <c r="AE195" s="34"/>
      <c r="AR195" s="190" t="s">
        <v>97</v>
      </c>
      <c r="AT195" s="190" t="s">
        <v>284</v>
      </c>
      <c r="AU195" s="190" t="s">
        <v>80</v>
      </c>
      <c r="AY195" s="15" t="s">
        <v>281</v>
      </c>
      <c r="BE195" s="191">
        <f>IF(N195="základní",J195,0)</f>
        <v>0</v>
      </c>
      <c r="BF195" s="191">
        <f>IF(N195="snížená",J195,0)</f>
        <v>0</v>
      </c>
      <c r="BG195" s="191">
        <f>IF(N195="zákl. přenesená",J195,0)</f>
        <v>0</v>
      </c>
      <c r="BH195" s="191">
        <f>IF(N195="sníž. přenesená",J195,0)</f>
        <v>0</v>
      </c>
      <c r="BI195" s="191">
        <f>IF(N195="nulová",J195,0)</f>
        <v>0</v>
      </c>
      <c r="BJ195" s="15" t="s">
        <v>80</v>
      </c>
      <c r="BK195" s="191">
        <f>ROUND(I195*H195,2)</f>
        <v>0</v>
      </c>
      <c r="BL195" s="15" t="s">
        <v>97</v>
      </c>
      <c r="BM195" s="190" t="s">
        <v>2027</v>
      </c>
    </row>
    <row r="196" s="2" customFormat="1">
      <c r="A196" s="34"/>
      <c r="B196" s="35"/>
      <c r="C196" s="34"/>
      <c r="D196" s="192" t="s">
        <v>290</v>
      </c>
      <c r="E196" s="34"/>
      <c r="F196" s="193" t="s">
        <v>1985</v>
      </c>
      <c r="G196" s="34"/>
      <c r="H196" s="34"/>
      <c r="I196" s="194"/>
      <c r="J196" s="34"/>
      <c r="K196" s="34"/>
      <c r="L196" s="35"/>
      <c r="M196" s="195"/>
      <c r="N196" s="196"/>
      <c r="O196" s="73"/>
      <c r="P196" s="73"/>
      <c r="Q196" s="73"/>
      <c r="R196" s="73"/>
      <c r="S196" s="73"/>
      <c r="T196" s="74"/>
      <c r="U196" s="34"/>
      <c r="V196" s="34"/>
      <c r="W196" s="34"/>
      <c r="X196" s="34"/>
      <c r="Y196" s="34"/>
      <c r="Z196" s="34"/>
      <c r="AA196" s="34"/>
      <c r="AB196" s="34"/>
      <c r="AC196" s="34"/>
      <c r="AD196" s="34"/>
      <c r="AE196" s="34"/>
      <c r="AT196" s="15" t="s">
        <v>290</v>
      </c>
      <c r="AU196" s="15" t="s">
        <v>80</v>
      </c>
    </row>
    <row r="197" s="2" customFormat="1" ht="16.5" customHeight="1">
      <c r="A197" s="34"/>
      <c r="B197" s="177"/>
      <c r="C197" s="178" t="s">
        <v>455</v>
      </c>
      <c r="D197" s="178" t="s">
        <v>284</v>
      </c>
      <c r="E197" s="179" t="s">
        <v>1988</v>
      </c>
      <c r="F197" s="180" t="s">
        <v>1989</v>
      </c>
      <c r="G197" s="181" t="s">
        <v>410</v>
      </c>
      <c r="H197" s="203">
        <v>3</v>
      </c>
      <c r="I197" s="183"/>
      <c r="J197" s="184">
        <f>ROUND(I197*H197,2)</f>
        <v>0</v>
      </c>
      <c r="K197" s="185"/>
      <c r="L197" s="35"/>
      <c r="M197" s="186" t="s">
        <v>1</v>
      </c>
      <c r="N197" s="187" t="s">
        <v>38</v>
      </c>
      <c r="O197" s="73"/>
      <c r="P197" s="188">
        <f>O197*H197</f>
        <v>0</v>
      </c>
      <c r="Q197" s="188">
        <v>0</v>
      </c>
      <c r="R197" s="188">
        <f>Q197*H197</f>
        <v>0</v>
      </c>
      <c r="S197" s="188">
        <v>0</v>
      </c>
      <c r="T197" s="189">
        <f>S197*H197</f>
        <v>0</v>
      </c>
      <c r="U197" s="34"/>
      <c r="V197" s="34"/>
      <c r="W197" s="34"/>
      <c r="X197" s="34"/>
      <c r="Y197" s="34"/>
      <c r="Z197" s="34"/>
      <c r="AA197" s="34"/>
      <c r="AB197" s="34"/>
      <c r="AC197" s="34"/>
      <c r="AD197" s="34"/>
      <c r="AE197" s="34"/>
      <c r="AR197" s="190" t="s">
        <v>97</v>
      </c>
      <c r="AT197" s="190" t="s">
        <v>284</v>
      </c>
      <c r="AU197" s="190" t="s">
        <v>80</v>
      </c>
      <c r="AY197" s="15" t="s">
        <v>281</v>
      </c>
      <c r="BE197" s="191">
        <f>IF(N197="základní",J197,0)</f>
        <v>0</v>
      </c>
      <c r="BF197" s="191">
        <f>IF(N197="snížená",J197,0)</f>
        <v>0</v>
      </c>
      <c r="BG197" s="191">
        <f>IF(N197="zákl. přenesená",J197,0)</f>
        <v>0</v>
      </c>
      <c r="BH197" s="191">
        <f>IF(N197="sníž. přenesená",J197,0)</f>
        <v>0</v>
      </c>
      <c r="BI197" s="191">
        <f>IF(N197="nulová",J197,0)</f>
        <v>0</v>
      </c>
      <c r="BJ197" s="15" t="s">
        <v>80</v>
      </c>
      <c r="BK197" s="191">
        <f>ROUND(I197*H197,2)</f>
        <v>0</v>
      </c>
      <c r="BL197" s="15" t="s">
        <v>97</v>
      </c>
      <c r="BM197" s="190" t="s">
        <v>2028</v>
      </c>
    </row>
    <row r="198" s="2" customFormat="1">
      <c r="A198" s="34"/>
      <c r="B198" s="35"/>
      <c r="C198" s="34"/>
      <c r="D198" s="192" t="s">
        <v>290</v>
      </c>
      <c r="E198" s="34"/>
      <c r="F198" s="193" t="s">
        <v>1989</v>
      </c>
      <c r="G198" s="34"/>
      <c r="H198" s="34"/>
      <c r="I198" s="194"/>
      <c r="J198" s="34"/>
      <c r="K198" s="34"/>
      <c r="L198" s="35"/>
      <c r="M198" s="199"/>
      <c r="N198" s="200"/>
      <c r="O198" s="201"/>
      <c r="P198" s="201"/>
      <c r="Q198" s="201"/>
      <c r="R198" s="201"/>
      <c r="S198" s="201"/>
      <c r="T198" s="202"/>
      <c r="U198" s="34"/>
      <c r="V198" s="34"/>
      <c r="W198" s="34"/>
      <c r="X198" s="34"/>
      <c r="Y198" s="34"/>
      <c r="Z198" s="34"/>
      <c r="AA198" s="34"/>
      <c r="AB198" s="34"/>
      <c r="AC198" s="34"/>
      <c r="AD198" s="34"/>
      <c r="AE198" s="34"/>
      <c r="AT198" s="15" t="s">
        <v>290</v>
      </c>
      <c r="AU198" s="15" t="s">
        <v>80</v>
      </c>
    </row>
    <row r="199" s="2" customFormat="1" ht="6.96" customHeight="1">
      <c r="A199" s="34"/>
      <c r="B199" s="56"/>
      <c r="C199" s="57"/>
      <c r="D199" s="57"/>
      <c r="E199" s="57"/>
      <c r="F199" s="57"/>
      <c r="G199" s="57"/>
      <c r="H199" s="57"/>
      <c r="I199" s="57"/>
      <c r="J199" s="57"/>
      <c r="K199" s="57"/>
      <c r="L199" s="35"/>
      <c r="M199" s="34"/>
      <c r="O199" s="34"/>
      <c r="P199" s="34"/>
      <c r="Q199" s="34"/>
      <c r="R199" s="34"/>
      <c r="S199" s="34"/>
      <c r="T199" s="34"/>
      <c r="U199" s="34"/>
      <c r="V199" s="34"/>
      <c r="W199" s="34"/>
      <c r="X199" s="34"/>
      <c r="Y199" s="34"/>
      <c r="Z199" s="34"/>
      <c r="AA199" s="34"/>
      <c r="AB199" s="34"/>
      <c r="AC199" s="34"/>
      <c r="AD199" s="34"/>
      <c r="AE199" s="34"/>
    </row>
  </sheetData>
  <autoFilter ref="C130:K198"/>
  <mergeCells count="15">
    <mergeCell ref="E7:H7"/>
    <mergeCell ref="E11:H11"/>
    <mergeCell ref="E9:H9"/>
    <mergeCell ref="E13:H13"/>
    <mergeCell ref="E22:H22"/>
    <mergeCell ref="E31:H31"/>
    <mergeCell ref="E85:H85"/>
    <mergeCell ref="E89:H89"/>
    <mergeCell ref="E87:H87"/>
    <mergeCell ref="E91:H91"/>
    <mergeCell ref="E117:H117"/>
    <mergeCell ref="E121:H121"/>
    <mergeCell ref="E119:H119"/>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160</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2029</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ROUND(J130,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ROUND((SUM(BE130:BE177)),  2)</f>
        <v>0</v>
      </c>
      <c r="G37" s="34"/>
      <c r="H37" s="34"/>
      <c r="I37" s="133">
        <v>0.20999999999999999</v>
      </c>
      <c r="J37" s="132">
        <f>ROUND(((SUM(BE130:BE177))*I37),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ROUND((SUM(BF130:BF177)),  2)</f>
        <v>0</v>
      </c>
      <c r="G38" s="34"/>
      <c r="H38" s="34"/>
      <c r="I38" s="133">
        <v>0.12</v>
      </c>
      <c r="J38" s="132">
        <f>ROUND(((SUM(BF130:BF177))*I38),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ROUND((SUM(BG130:BG177)),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ROUND((SUM(BH130:BH177)),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ROUND((SUM(BI130:BI177)),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Objekt16 - Oprava stávající kamenné zídky</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J130</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1844</v>
      </c>
      <c r="E101" s="147"/>
      <c r="F101" s="147"/>
      <c r="G101" s="147"/>
      <c r="H101" s="147"/>
      <c r="I101" s="147"/>
      <c r="J101" s="148">
        <f>J131</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2030</v>
      </c>
      <c r="E102" s="147"/>
      <c r="F102" s="147"/>
      <c r="G102" s="147"/>
      <c r="H102" s="147"/>
      <c r="I102" s="147"/>
      <c r="J102" s="148">
        <f>J141</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2031</v>
      </c>
      <c r="E103" s="147"/>
      <c r="F103" s="147"/>
      <c r="G103" s="147"/>
      <c r="H103" s="147"/>
      <c r="I103" s="147"/>
      <c r="J103" s="148">
        <f>J145</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398</v>
      </c>
      <c r="E104" s="147"/>
      <c r="F104" s="147"/>
      <c r="G104" s="147"/>
      <c r="H104" s="147"/>
      <c r="I104" s="147"/>
      <c r="J104" s="148">
        <f>J149</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600</v>
      </c>
      <c r="E105" s="147"/>
      <c r="F105" s="147"/>
      <c r="G105" s="147"/>
      <c r="H105" s="147"/>
      <c r="I105" s="147"/>
      <c r="J105" s="148">
        <f>J164</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2032</v>
      </c>
      <c r="E106" s="147"/>
      <c r="F106" s="147"/>
      <c r="G106" s="147"/>
      <c r="H106" s="147"/>
      <c r="I106" s="147"/>
      <c r="J106" s="148">
        <f>J168</f>
        <v>0</v>
      </c>
      <c r="K106" s="9"/>
      <c r="L106" s="145"/>
      <c r="S106" s="9"/>
      <c r="T106" s="9"/>
      <c r="U106" s="9"/>
      <c r="V106" s="9"/>
      <c r="W106" s="9"/>
      <c r="X106" s="9"/>
      <c r="Y106" s="9"/>
      <c r="Z106" s="9"/>
      <c r="AA106" s="9"/>
      <c r="AB106" s="9"/>
      <c r="AC106" s="9"/>
      <c r="AD106" s="9"/>
      <c r="AE106" s="9"/>
    </row>
    <row r="107" s="2" customFormat="1" ht="21.84" customHeight="1">
      <c r="A107" s="34"/>
      <c r="B107" s="35"/>
      <c r="C107" s="34"/>
      <c r="D107" s="34"/>
      <c r="E107" s="34"/>
      <c r="F107" s="34"/>
      <c r="G107" s="34"/>
      <c r="H107" s="34"/>
      <c r="I107" s="34"/>
      <c r="J107" s="34"/>
      <c r="K107" s="34"/>
      <c r="L107" s="51"/>
      <c r="S107" s="34"/>
      <c r="T107" s="34"/>
      <c r="U107" s="34"/>
      <c r="V107" s="34"/>
      <c r="W107" s="34"/>
      <c r="X107" s="34"/>
      <c r="Y107" s="34"/>
      <c r="Z107" s="34"/>
      <c r="AA107" s="34"/>
      <c r="AB107" s="34"/>
      <c r="AC107" s="34"/>
      <c r="AD107" s="34"/>
      <c r="AE107" s="34"/>
    </row>
    <row r="108" s="2" customFormat="1" ht="6.96" customHeight="1">
      <c r="A108" s="34"/>
      <c r="B108" s="56"/>
      <c r="C108" s="57"/>
      <c r="D108" s="57"/>
      <c r="E108" s="57"/>
      <c r="F108" s="57"/>
      <c r="G108" s="57"/>
      <c r="H108" s="57"/>
      <c r="I108" s="57"/>
      <c r="J108" s="57"/>
      <c r="K108" s="57"/>
      <c r="L108" s="51"/>
      <c r="S108" s="34"/>
      <c r="T108" s="34"/>
      <c r="U108" s="34"/>
      <c r="V108" s="34"/>
      <c r="W108" s="34"/>
      <c r="X108" s="34"/>
      <c r="Y108" s="34"/>
      <c r="Z108" s="34"/>
      <c r="AA108" s="34"/>
      <c r="AB108" s="34"/>
      <c r="AC108" s="34"/>
      <c r="AD108" s="34"/>
      <c r="AE108" s="34"/>
    </row>
    <row r="112" s="2" customFormat="1" ht="6.96" customHeight="1">
      <c r="A112" s="34"/>
      <c r="B112" s="58"/>
      <c r="C112" s="59"/>
      <c r="D112" s="59"/>
      <c r="E112" s="59"/>
      <c r="F112" s="59"/>
      <c r="G112" s="59"/>
      <c r="H112" s="59"/>
      <c r="I112" s="59"/>
      <c r="J112" s="59"/>
      <c r="K112" s="59"/>
      <c r="L112" s="51"/>
      <c r="S112" s="34"/>
      <c r="T112" s="34"/>
      <c r="U112" s="34"/>
      <c r="V112" s="34"/>
      <c r="W112" s="34"/>
      <c r="X112" s="34"/>
      <c r="Y112" s="34"/>
      <c r="Z112" s="34"/>
      <c r="AA112" s="34"/>
      <c r="AB112" s="34"/>
      <c r="AC112" s="34"/>
      <c r="AD112" s="34"/>
      <c r="AE112" s="34"/>
    </row>
    <row r="113" s="2" customFormat="1" ht="24.96" customHeight="1">
      <c r="A113" s="34"/>
      <c r="B113" s="35"/>
      <c r="C113" s="19" t="s">
        <v>266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6.96" customHeight="1">
      <c r="A114" s="34"/>
      <c r="B114" s="35"/>
      <c r="C114" s="34"/>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12" customHeight="1">
      <c r="A115" s="34"/>
      <c r="B115" s="35"/>
      <c r="C115" s="28" t="s">
        <v>16</v>
      </c>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6.5" customHeight="1">
      <c r="A116" s="34"/>
      <c r="B116" s="35"/>
      <c r="C116" s="34"/>
      <c r="D116" s="34"/>
      <c r="E116" s="126" t="str">
        <f>E7</f>
        <v>Městský park -Děkanská zahrada Pelhřimov - kompletní provedení</v>
      </c>
      <c r="F116" s="28"/>
      <c r="G116" s="28"/>
      <c r="H116" s="28"/>
      <c r="I116" s="34"/>
      <c r="J116" s="34"/>
      <c r="K116" s="34"/>
      <c r="L116" s="51"/>
      <c r="S116" s="34"/>
      <c r="T116" s="34"/>
      <c r="U116" s="34"/>
      <c r="V116" s="34"/>
      <c r="W116" s="34"/>
      <c r="X116" s="34"/>
      <c r="Y116" s="34"/>
      <c r="Z116" s="34"/>
      <c r="AA116" s="34"/>
      <c r="AB116" s="34"/>
      <c r="AC116" s="34"/>
      <c r="AD116" s="34"/>
      <c r="AE116" s="34"/>
    </row>
    <row r="117" s="1" customFormat="1" ht="12" customHeight="1">
      <c r="B117" s="18"/>
      <c r="C117" s="28" t="s">
        <v>249</v>
      </c>
      <c r="L117" s="18"/>
    </row>
    <row r="118" s="1" customFormat="1" ht="16.5" customHeight="1">
      <c r="B118" s="18"/>
      <c r="E118" s="126" t="s">
        <v>250</v>
      </c>
      <c r="F118" s="1"/>
      <c r="G118" s="1"/>
      <c r="H118" s="1"/>
      <c r="L118" s="18"/>
    </row>
    <row r="119" s="1" customFormat="1" ht="12" customHeight="1">
      <c r="B119" s="18"/>
      <c r="C119" s="28" t="s">
        <v>251</v>
      </c>
      <c r="L119" s="18"/>
    </row>
    <row r="120" s="2" customFormat="1" ht="16.5" customHeight="1">
      <c r="A120" s="34"/>
      <c r="B120" s="35"/>
      <c r="C120" s="34"/>
      <c r="D120" s="34"/>
      <c r="E120" s="127" t="s">
        <v>252</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395</v>
      </c>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6.5" customHeight="1">
      <c r="A122" s="34"/>
      <c r="B122" s="35"/>
      <c r="C122" s="34"/>
      <c r="D122" s="34"/>
      <c r="E122" s="63" t="str">
        <f>E13</f>
        <v>Objekt16 - Oprava stávající kamenné zídky</v>
      </c>
      <c r="F122" s="34"/>
      <c r="G122" s="34"/>
      <c r="H122" s="34"/>
      <c r="I122" s="34"/>
      <c r="J122" s="34"/>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20</v>
      </c>
      <c r="D124" s="34"/>
      <c r="E124" s="34"/>
      <c r="F124" s="23" t="str">
        <f>F16</f>
        <v xml:space="preserve"> </v>
      </c>
      <c r="G124" s="34"/>
      <c r="H124" s="34"/>
      <c r="I124" s="28" t="s">
        <v>22</v>
      </c>
      <c r="J124" s="65" t="str">
        <f>IF(J16="","",J16)</f>
        <v>5. 12. 2024</v>
      </c>
      <c r="K124" s="34"/>
      <c r="L124" s="51"/>
      <c r="S124" s="34"/>
      <c r="T124" s="34"/>
      <c r="U124" s="34"/>
      <c r="V124" s="34"/>
      <c r="W124" s="34"/>
      <c r="X124" s="34"/>
      <c r="Y124" s="34"/>
      <c r="Z124" s="34"/>
      <c r="AA124" s="34"/>
      <c r="AB124" s="34"/>
      <c r="AC124" s="34"/>
      <c r="AD124" s="34"/>
      <c r="AE124" s="34"/>
    </row>
    <row r="125" s="2" customFormat="1" ht="6.96"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2" customFormat="1" ht="15.15" customHeight="1">
      <c r="A126" s="34"/>
      <c r="B126" s="35"/>
      <c r="C126" s="28" t="s">
        <v>24</v>
      </c>
      <c r="D126" s="34"/>
      <c r="E126" s="34"/>
      <c r="F126" s="23" t="str">
        <f>E19</f>
        <v xml:space="preserve"> </v>
      </c>
      <c r="G126" s="34"/>
      <c r="H126" s="34"/>
      <c r="I126" s="28" t="s">
        <v>29</v>
      </c>
      <c r="J126" s="32" t="str">
        <f>E25</f>
        <v xml:space="preserve"> </v>
      </c>
      <c r="K126" s="34"/>
      <c r="L126" s="51"/>
      <c r="S126" s="34"/>
      <c r="T126" s="34"/>
      <c r="U126" s="34"/>
      <c r="V126" s="34"/>
      <c r="W126" s="34"/>
      <c r="X126" s="34"/>
      <c r="Y126" s="34"/>
      <c r="Z126" s="34"/>
      <c r="AA126" s="34"/>
      <c r="AB126" s="34"/>
      <c r="AC126" s="34"/>
      <c r="AD126" s="34"/>
      <c r="AE126" s="34"/>
    </row>
    <row r="127" s="2" customFormat="1" ht="15.15" customHeight="1">
      <c r="A127" s="34"/>
      <c r="B127" s="35"/>
      <c r="C127" s="28" t="s">
        <v>27</v>
      </c>
      <c r="D127" s="34"/>
      <c r="E127" s="34"/>
      <c r="F127" s="23" t="str">
        <f>IF(E22="","",E22)</f>
        <v>Vyplň údaj</v>
      </c>
      <c r="G127" s="34"/>
      <c r="H127" s="34"/>
      <c r="I127" s="28" t="s">
        <v>31</v>
      </c>
      <c r="J127" s="32" t="str">
        <f>E28</f>
        <v xml:space="preserve"> </v>
      </c>
      <c r="K127" s="34"/>
      <c r="L127" s="51"/>
      <c r="S127" s="34"/>
      <c r="T127" s="34"/>
      <c r="U127" s="34"/>
      <c r="V127" s="34"/>
      <c r="W127" s="34"/>
      <c r="X127" s="34"/>
      <c r="Y127" s="34"/>
      <c r="Z127" s="34"/>
      <c r="AA127" s="34"/>
      <c r="AB127" s="34"/>
      <c r="AC127" s="34"/>
      <c r="AD127" s="34"/>
      <c r="AE127" s="34"/>
    </row>
    <row r="128" s="2" customFormat="1" ht="10.32"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11" customFormat="1" ht="29.28" customHeight="1">
      <c r="A129" s="153"/>
      <c r="B129" s="154"/>
      <c r="C129" s="155" t="s">
        <v>267</v>
      </c>
      <c r="D129" s="156" t="s">
        <v>58</v>
      </c>
      <c r="E129" s="156" t="s">
        <v>54</v>
      </c>
      <c r="F129" s="156" t="s">
        <v>55</v>
      </c>
      <c r="G129" s="156" t="s">
        <v>268</v>
      </c>
      <c r="H129" s="156" t="s">
        <v>269</v>
      </c>
      <c r="I129" s="156" t="s">
        <v>270</v>
      </c>
      <c r="J129" s="157" t="s">
        <v>257</v>
      </c>
      <c r="K129" s="158" t="s">
        <v>271</v>
      </c>
      <c r="L129" s="159"/>
      <c r="M129" s="82" t="s">
        <v>1</v>
      </c>
      <c r="N129" s="83" t="s">
        <v>37</v>
      </c>
      <c r="O129" s="83" t="s">
        <v>272</v>
      </c>
      <c r="P129" s="83" t="s">
        <v>273</v>
      </c>
      <c r="Q129" s="83" t="s">
        <v>274</v>
      </c>
      <c r="R129" s="83" t="s">
        <v>275</v>
      </c>
      <c r="S129" s="83" t="s">
        <v>276</v>
      </c>
      <c r="T129" s="84" t="s">
        <v>277</v>
      </c>
      <c r="U129" s="153"/>
      <c r="V129" s="153"/>
      <c r="W129" s="153"/>
      <c r="X129" s="153"/>
      <c r="Y129" s="153"/>
      <c r="Z129" s="153"/>
      <c r="AA129" s="153"/>
      <c r="AB129" s="153"/>
      <c r="AC129" s="153"/>
      <c r="AD129" s="153"/>
      <c r="AE129" s="153"/>
    </row>
    <row r="130" s="2" customFormat="1" ht="22.8" customHeight="1">
      <c r="A130" s="34"/>
      <c r="B130" s="35"/>
      <c r="C130" s="89" t="s">
        <v>278</v>
      </c>
      <c r="D130" s="34"/>
      <c r="E130" s="34"/>
      <c r="F130" s="34"/>
      <c r="G130" s="34"/>
      <c r="H130" s="34"/>
      <c r="I130" s="34"/>
      <c r="J130" s="160">
        <f>BK130</f>
        <v>0</v>
      </c>
      <c r="K130" s="34"/>
      <c r="L130" s="35"/>
      <c r="M130" s="85"/>
      <c r="N130" s="69"/>
      <c r="O130" s="86"/>
      <c r="P130" s="161">
        <f>P131+P141+P145+P149+P164+P168</f>
        <v>0</v>
      </c>
      <c r="Q130" s="86"/>
      <c r="R130" s="161">
        <f>R131+R141+R145+R149+R164+R168</f>
        <v>0</v>
      </c>
      <c r="S130" s="86"/>
      <c r="T130" s="162">
        <f>T131+T141+T145+T149+T164+T168</f>
        <v>0</v>
      </c>
      <c r="U130" s="34"/>
      <c r="V130" s="34"/>
      <c r="W130" s="34"/>
      <c r="X130" s="34"/>
      <c r="Y130" s="34"/>
      <c r="Z130" s="34"/>
      <c r="AA130" s="34"/>
      <c r="AB130" s="34"/>
      <c r="AC130" s="34"/>
      <c r="AD130" s="34"/>
      <c r="AE130" s="34"/>
      <c r="AT130" s="15" t="s">
        <v>72</v>
      </c>
      <c r="AU130" s="15" t="s">
        <v>259</v>
      </c>
      <c r="BK130" s="163">
        <f>BK131+BK141+BK145+BK149+BK164+BK168</f>
        <v>0</v>
      </c>
    </row>
    <row r="131" s="12" customFormat="1" ht="25.92" customHeight="1">
      <c r="A131" s="12"/>
      <c r="B131" s="164"/>
      <c r="C131" s="12"/>
      <c r="D131" s="165" t="s">
        <v>72</v>
      </c>
      <c r="E131" s="166" t="s">
        <v>1928</v>
      </c>
      <c r="F131" s="166" t="s">
        <v>1929</v>
      </c>
      <c r="G131" s="12"/>
      <c r="H131" s="12"/>
      <c r="I131" s="167"/>
      <c r="J131" s="168">
        <f>BK131</f>
        <v>0</v>
      </c>
      <c r="K131" s="12"/>
      <c r="L131" s="164"/>
      <c r="M131" s="169"/>
      <c r="N131" s="170"/>
      <c r="O131" s="170"/>
      <c r="P131" s="171">
        <f>SUM(P132:P140)</f>
        <v>0</v>
      </c>
      <c r="Q131" s="170"/>
      <c r="R131" s="171">
        <f>SUM(R132:R140)</f>
        <v>0</v>
      </c>
      <c r="S131" s="170"/>
      <c r="T131" s="172">
        <f>SUM(T132:T140)</f>
        <v>0</v>
      </c>
      <c r="U131" s="12"/>
      <c r="V131" s="12"/>
      <c r="W131" s="12"/>
      <c r="X131" s="12"/>
      <c r="Y131" s="12"/>
      <c r="Z131" s="12"/>
      <c r="AA131" s="12"/>
      <c r="AB131" s="12"/>
      <c r="AC131" s="12"/>
      <c r="AD131" s="12"/>
      <c r="AE131" s="12"/>
      <c r="AR131" s="165" t="s">
        <v>80</v>
      </c>
      <c r="AT131" s="173" t="s">
        <v>72</v>
      </c>
      <c r="AU131" s="173" t="s">
        <v>73</v>
      </c>
      <c r="AY131" s="165" t="s">
        <v>281</v>
      </c>
      <c r="BK131" s="174">
        <f>SUM(BK132:BK140)</f>
        <v>0</v>
      </c>
    </row>
    <row r="132" s="2" customFormat="1" ht="24.15" customHeight="1">
      <c r="A132" s="34"/>
      <c r="B132" s="177"/>
      <c r="C132" s="178" t="s">
        <v>80</v>
      </c>
      <c r="D132" s="178" t="s">
        <v>284</v>
      </c>
      <c r="E132" s="179" t="s">
        <v>2033</v>
      </c>
      <c r="F132" s="180" t="s">
        <v>2034</v>
      </c>
      <c r="G132" s="181" t="s">
        <v>403</v>
      </c>
      <c r="H132" s="203">
        <v>42.859999999999999</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97</v>
      </c>
      <c r="AT132" s="190" t="s">
        <v>284</v>
      </c>
      <c r="AU132" s="190" t="s">
        <v>80</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2035</v>
      </c>
    </row>
    <row r="133" s="2" customFormat="1">
      <c r="A133" s="34"/>
      <c r="B133" s="35"/>
      <c r="C133" s="34"/>
      <c r="D133" s="192" t="s">
        <v>290</v>
      </c>
      <c r="E133" s="34"/>
      <c r="F133" s="193" t="s">
        <v>2034</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80</v>
      </c>
    </row>
    <row r="134" s="2" customFormat="1">
      <c r="A134" s="34"/>
      <c r="B134" s="35"/>
      <c r="C134" s="34"/>
      <c r="D134" s="192" t="s">
        <v>291</v>
      </c>
      <c r="E134" s="34"/>
      <c r="F134" s="197" t="s">
        <v>2036</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291</v>
      </c>
      <c r="AU134" s="15" t="s">
        <v>80</v>
      </c>
    </row>
    <row r="135" s="2" customFormat="1" ht="16.5" customHeight="1">
      <c r="A135" s="34"/>
      <c r="B135" s="177"/>
      <c r="C135" s="178" t="s">
        <v>82</v>
      </c>
      <c r="D135" s="178" t="s">
        <v>284</v>
      </c>
      <c r="E135" s="179" t="s">
        <v>2037</v>
      </c>
      <c r="F135" s="180" t="s">
        <v>2038</v>
      </c>
      <c r="G135" s="181" t="s">
        <v>403</v>
      </c>
      <c r="H135" s="203">
        <v>42.859999999999999</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2039</v>
      </c>
    </row>
    <row r="136" s="2" customFormat="1">
      <c r="A136" s="34"/>
      <c r="B136" s="35"/>
      <c r="C136" s="34"/>
      <c r="D136" s="192" t="s">
        <v>290</v>
      </c>
      <c r="E136" s="34"/>
      <c r="F136" s="193" t="s">
        <v>2038</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c r="A137" s="34"/>
      <c r="B137" s="35"/>
      <c r="C137" s="34"/>
      <c r="D137" s="192" t="s">
        <v>291</v>
      </c>
      <c r="E137" s="34"/>
      <c r="F137" s="197" t="s">
        <v>2040</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80</v>
      </c>
    </row>
    <row r="138" s="2" customFormat="1" ht="24.15" customHeight="1">
      <c r="A138" s="34"/>
      <c r="B138" s="177"/>
      <c r="C138" s="178" t="s">
        <v>90</v>
      </c>
      <c r="D138" s="178" t="s">
        <v>284</v>
      </c>
      <c r="E138" s="179" t="s">
        <v>2041</v>
      </c>
      <c r="F138" s="180" t="s">
        <v>2042</v>
      </c>
      <c r="G138" s="181" t="s">
        <v>403</v>
      </c>
      <c r="H138" s="203">
        <v>42.859999999999999</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2043</v>
      </c>
    </row>
    <row r="139" s="2" customFormat="1">
      <c r="A139" s="34"/>
      <c r="B139" s="35"/>
      <c r="C139" s="34"/>
      <c r="D139" s="192" t="s">
        <v>290</v>
      </c>
      <c r="E139" s="34"/>
      <c r="F139" s="193" t="s">
        <v>2042</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2040</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12" customFormat="1" ht="25.92" customHeight="1">
      <c r="A141" s="12"/>
      <c r="B141" s="164"/>
      <c r="C141" s="12"/>
      <c r="D141" s="165" t="s">
        <v>72</v>
      </c>
      <c r="E141" s="166" t="s">
        <v>2044</v>
      </c>
      <c r="F141" s="166" t="s">
        <v>2045</v>
      </c>
      <c r="G141" s="12"/>
      <c r="H141" s="12"/>
      <c r="I141" s="167"/>
      <c r="J141" s="168">
        <f>BK141</f>
        <v>0</v>
      </c>
      <c r="K141" s="12"/>
      <c r="L141" s="164"/>
      <c r="M141" s="169"/>
      <c r="N141" s="170"/>
      <c r="O141" s="170"/>
      <c r="P141" s="171">
        <f>SUM(P142:P144)</f>
        <v>0</v>
      </c>
      <c r="Q141" s="170"/>
      <c r="R141" s="171">
        <f>SUM(R142:R144)</f>
        <v>0</v>
      </c>
      <c r="S141" s="170"/>
      <c r="T141" s="172">
        <f>SUM(T142:T144)</f>
        <v>0</v>
      </c>
      <c r="U141" s="12"/>
      <c r="V141" s="12"/>
      <c r="W141" s="12"/>
      <c r="X141" s="12"/>
      <c r="Y141" s="12"/>
      <c r="Z141" s="12"/>
      <c r="AA141" s="12"/>
      <c r="AB141" s="12"/>
      <c r="AC141" s="12"/>
      <c r="AD141" s="12"/>
      <c r="AE141" s="12"/>
      <c r="AR141" s="165" t="s">
        <v>80</v>
      </c>
      <c r="AT141" s="173" t="s">
        <v>72</v>
      </c>
      <c r="AU141" s="173" t="s">
        <v>73</v>
      </c>
      <c r="AY141" s="165" t="s">
        <v>281</v>
      </c>
      <c r="BK141" s="174">
        <f>SUM(BK142:BK144)</f>
        <v>0</v>
      </c>
    </row>
    <row r="142" s="2" customFormat="1" ht="24.15" customHeight="1">
      <c r="A142" s="34"/>
      <c r="B142" s="177"/>
      <c r="C142" s="178" t="s">
        <v>97</v>
      </c>
      <c r="D142" s="178" t="s">
        <v>284</v>
      </c>
      <c r="E142" s="179" t="s">
        <v>2046</v>
      </c>
      <c r="F142" s="180" t="s">
        <v>2047</v>
      </c>
      <c r="G142" s="181" t="s">
        <v>403</v>
      </c>
      <c r="H142" s="203">
        <v>16</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80</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2048</v>
      </c>
    </row>
    <row r="143" s="2" customFormat="1">
      <c r="A143" s="34"/>
      <c r="B143" s="35"/>
      <c r="C143" s="34"/>
      <c r="D143" s="192" t="s">
        <v>290</v>
      </c>
      <c r="E143" s="34"/>
      <c r="F143" s="193" t="s">
        <v>2047</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80</v>
      </c>
    </row>
    <row r="144" s="2" customFormat="1">
      <c r="A144" s="34"/>
      <c r="B144" s="35"/>
      <c r="C144" s="34"/>
      <c r="D144" s="192" t="s">
        <v>291</v>
      </c>
      <c r="E144" s="34"/>
      <c r="F144" s="197" t="s">
        <v>2049</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80</v>
      </c>
    </row>
    <row r="145" s="12" customFormat="1" ht="25.92" customHeight="1">
      <c r="A145" s="12"/>
      <c r="B145" s="164"/>
      <c r="C145" s="12"/>
      <c r="D145" s="165" t="s">
        <v>72</v>
      </c>
      <c r="E145" s="166" t="s">
        <v>2050</v>
      </c>
      <c r="F145" s="166" t="s">
        <v>2051</v>
      </c>
      <c r="G145" s="12"/>
      <c r="H145" s="12"/>
      <c r="I145" s="167"/>
      <c r="J145" s="168">
        <f>BK145</f>
        <v>0</v>
      </c>
      <c r="K145" s="12"/>
      <c r="L145" s="164"/>
      <c r="M145" s="169"/>
      <c r="N145" s="170"/>
      <c r="O145" s="170"/>
      <c r="P145" s="171">
        <f>SUM(P146:P148)</f>
        <v>0</v>
      </c>
      <c r="Q145" s="170"/>
      <c r="R145" s="171">
        <f>SUM(R146:R148)</f>
        <v>0</v>
      </c>
      <c r="S145" s="170"/>
      <c r="T145" s="172">
        <f>SUM(T146:T148)</f>
        <v>0</v>
      </c>
      <c r="U145" s="12"/>
      <c r="V145" s="12"/>
      <c r="W145" s="12"/>
      <c r="X145" s="12"/>
      <c r="Y145" s="12"/>
      <c r="Z145" s="12"/>
      <c r="AA145" s="12"/>
      <c r="AB145" s="12"/>
      <c r="AC145" s="12"/>
      <c r="AD145" s="12"/>
      <c r="AE145" s="12"/>
      <c r="AR145" s="165" t="s">
        <v>80</v>
      </c>
      <c r="AT145" s="173" t="s">
        <v>72</v>
      </c>
      <c r="AU145" s="173" t="s">
        <v>73</v>
      </c>
      <c r="AY145" s="165" t="s">
        <v>281</v>
      </c>
      <c r="BK145" s="174">
        <f>SUM(BK146:BK148)</f>
        <v>0</v>
      </c>
    </row>
    <row r="146" s="2" customFormat="1" ht="16.5" customHeight="1">
      <c r="A146" s="34"/>
      <c r="B146" s="177"/>
      <c r="C146" s="178" t="s">
        <v>280</v>
      </c>
      <c r="D146" s="178" t="s">
        <v>284</v>
      </c>
      <c r="E146" s="179" t="s">
        <v>2052</v>
      </c>
      <c r="F146" s="180" t="s">
        <v>2053</v>
      </c>
      <c r="G146" s="181" t="s">
        <v>403</v>
      </c>
      <c r="H146" s="203">
        <v>32</v>
      </c>
      <c r="I146" s="183"/>
      <c r="J146" s="184">
        <f>ROUND(I146*H146,2)</f>
        <v>0</v>
      </c>
      <c r="K146" s="185"/>
      <c r="L146" s="35"/>
      <c r="M146" s="186" t="s">
        <v>1</v>
      </c>
      <c r="N146" s="187" t="s">
        <v>38</v>
      </c>
      <c r="O146" s="73"/>
      <c r="P146" s="188">
        <f>O146*H146</f>
        <v>0</v>
      </c>
      <c r="Q146" s="188">
        <v>0</v>
      </c>
      <c r="R146" s="188">
        <f>Q146*H146</f>
        <v>0</v>
      </c>
      <c r="S146" s="188">
        <v>0</v>
      </c>
      <c r="T146" s="189">
        <f>S146*H146</f>
        <v>0</v>
      </c>
      <c r="U146" s="34"/>
      <c r="V146" s="34"/>
      <c r="W146" s="34"/>
      <c r="X146" s="34"/>
      <c r="Y146" s="34"/>
      <c r="Z146" s="34"/>
      <c r="AA146" s="34"/>
      <c r="AB146" s="34"/>
      <c r="AC146" s="34"/>
      <c r="AD146" s="34"/>
      <c r="AE146" s="34"/>
      <c r="AR146" s="190" t="s">
        <v>97</v>
      </c>
      <c r="AT146" s="190" t="s">
        <v>284</v>
      </c>
      <c r="AU146" s="190" t="s">
        <v>80</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97</v>
      </c>
      <c r="BM146" s="190" t="s">
        <v>2054</v>
      </c>
    </row>
    <row r="147" s="2" customFormat="1">
      <c r="A147" s="34"/>
      <c r="B147" s="35"/>
      <c r="C147" s="34"/>
      <c r="D147" s="192" t="s">
        <v>290</v>
      </c>
      <c r="E147" s="34"/>
      <c r="F147" s="193" t="s">
        <v>2053</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80</v>
      </c>
    </row>
    <row r="148" s="2" customFormat="1">
      <c r="A148" s="34"/>
      <c r="B148" s="35"/>
      <c r="C148" s="34"/>
      <c r="D148" s="192" t="s">
        <v>291</v>
      </c>
      <c r="E148" s="34"/>
      <c r="F148" s="197" t="s">
        <v>2055</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291</v>
      </c>
      <c r="AU148" s="15" t="s">
        <v>80</v>
      </c>
    </row>
    <row r="149" s="12" customFormat="1" ht="25.92" customHeight="1">
      <c r="A149" s="12"/>
      <c r="B149" s="164"/>
      <c r="C149" s="12"/>
      <c r="D149" s="165" t="s">
        <v>72</v>
      </c>
      <c r="E149" s="166" t="s">
        <v>481</v>
      </c>
      <c r="F149" s="166" t="s">
        <v>482</v>
      </c>
      <c r="G149" s="12"/>
      <c r="H149" s="12"/>
      <c r="I149" s="167"/>
      <c r="J149" s="168">
        <f>BK149</f>
        <v>0</v>
      </c>
      <c r="K149" s="12"/>
      <c r="L149" s="164"/>
      <c r="M149" s="169"/>
      <c r="N149" s="170"/>
      <c r="O149" s="170"/>
      <c r="P149" s="171">
        <f>SUM(P150:P163)</f>
        <v>0</v>
      </c>
      <c r="Q149" s="170"/>
      <c r="R149" s="171">
        <f>SUM(R150:R163)</f>
        <v>0</v>
      </c>
      <c r="S149" s="170"/>
      <c r="T149" s="172">
        <f>SUM(T150:T163)</f>
        <v>0</v>
      </c>
      <c r="U149" s="12"/>
      <c r="V149" s="12"/>
      <c r="W149" s="12"/>
      <c r="X149" s="12"/>
      <c r="Y149" s="12"/>
      <c r="Z149" s="12"/>
      <c r="AA149" s="12"/>
      <c r="AB149" s="12"/>
      <c r="AC149" s="12"/>
      <c r="AD149" s="12"/>
      <c r="AE149" s="12"/>
      <c r="AR149" s="165" t="s">
        <v>80</v>
      </c>
      <c r="AT149" s="173" t="s">
        <v>72</v>
      </c>
      <c r="AU149" s="173" t="s">
        <v>73</v>
      </c>
      <c r="AY149" s="165" t="s">
        <v>281</v>
      </c>
      <c r="BK149" s="174">
        <f>SUM(BK150:BK163)</f>
        <v>0</v>
      </c>
    </row>
    <row r="150" s="2" customFormat="1" ht="33" customHeight="1">
      <c r="A150" s="34"/>
      <c r="B150" s="177"/>
      <c r="C150" s="178" t="s">
        <v>307</v>
      </c>
      <c r="D150" s="178" t="s">
        <v>284</v>
      </c>
      <c r="E150" s="179" t="s">
        <v>2056</v>
      </c>
      <c r="F150" s="180" t="s">
        <v>2057</v>
      </c>
      <c r="G150" s="181" t="s">
        <v>403</v>
      </c>
      <c r="H150" s="203">
        <v>42.859999999999999</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2058</v>
      </c>
    </row>
    <row r="151" s="2" customFormat="1">
      <c r="A151" s="34"/>
      <c r="B151" s="35"/>
      <c r="C151" s="34"/>
      <c r="D151" s="192" t="s">
        <v>290</v>
      </c>
      <c r="E151" s="34"/>
      <c r="F151" s="193" t="s">
        <v>2057</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2059</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4.15" customHeight="1">
      <c r="A153" s="34"/>
      <c r="B153" s="177"/>
      <c r="C153" s="178" t="s">
        <v>312</v>
      </c>
      <c r="D153" s="178" t="s">
        <v>284</v>
      </c>
      <c r="E153" s="179" t="s">
        <v>2060</v>
      </c>
      <c r="F153" s="180" t="s">
        <v>2061</v>
      </c>
      <c r="G153" s="181" t="s">
        <v>403</v>
      </c>
      <c r="H153" s="203">
        <v>7.75</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2062</v>
      </c>
    </row>
    <row r="154" s="2" customFormat="1">
      <c r="A154" s="34"/>
      <c r="B154" s="35"/>
      <c r="C154" s="34"/>
      <c r="D154" s="192" t="s">
        <v>290</v>
      </c>
      <c r="E154" s="34"/>
      <c r="F154" s="193" t="s">
        <v>2061</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c r="A155" s="34"/>
      <c r="B155" s="35"/>
      <c r="C155" s="34"/>
      <c r="D155" s="192" t="s">
        <v>291</v>
      </c>
      <c r="E155" s="34"/>
      <c r="F155" s="197" t="s">
        <v>2063</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291</v>
      </c>
      <c r="AU155" s="15" t="s">
        <v>80</v>
      </c>
    </row>
    <row r="156" s="2" customFormat="1" ht="21.75" customHeight="1">
      <c r="A156" s="34"/>
      <c r="B156" s="177"/>
      <c r="C156" s="178" t="s">
        <v>317</v>
      </c>
      <c r="D156" s="178" t="s">
        <v>284</v>
      </c>
      <c r="E156" s="179" t="s">
        <v>513</v>
      </c>
      <c r="F156" s="180" t="s">
        <v>2064</v>
      </c>
      <c r="G156" s="181" t="s">
        <v>515</v>
      </c>
      <c r="H156" s="203">
        <v>1.6859999999999999</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2065</v>
      </c>
    </row>
    <row r="157" s="2" customFormat="1">
      <c r="A157" s="34"/>
      <c r="B157" s="35"/>
      <c r="C157" s="34"/>
      <c r="D157" s="192" t="s">
        <v>290</v>
      </c>
      <c r="E157" s="34"/>
      <c r="F157" s="193" t="s">
        <v>2064</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ht="24.15" customHeight="1">
      <c r="A158" s="34"/>
      <c r="B158" s="177"/>
      <c r="C158" s="178" t="s">
        <v>322</v>
      </c>
      <c r="D158" s="178" t="s">
        <v>284</v>
      </c>
      <c r="E158" s="179" t="s">
        <v>518</v>
      </c>
      <c r="F158" s="180" t="s">
        <v>2066</v>
      </c>
      <c r="G158" s="181" t="s">
        <v>515</v>
      </c>
      <c r="H158" s="203">
        <v>67.439999999999998</v>
      </c>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97</v>
      </c>
      <c r="AT158" s="190" t="s">
        <v>284</v>
      </c>
      <c r="AU158" s="190" t="s">
        <v>80</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2067</v>
      </c>
    </row>
    <row r="159" s="2" customFormat="1">
      <c r="A159" s="34"/>
      <c r="B159" s="35"/>
      <c r="C159" s="34"/>
      <c r="D159" s="192" t="s">
        <v>290</v>
      </c>
      <c r="E159" s="34"/>
      <c r="F159" s="193" t="s">
        <v>2068</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80</v>
      </c>
    </row>
    <row r="160" s="2" customFormat="1" ht="24.15" customHeight="1">
      <c r="A160" s="34"/>
      <c r="B160" s="177"/>
      <c r="C160" s="178" t="s">
        <v>327</v>
      </c>
      <c r="D160" s="178" t="s">
        <v>284</v>
      </c>
      <c r="E160" s="179" t="s">
        <v>523</v>
      </c>
      <c r="F160" s="180" t="s">
        <v>2069</v>
      </c>
      <c r="G160" s="181" t="s">
        <v>515</v>
      </c>
      <c r="H160" s="203">
        <v>1.6859999999999999</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80</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2070</v>
      </c>
    </row>
    <row r="161" s="2" customFormat="1">
      <c r="A161" s="34"/>
      <c r="B161" s="35"/>
      <c r="C161" s="34"/>
      <c r="D161" s="192" t="s">
        <v>290</v>
      </c>
      <c r="E161" s="34"/>
      <c r="F161" s="193" t="s">
        <v>2069</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80</v>
      </c>
    </row>
    <row r="162" s="2" customFormat="1" ht="24.15" customHeight="1">
      <c r="A162" s="34"/>
      <c r="B162" s="177"/>
      <c r="C162" s="178" t="s">
        <v>332</v>
      </c>
      <c r="D162" s="178" t="s">
        <v>284</v>
      </c>
      <c r="E162" s="179" t="s">
        <v>527</v>
      </c>
      <c r="F162" s="180" t="s">
        <v>2071</v>
      </c>
      <c r="G162" s="181" t="s">
        <v>515</v>
      </c>
      <c r="H162" s="203">
        <v>6.7439999999999998</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2072</v>
      </c>
    </row>
    <row r="163" s="2" customFormat="1">
      <c r="A163" s="34"/>
      <c r="B163" s="35"/>
      <c r="C163" s="34"/>
      <c r="D163" s="192" t="s">
        <v>290</v>
      </c>
      <c r="E163" s="34"/>
      <c r="F163" s="193" t="s">
        <v>2071</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12" customFormat="1" ht="25.92" customHeight="1">
      <c r="A164" s="12"/>
      <c r="B164" s="164"/>
      <c r="C164" s="12"/>
      <c r="D164" s="165" t="s">
        <v>72</v>
      </c>
      <c r="E164" s="166" t="s">
        <v>653</v>
      </c>
      <c r="F164" s="166" t="s">
        <v>654</v>
      </c>
      <c r="G164" s="12"/>
      <c r="H164" s="12"/>
      <c r="I164" s="167"/>
      <c r="J164" s="168">
        <f>BK164</f>
        <v>0</v>
      </c>
      <c r="K164" s="12"/>
      <c r="L164" s="164"/>
      <c r="M164" s="169"/>
      <c r="N164" s="170"/>
      <c r="O164" s="170"/>
      <c r="P164" s="171">
        <f>SUM(P165:P167)</f>
        <v>0</v>
      </c>
      <c r="Q164" s="170"/>
      <c r="R164" s="171">
        <f>SUM(R165:R167)</f>
        <v>0</v>
      </c>
      <c r="S164" s="170"/>
      <c r="T164" s="172">
        <f>SUM(T165:T167)</f>
        <v>0</v>
      </c>
      <c r="U164" s="12"/>
      <c r="V164" s="12"/>
      <c r="W164" s="12"/>
      <c r="X164" s="12"/>
      <c r="Y164" s="12"/>
      <c r="Z164" s="12"/>
      <c r="AA164" s="12"/>
      <c r="AB164" s="12"/>
      <c r="AC164" s="12"/>
      <c r="AD164" s="12"/>
      <c r="AE164" s="12"/>
      <c r="AR164" s="165" t="s">
        <v>80</v>
      </c>
      <c r="AT164" s="173" t="s">
        <v>72</v>
      </c>
      <c r="AU164" s="173" t="s">
        <v>73</v>
      </c>
      <c r="AY164" s="165" t="s">
        <v>281</v>
      </c>
      <c r="BK164" s="174">
        <f>SUM(BK165:BK167)</f>
        <v>0</v>
      </c>
    </row>
    <row r="165" s="2" customFormat="1" ht="24.15" customHeight="1">
      <c r="A165" s="34"/>
      <c r="B165" s="177"/>
      <c r="C165" s="178" t="s">
        <v>8</v>
      </c>
      <c r="D165" s="178" t="s">
        <v>284</v>
      </c>
      <c r="E165" s="179" t="s">
        <v>848</v>
      </c>
      <c r="F165" s="180" t="s">
        <v>849</v>
      </c>
      <c r="G165" s="181" t="s">
        <v>515</v>
      </c>
      <c r="H165" s="203">
        <v>0.63700000000000001</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2073</v>
      </c>
    </row>
    <row r="166" s="2" customFormat="1">
      <c r="A166" s="34"/>
      <c r="B166" s="35"/>
      <c r="C166" s="34"/>
      <c r="D166" s="192" t="s">
        <v>290</v>
      </c>
      <c r="E166" s="34"/>
      <c r="F166" s="193" t="s">
        <v>849</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851</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12" customFormat="1" ht="25.92" customHeight="1">
      <c r="A168" s="12"/>
      <c r="B168" s="164"/>
      <c r="C168" s="12"/>
      <c r="D168" s="165" t="s">
        <v>72</v>
      </c>
      <c r="E168" s="166" t="s">
        <v>2074</v>
      </c>
      <c r="F168" s="166" t="s">
        <v>2075</v>
      </c>
      <c r="G168" s="12"/>
      <c r="H168" s="12"/>
      <c r="I168" s="167"/>
      <c r="J168" s="168">
        <f>BK168</f>
        <v>0</v>
      </c>
      <c r="K168" s="12"/>
      <c r="L168" s="164"/>
      <c r="M168" s="169"/>
      <c r="N168" s="170"/>
      <c r="O168" s="170"/>
      <c r="P168" s="171">
        <f>SUM(P169:P177)</f>
        <v>0</v>
      </c>
      <c r="Q168" s="170"/>
      <c r="R168" s="171">
        <f>SUM(R169:R177)</f>
        <v>0</v>
      </c>
      <c r="S168" s="170"/>
      <c r="T168" s="172">
        <f>SUM(T169:T177)</f>
        <v>0</v>
      </c>
      <c r="U168" s="12"/>
      <c r="V168" s="12"/>
      <c r="W168" s="12"/>
      <c r="X168" s="12"/>
      <c r="Y168" s="12"/>
      <c r="Z168" s="12"/>
      <c r="AA168" s="12"/>
      <c r="AB168" s="12"/>
      <c r="AC168" s="12"/>
      <c r="AD168" s="12"/>
      <c r="AE168" s="12"/>
      <c r="AR168" s="165" t="s">
        <v>82</v>
      </c>
      <c r="AT168" s="173" t="s">
        <v>72</v>
      </c>
      <c r="AU168" s="173" t="s">
        <v>73</v>
      </c>
      <c r="AY168" s="165" t="s">
        <v>281</v>
      </c>
      <c r="BK168" s="174">
        <f>SUM(BK169:BK177)</f>
        <v>0</v>
      </c>
    </row>
    <row r="169" s="2" customFormat="1" ht="24.15" customHeight="1">
      <c r="A169" s="34"/>
      <c r="B169" s="177"/>
      <c r="C169" s="178" t="s">
        <v>439</v>
      </c>
      <c r="D169" s="178" t="s">
        <v>284</v>
      </c>
      <c r="E169" s="179" t="s">
        <v>2076</v>
      </c>
      <c r="F169" s="180" t="s">
        <v>2077</v>
      </c>
      <c r="G169" s="181" t="s">
        <v>403</v>
      </c>
      <c r="H169" s="203">
        <v>7.75</v>
      </c>
      <c r="I169" s="183"/>
      <c r="J169" s="184">
        <f>ROUND(I169*H169,2)</f>
        <v>0</v>
      </c>
      <c r="K169" s="185"/>
      <c r="L169" s="35"/>
      <c r="M169" s="186" t="s">
        <v>1</v>
      </c>
      <c r="N169" s="187" t="s">
        <v>38</v>
      </c>
      <c r="O169" s="73"/>
      <c r="P169" s="188">
        <f>O169*H169</f>
        <v>0</v>
      </c>
      <c r="Q169" s="188">
        <v>0</v>
      </c>
      <c r="R169" s="188">
        <f>Q169*H169</f>
        <v>0</v>
      </c>
      <c r="S169" s="188">
        <v>0</v>
      </c>
      <c r="T169" s="189">
        <f>S169*H169</f>
        <v>0</v>
      </c>
      <c r="U169" s="34"/>
      <c r="V169" s="34"/>
      <c r="W169" s="34"/>
      <c r="X169" s="34"/>
      <c r="Y169" s="34"/>
      <c r="Z169" s="34"/>
      <c r="AA169" s="34"/>
      <c r="AB169" s="34"/>
      <c r="AC169" s="34"/>
      <c r="AD169" s="34"/>
      <c r="AE169" s="34"/>
      <c r="AR169" s="190" t="s">
        <v>353</v>
      </c>
      <c r="AT169" s="190" t="s">
        <v>284</v>
      </c>
      <c r="AU169" s="190" t="s">
        <v>80</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353</v>
      </c>
      <c r="BM169" s="190" t="s">
        <v>2078</v>
      </c>
    </row>
    <row r="170" s="2" customFormat="1">
      <c r="A170" s="34"/>
      <c r="B170" s="35"/>
      <c r="C170" s="34"/>
      <c r="D170" s="192" t="s">
        <v>290</v>
      </c>
      <c r="E170" s="34"/>
      <c r="F170" s="193" t="s">
        <v>2077</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80</v>
      </c>
    </row>
    <row r="171" s="2" customFormat="1">
      <c r="A171" s="34"/>
      <c r="B171" s="35"/>
      <c r="C171" s="34"/>
      <c r="D171" s="192" t="s">
        <v>291</v>
      </c>
      <c r="E171" s="34"/>
      <c r="F171" s="197" t="s">
        <v>2063</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291</v>
      </c>
      <c r="AU171" s="15" t="s">
        <v>80</v>
      </c>
    </row>
    <row r="172" s="2" customFormat="1" ht="16.5" customHeight="1">
      <c r="A172" s="34"/>
      <c r="B172" s="177"/>
      <c r="C172" s="178" t="s">
        <v>343</v>
      </c>
      <c r="D172" s="178" t="s">
        <v>284</v>
      </c>
      <c r="E172" s="179" t="s">
        <v>2079</v>
      </c>
      <c r="F172" s="180" t="s">
        <v>2080</v>
      </c>
      <c r="G172" s="181" t="s">
        <v>403</v>
      </c>
      <c r="H172" s="203">
        <v>8.1379999999999999</v>
      </c>
      <c r="I172" s="183"/>
      <c r="J172" s="184">
        <f>ROUND(I172*H172,2)</f>
        <v>0</v>
      </c>
      <c r="K172" s="185"/>
      <c r="L172" s="35"/>
      <c r="M172" s="186" t="s">
        <v>1</v>
      </c>
      <c r="N172" s="187" t="s">
        <v>38</v>
      </c>
      <c r="O172" s="73"/>
      <c r="P172" s="188">
        <f>O172*H172</f>
        <v>0</v>
      </c>
      <c r="Q172" s="188">
        <v>0</v>
      </c>
      <c r="R172" s="188">
        <f>Q172*H172</f>
        <v>0</v>
      </c>
      <c r="S172" s="188">
        <v>0</v>
      </c>
      <c r="T172" s="189">
        <f>S172*H172</f>
        <v>0</v>
      </c>
      <c r="U172" s="34"/>
      <c r="V172" s="34"/>
      <c r="W172" s="34"/>
      <c r="X172" s="34"/>
      <c r="Y172" s="34"/>
      <c r="Z172" s="34"/>
      <c r="AA172" s="34"/>
      <c r="AB172" s="34"/>
      <c r="AC172" s="34"/>
      <c r="AD172" s="34"/>
      <c r="AE172" s="34"/>
      <c r="AR172" s="190" t="s">
        <v>353</v>
      </c>
      <c r="AT172" s="190" t="s">
        <v>284</v>
      </c>
      <c r="AU172" s="190" t="s">
        <v>80</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353</v>
      </c>
      <c r="BM172" s="190" t="s">
        <v>2081</v>
      </c>
    </row>
    <row r="173" s="2" customFormat="1">
      <c r="A173" s="34"/>
      <c r="B173" s="35"/>
      <c r="C173" s="34"/>
      <c r="D173" s="192" t="s">
        <v>290</v>
      </c>
      <c r="E173" s="34"/>
      <c r="F173" s="193" t="s">
        <v>2080</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80</v>
      </c>
    </row>
    <row r="174" s="2" customFormat="1">
      <c r="A174" s="34"/>
      <c r="B174" s="35"/>
      <c r="C174" s="34"/>
      <c r="D174" s="192" t="s">
        <v>291</v>
      </c>
      <c r="E174" s="34"/>
      <c r="F174" s="197" t="s">
        <v>2082</v>
      </c>
      <c r="G174" s="34"/>
      <c r="H174" s="34"/>
      <c r="I174" s="194"/>
      <c r="J174" s="34"/>
      <c r="K174" s="34"/>
      <c r="L174" s="35"/>
      <c r="M174" s="195"/>
      <c r="N174" s="196"/>
      <c r="O174" s="73"/>
      <c r="P174" s="73"/>
      <c r="Q174" s="73"/>
      <c r="R174" s="73"/>
      <c r="S174" s="73"/>
      <c r="T174" s="74"/>
      <c r="U174" s="34"/>
      <c r="V174" s="34"/>
      <c r="W174" s="34"/>
      <c r="X174" s="34"/>
      <c r="Y174" s="34"/>
      <c r="Z174" s="34"/>
      <c r="AA174" s="34"/>
      <c r="AB174" s="34"/>
      <c r="AC174" s="34"/>
      <c r="AD174" s="34"/>
      <c r="AE174" s="34"/>
      <c r="AT174" s="15" t="s">
        <v>291</v>
      </c>
      <c r="AU174" s="15" t="s">
        <v>80</v>
      </c>
    </row>
    <row r="175" s="2" customFormat="1" ht="21.75" customHeight="1">
      <c r="A175" s="34"/>
      <c r="B175" s="177"/>
      <c r="C175" s="178" t="s">
        <v>348</v>
      </c>
      <c r="D175" s="178" t="s">
        <v>284</v>
      </c>
      <c r="E175" s="179" t="s">
        <v>2083</v>
      </c>
      <c r="F175" s="180" t="s">
        <v>2084</v>
      </c>
      <c r="G175" s="181" t="s">
        <v>287</v>
      </c>
      <c r="H175" s="182"/>
      <c r="I175" s="183"/>
      <c r="J175" s="184">
        <f>ROUND(I175*H175,2)</f>
        <v>0</v>
      </c>
      <c r="K175" s="185"/>
      <c r="L175" s="35"/>
      <c r="M175" s="186" t="s">
        <v>1</v>
      </c>
      <c r="N175" s="187" t="s">
        <v>38</v>
      </c>
      <c r="O175" s="73"/>
      <c r="P175" s="188">
        <f>O175*H175</f>
        <v>0</v>
      </c>
      <c r="Q175" s="188">
        <v>0</v>
      </c>
      <c r="R175" s="188">
        <f>Q175*H175</f>
        <v>0</v>
      </c>
      <c r="S175" s="188">
        <v>0</v>
      </c>
      <c r="T175" s="189">
        <f>S175*H175</f>
        <v>0</v>
      </c>
      <c r="U175" s="34"/>
      <c r="V175" s="34"/>
      <c r="W175" s="34"/>
      <c r="X175" s="34"/>
      <c r="Y175" s="34"/>
      <c r="Z175" s="34"/>
      <c r="AA175" s="34"/>
      <c r="AB175" s="34"/>
      <c r="AC175" s="34"/>
      <c r="AD175" s="34"/>
      <c r="AE175" s="34"/>
      <c r="AR175" s="190" t="s">
        <v>353</v>
      </c>
      <c r="AT175" s="190" t="s">
        <v>284</v>
      </c>
      <c r="AU175" s="190" t="s">
        <v>80</v>
      </c>
      <c r="AY175" s="15" t="s">
        <v>281</v>
      </c>
      <c r="BE175" s="191">
        <f>IF(N175="základní",J175,0)</f>
        <v>0</v>
      </c>
      <c r="BF175" s="191">
        <f>IF(N175="snížená",J175,0)</f>
        <v>0</v>
      </c>
      <c r="BG175" s="191">
        <f>IF(N175="zákl. přenesená",J175,0)</f>
        <v>0</v>
      </c>
      <c r="BH175" s="191">
        <f>IF(N175="sníž. přenesená",J175,0)</f>
        <v>0</v>
      </c>
      <c r="BI175" s="191">
        <f>IF(N175="nulová",J175,0)</f>
        <v>0</v>
      </c>
      <c r="BJ175" s="15" t="s">
        <v>80</v>
      </c>
      <c r="BK175" s="191">
        <f>ROUND(I175*H175,2)</f>
        <v>0</v>
      </c>
      <c r="BL175" s="15" t="s">
        <v>353</v>
      </c>
      <c r="BM175" s="190" t="s">
        <v>2085</v>
      </c>
    </row>
    <row r="176" s="2" customFormat="1">
      <c r="A176" s="34"/>
      <c r="B176" s="35"/>
      <c r="C176" s="34"/>
      <c r="D176" s="192" t="s">
        <v>290</v>
      </c>
      <c r="E176" s="34"/>
      <c r="F176" s="193" t="s">
        <v>2084</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290</v>
      </c>
      <c r="AU176" s="15" t="s">
        <v>80</v>
      </c>
    </row>
    <row r="177" s="2" customFormat="1">
      <c r="A177" s="34"/>
      <c r="B177" s="35"/>
      <c r="C177" s="34"/>
      <c r="D177" s="192" t="s">
        <v>291</v>
      </c>
      <c r="E177" s="34"/>
      <c r="F177" s="197" t="s">
        <v>899</v>
      </c>
      <c r="G177" s="34"/>
      <c r="H177" s="34"/>
      <c r="I177" s="194"/>
      <c r="J177" s="34"/>
      <c r="K177" s="34"/>
      <c r="L177" s="35"/>
      <c r="M177" s="199"/>
      <c r="N177" s="200"/>
      <c r="O177" s="201"/>
      <c r="P177" s="201"/>
      <c r="Q177" s="201"/>
      <c r="R177" s="201"/>
      <c r="S177" s="201"/>
      <c r="T177" s="202"/>
      <c r="U177" s="34"/>
      <c r="V177" s="34"/>
      <c r="W177" s="34"/>
      <c r="X177" s="34"/>
      <c r="Y177" s="34"/>
      <c r="Z177" s="34"/>
      <c r="AA177" s="34"/>
      <c r="AB177" s="34"/>
      <c r="AC177" s="34"/>
      <c r="AD177" s="34"/>
      <c r="AE177" s="34"/>
      <c r="AT177" s="15" t="s">
        <v>291</v>
      </c>
      <c r="AU177" s="15" t="s">
        <v>80</v>
      </c>
    </row>
    <row r="178" s="2" customFormat="1" ht="6.96" customHeight="1">
      <c r="A178" s="34"/>
      <c r="B178" s="56"/>
      <c r="C178" s="57"/>
      <c r="D178" s="57"/>
      <c r="E178" s="57"/>
      <c r="F178" s="57"/>
      <c r="G178" s="57"/>
      <c r="H178" s="57"/>
      <c r="I178" s="57"/>
      <c r="J178" s="57"/>
      <c r="K178" s="57"/>
      <c r="L178" s="35"/>
      <c r="M178" s="34"/>
      <c r="O178" s="34"/>
      <c r="P178" s="34"/>
      <c r="Q178" s="34"/>
      <c r="R178" s="34"/>
      <c r="S178" s="34"/>
      <c r="T178" s="34"/>
      <c r="U178" s="34"/>
      <c r="V178" s="34"/>
      <c r="W178" s="34"/>
      <c r="X178" s="34"/>
      <c r="Y178" s="34"/>
      <c r="Z178" s="34"/>
      <c r="AA178" s="34"/>
      <c r="AB178" s="34"/>
      <c r="AC178" s="34"/>
      <c r="AD178" s="34"/>
      <c r="AE178" s="34"/>
    </row>
  </sheetData>
  <autoFilter ref="C129:K177"/>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165</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2086</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ROUND(J126,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ROUND((SUM(BE126:BE279)),  2)</f>
        <v>0</v>
      </c>
      <c r="G37" s="34"/>
      <c r="H37" s="34"/>
      <c r="I37" s="133">
        <v>0.20999999999999999</v>
      </c>
      <c r="J37" s="132">
        <f>ROUND(((SUM(BE126:BE279))*I37),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ROUND((SUM(BF126:BF279)),  2)</f>
        <v>0</v>
      </c>
      <c r="G38" s="34"/>
      <c r="H38" s="34"/>
      <c r="I38" s="133">
        <v>0.12</v>
      </c>
      <c r="J38" s="132">
        <f>ROUND(((SUM(BF126:BF279))*I38),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ROUND((SUM(BG126:BG279)),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ROUND((SUM(BH126:BH279)),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ROUND((SUM(BI126:BI279)),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Objekt3 - Sadové úpravy</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J126</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J127</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600</v>
      </c>
      <c r="E102" s="147"/>
      <c r="F102" s="147"/>
      <c r="G102" s="147"/>
      <c r="H102" s="147"/>
      <c r="I102" s="147"/>
      <c r="J102" s="148">
        <f>J277</f>
        <v>0</v>
      </c>
      <c r="K102" s="9"/>
      <c r="L102" s="145"/>
      <c r="S102" s="9"/>
      <c r="T102" s="9"/>
      <c r="U102" s="9"/>
      <c r="V102" s="9"/>
      <c r="W102" s="9"/>
      <c r="X102" s="9"/>
      <c r="Y102" s="9"/>
      <c r="Z102" s="9"/>
      <c r="AA102" s="9"/>
      <c r="AB102" s="9"/>
      <c r="AC102" s="9"/>
      <c r="AD102" s="9"/>
      <c r="AE102" s="9"/>
    </row>
    <row r="103" s="2" customFormat="1" ht="21.84" customHeight="1">
      <c r="A103" s="34"/>
      <c r="B103" s="35"/>
      <c r="C103" s="34"/>
      <c r="D103" s="34"/>
      <c r="E103" s="34"/>
      <c r="F103" s="34"/>
      <c r="G103" s="34"/>
      <c r="H103" s="34"/>
      <c r="I103" s="34"/>
      <c r="J103" s="34"/>
      <c r="K103" s="34"/>
      <c r="L103" s="51"/>
      <c r="S103" s="34"/>
      <c r="T103" s="34"/>
      <c r="U103" s="34"/>
      <c r="V103" s="34"/>
      <c r="W103" s="34"/>
      <c r="X103" s="34"/>
      <c r="Y103" s="34"/>
      <c r="Z103" s="34"/>
      <c r="AA103" s="34"/>
      <c r="AB103" s="34"/>
      <c r="AC103" s="34"/>
      <c r="AD103" s="34"/>
      <c r="AE103" s="34"/>
    </row>
    <row r="104" s="2" customFormat="1" ht="6.96" customHeight="1">
      <c r="A104" s="34"/>
      <c r="B104" s="56"/>
      <c r="C104" s="57"/>
      <c r="D104" s="57"/>
      <c r="E104" s="57"/>
      <c r="F104" s="57"/>
      <c r="G104" s="57"/>
      <c r="H104" s="57"/>
      <c r="I104" s="57"/>
      <c r="J104" s="57"/>
      <c r="K104" s="57"/>
      <c r="L104" s="51"/>
      <c r="S104" s="34"/>
      <c r="T104" s="34"/>
      <c r="U104" s="34"/>
      <c r="V104" s="34"/>
      <c r="W104" s="34"/>
      <c r="X104" s="34"/>
      <c r="Y104" s="34"/>
      <c r="Z104" s="34"/>
      <c r="AA104" s="34"/>
      <c r="AB104" s="34"/>
      <c r="AC104" s="34"/>
      <c r="AD104" s="34"/>
      <c r="AE104" s="34"/>
    </row>
    <row r="108" s="2" customFormat="1" ht="6.96" customHeight="1">
      <c r="A108" s="34"/>
      <c r="B108" s="58"/>
      <c r="C108" s="59"/>
      <c r="D108" s="59"/>
      <c r="E108" s="59"/>
      <c r="F108" s="59"/>
      <c r="G108" s="59"/>
      <c r="H108" s="59"/>
      <c r="I108" s="59"/>
      <c r="J108" s="59"/>
      <c r="K108" s="59"/>
      <c r="L108" s="51"/>
      <c r="S108" s="34"/>
      <c r="T108" s="34"/>
      <c r="U108" s="34"/>
      <c r="V108" s="34"/>
      <c r="W108" s="34"/>
      <c r="X108" s="34"/>
      <c r="Y108" s="34"/>
      <c r="Z108" s="34"/>
      <c r="AA108" s="34"/>
      <c r="AB108" s="34"/>
      <c r="AC108" s="34"/>
      <c r="AD108" s="34"/>
      <c r="AE108" s="34"/>
    </row>
    <row r="109" s="2" customFormat="1" ht="24.96" customHeight="1">
      <c r="A109" s="34"/>
      <c r="B109" s="35"/>
      <c r="C109" s="19" t="s">
        <v>266</v>
      </c>
      <c r="D109" s="34"/>
      <c r="E109" s="34"/>
      <c r="F109" s="34"/>
      <c r="G109" s="34"/>
      <c r="H109" s="34"/>
      <c r="I109" s="34"/>
      <c r="J109" s="34"/>
      <c r="K109" s="34"/>
      <c r="L109" s="51"/>
      <c r="S109" s="34"/>
      <c r="T109" s="34"/>
      <c r="U109" s="34"/>
      <c r="V109" s="34"/>
      <c r="W109" s="34"/>
      <c r="X109" s="34"/>
      <c r="Y109" s="34"/>
      <c r="Z109" s="34"/>
      <c r="AA109" s="34"/>
      <c r="AB109" s="34"/>
      <c r="AC109" s="34"/>
      <c r="AD109" s="34"/>
      <c r="AE109" s="34"/>
    </row>
    <row r="110" s="2" customFormat="1" ht="6.96" customHeight="1">
      <c r="A110" s="34"/>
      <c r="B110" s="35"/>
      <c r="C110" s="34"/>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12" customHeight="1">
      <c r="A111" s="34"/>
      <c r="B111" s="35"/>
      <c r="C111" s="28" t="s">
        <v>16</v>
      </c>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16.5" customHeight="1">
      <c r="A112" s="34"/>
      <c r="B112" s="35"/>
      <c r="C112" s="34"/>
      <c r="D112" s="34"/>
      <c r="E112" s="126" t="str">
        <f>E7</f>
        <v>Městský park -Děkanská zahrada Pelhřimov - kompletní provedení</v>
      </c>
      <c r="F112" s="28"/>
      <c r="G112" s="28"/>
      <c r="H112" s="28"/>
      <c r="I112" s="34"/>
      <c r="J112" s="34"/>
      <c r="K112" s="34"/>
      <c r="L112" s="51"/>
      <c r="S112" s="34"/>
      <c r="T112" s="34"/>
      <c r="U112" s="34"/>
      <c r="V112" s="34"/>
      <c r="W112" s="34"/>
      <c r="X112" s="34"/>
      <c r="Y112" s="34"/>
      <c r="Z112" s="34"/>
      <c r="AA112" s="34"/>
      <c r="AB112" s="34"/>
      <c r="AC112" s="34"/>
      <c r="AD112" s="34"/>
      <c r="AE112" s="34"/>
    </row>
    <row r="113" s="1" customFormat="1" ht="12" customHeight="1">
      <c r="B113" s="18"/>
      <c r="C113" s="28" t="s">
        <v>249</v>
      </c>
      <c r="L113" s="18"/>
    </row>
    <row r="114" s="1" customFormat="1" ht="16.5" customHeight="1">
      <c r="B114" s="18"/>
      <c r="E114" s="126" t="s">
        <v>250</v>
      </c>
      <c r="F114" s="1"/>
      <c r="G114" s="1"/>
      <c r="H114" s="1"/>
      <c r="L114" s="18"/>
    </row>
    <row r="115" s="1" customFormat="1" ht="12" customHeight="1">
      <c r="B115" s="18"/>
      <c r="C115" s="28" t="s">
        <v>251</v>
      </c>
      <c r="L115" s="18"/>
    </row>
    <row r="116" s="2" customFormat="1" ht="16.5" customHeight="1">
      <c r="A116" s="34"/>
      <c r="B116" s="35"/>
      <c r="C116" s="34"/>
      <c r="D116" s="34"/>
      <c r="E116" s="127" t="s">
        <v>252</v>
      </c>
      <c r="F116" s="34"/>
      <c r="G116" s="34"/>
      <c r="H116" s="34"/>
      <c r="I116" s="34"/>
      <c r="J116" s="34"/>
      <c r="K116" s="34"/>
      <c r="L116" s="51"/>
      <c r="S116" s="34"/>
      <c r="T116" s="34"/>
      <c r="U116" s="34"/>
      <c r="V116" s="34"/>
      <c r="W116" s="34"/>
      <c r="X116" s="34"/>
      <c r="Y116" s="34"/>
      <c r="Z116" s="34"/>
      <c r="AA116" s="34"/>
      <c r="AB116" s="34"/>
      <c r="AC116" s="34"/>
      <c r="AD116" s="34"/>
      <c r="AE116" s="34"/>
    </row>
    <row r="117" s="2" customFormat="1" ht="12" customHeight="1">
      <c r="A117" s="34"/>
      <c r="B117" s="35"/>
      <c r="C117" s="28" t="s">
        <v>395</v>
      </c>
      <c r="D117" s="34"/>
      <c r="E117" s="34"/>
      <c r="F117" s="34"/>
      <c r="G117" s="34"/>
      <c r="H117" s="34"/>
      <c r="I117" s="34"/>
      <c r="J117" s="34"/>
      <c r="K117" s="34"/>
      <c r="L117" s="51"/>
      <c r="S117" s="34"/>
      <c r="T117" s="34"/>
      <c r="U117" s="34"/>
      <c r="V117" s="34"/>
      <c r="W117" s="34"/>
      <c r="X117" s="34"/>
      <c r="Y117" s="34"/>
      <c r="Z117" s="34"/>
      <c r="AA117" s="34"/>
      <c r="AB117" s="34"/>
      <c r="AC117" s="34"/>
      <c r="AD117" s="34"/>
      <c r="AE117" s="34"/>
    </row>
    <row r="118" s="2" customFormat="1" ht="16.5" customHeight="1">
      <c r="A118" s="34"/>
      <c r="B118" s="35"/>
      <c r="C118" s="34"/>
      <c r="D118" s="34"/>
      <c r="E118" s="63" t="str">
        <f>E13</f>
        <v>Objekt3 - Sadové úpravy</v>
      </c>
      <c r="F118" s="34"/>
      <c r="G118" s="34"/>
      <c r="H118" s="34"/>
      <c r="I118" s="34"/>
      <c r="J118" s="34"/>
      <c r="K118" s="34"/>
      <c r="L118" s="51"/>
      <c r="S118" s="34"/>
      <c r="T118" s="34"/>
      <c r="U118" s="34"/>
      <c r="V118" s="34"/>
      <c r="W118" s="34"/>
      <c r="X118" s="34"/>
      <c r="Y118" s="34"/>
      <c r="Z118" s="34"/>
      <c r="AA118" s="34"/>
      <c r="AB118" s="34"/>
      <c r="AC118" s="34"/>
      <c r="AD118" s="34"/>
      <c r="AE118" s="34"/>
    </row>
    <row r="119" s="2" customFormat="1" ht="6.96" customHeight="1">
      <c r="A119" s="34"/>
      <c r="B119" s="35"/>
      <c r="C119" s="34"/>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12" customHeight="1">
      <c r="A120" s="34"/>
      <c r="B120" s="35"/>
      <c r="C120" s="28" t="s">
        <v>20</v>
      </c>
      <c r="D120" s="34"/>
      <c r="E120" s="34"/>
      <c r="F120" s="23" t="str">
        <f>F16</f>
        <v xml:space="preserve"> </v>
      </c>
      <c r="G120" s="34"/>
      <c r="H120" s="34"/>
      <c r="I120" s="28" t="s">
        <v>22</v>
      </c>
      <c r="J120" s="65" t="str">
        <f>IF(J16="","",J16)</f>
        <v>5. 12. 2024</v>
      </c>
      <c r="K120" s="34"/>
      <c r="L120" s="51"/>
      <c r="S120" s="34"/>
      <c r="T120" s="34"/>
      <c r="U120" s="34"/>
      <c r="V120" s="34"/>
      <c r="W120" s="34"/>
      <c r="X120" s="34"/>
      <c r="Y120" s="34"/>
      <c r="Z120" s="34"/>
      <c r="AA120" s="34"/>
      <c r="AB120" s="34"/>
      <c r="AC120" s="34"/>
      <c r="AD120" s="34"/>
      <c r="AE120" s="34"/>
    </row>
    <row r="121" s="2" customFormat="1" ht="6.96" customHeight="1">
      <c r="A121" s="34"/>
      <c r="B121" s="35"/>
      <c r="C121" s="34"/>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5.15" customHeight="1">
      <c r="A122" s="34"/>
      <c r="B122" s="35"/>
      <c r="C122" s="28" t="s">
        <v>24</v>
      </c>
      <c r="D122" s="34"/>
      <c r="E122" s="34"/>
      <c r="F122" s="23" t="str">
        <f>E19</f>
        <v xml:space="preserve"> </v>
      </c>
      <c r="G122" s="34"/>
      <c r="H122" s="34"/>
      <c r="I122" s="28" t="s">
        <v>29</v>
      </c>
      <c r="J122" s="32" t="str">
        <f>E25</f>
        <v xml:space="preserve"> </v>
      </c>
      <c r="K122" s="34"/>
      <c r="L122" s="51"/>
      <c r="S122" s="34"/>
      <c r="T122" s="34"/>
      <c r="U122" s="34"/>
      <c r="V122" s="34"/>
      <c r="W122" s="34"/>
      <c r="X122" s="34"/>
      <c r="Y122" s="34"/>
      <c r="Z122" s="34"/>
      <c r="AA122" s="34"/>
      <c r="AB122" s="34"/>
      <c r="AC122" s="34"/>
      <c r="AD122" s="34"/>
      <c r="AE122" s="34"/>
    </row>
    <row r="123" s="2" customFormat="1" ht="15.15" customHeight="1">
      <c r="A123" s="34"/>
      <c r="B123" s="35"/>
      <c r="C123" s="28" t="s">
        <v>27</v>
      </c>
      <c r="D123" s="34"/>
      <c r="E123" s="34"/>
      <c r="F123" s="23" t="str">
        <f>IF(E22="","",E22)</f>
        <v>Vyplň údaj</v>
      </c>
      <c r="G123" s="34"/>
      <c r="H123" s="34"/>
      <c r="I123" s="28" t="s">
        <v>31</v>
      </c>
      <c r="J123" s="32" t="str">
        <f>E28</f>
        <v xml:space="preserve"> </v>
      </c>
      <c r="K123" s="34"/>
      <c r="L123" s="51"/>
      <c r="S123" s="34"/>
      <c r="T123" s="34"/>
      <c r="U123" s="34"/>
      <c r="V123" s="34"/>
      <c r="W123" s="34"/>
      <c r="X123" s="34"/>
      <c r="Y123" s="34"/>
      <c r="Z123" s="34"/>
      <c r="AA123" s="34"/>
      <c r="AB123" s="34"/>
      <c r="AC123" s="34"/>
      <c r="AD123" s="34"/>
      <c r="AE123" s="34"/>
    </row>
    <row r="124" s="2" customFormat="1" ht="10.32" customHeight="1">
      <c r="A124" s="34"/>
      <c r="B124" s="35"/>
      <c r="C124" s="34"/>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11" customFormat="1" ht="29.28" customHeight="1">
      <c r="A125" s="153"/>
      <c r="B125" s="154"/>
      <c r="C125" s="155" t="s">
        <v>267</v>
      </c>
      <c r="D125" s="156" t="s">
        <v>58</v>
      </c>
      <c r="E125" s="156" t="s">
        <v>54</v>
      </c>
      <c r="F125" s="156" t="s">
        <v>55</v>
      </c>
      <c r="G125" s="156" t="s">
        <v>268</v>
      </c>
      <c r="H125" s="156" t="s">
        <v>269</v>
      </c>
      <c r="I125" s="156" t="s">
        <v>270</v>
      </c>
      <c r="J125" s="157" t="s">
        <v>257</v>
      </c>
      <c r="K125" s="158" t="s">
        <v>271</v>
      </c>
      <c r="L125" s="159"/>
      <c r="M125" s="82" t="s">
        <v>1</v>
      </c>
      <c r="N125" s="83" t="s">
        <v>37</v>
      </c>
      <c r="O125" s="83" t="s">
        <v>272</v>
      </c>
      <c r="P125" s="83" t="s">
        <v>273</v>
      </c>
      <c r="Q125" s="83" t="s">
        <v>274</v>
      </c>
      <c r="R125" s="83" t="s">
        <v>275</v>
      </c>
      <c r="S125" s="83" t="s">
        <v>276</v>
      </c>
      <c r="T125" s="84" t="s">
        <v>277</v>
      </c>
      <c r="U125" s="153"/>
      <c r="V125" s="153"/>
      <c r="W125" s="153"/>
      <c r="X125" s="153"/>
      <c r="Y125" s="153"/>
      <c r="Z125" s="153"/>
      <c r="AA125" s="153"/>
      <c r="AB125" s="153"/>
      <c r="AC125" s="153"/>
      <c r="AD125" s="153"/>
      <c r="AE125" s="153"/>
    </row>
    <row r="126" s="2" customFormat="1" ht="22.8" customHeight="1">
      <c r="A126" s="34"/>
      <c r="B126" s="35"/>
      <c r="C126" s="89" t="s">
        <v>278</v>
      </c>
      <c r="D126" s="34"/>
      <c r="E126" s="34"/>
      <c r="F126" s="34"/>
      <c r="G126" s="34"/>
      <c r="H126" s="34"/>
      <c r="I126" s="34"/>
      <c r="J126" s="160">
        <f>BK126</f>
        <v>0</v>
      </c>
      <c r="K126" s="34"/>
      <c r="L126" s="35"/>
      <c r="M126" s="85"/>
      <c r="N126" s="69"/>
      <c r="O126" s="86"/>
      <c r="P126" s="161">
        <f>P127+P277</f>
        <v>0</v>
      </c>
      <c r="Q126" s="86"/>
      <c r="R126" s="161">
        <f>R127+R277</f>
        <v>0</v>
      </c>
      <c r="S126" s="86"/>
      <c r="T126" s="162">
        <f>T127+T277</f>
        <v>0</v>
      </c>
      <c r="U126" s="34"/>
      <c r="V126" s="34"/>
      <c r="W126" s="34"/>
      <c r="X126" s="34"/>
      <c r="Y126" s="34"/>
      <c r="Z126" s="34"/>
      <c r="AA126" s="34"/>
      <c r="AB126" s="34"/>
      <c r="AC126" s="34"/>
      <c r="AD126" s="34"/>
      <c r="AE126" s="34"/>
      <c r="AT126" s="15" t="s">
        <v>72</v>
      </c>
      <c r="AU126" s="15" t="s">
        <v>259</v>
      </c>
      <c r="BK126" s="163">
        <f>BK127+BK277</f>
        <v>0</v>
      </c>
    </row>
    <row r="127" s="12" customFormat="1" ht="25.92" customHeight="1">
      <c r="A127" s="12"/>
      <c r="B127" s="164"/>
      <c r="C127" s="12"/>
      <c r="D127" s="165" t="s">
        <v>72</v>
      </c>
      <c r="E127" s="166" t="s">
        <v>80</v>
      </c>
      <c r="F127" s="166" t="s">
        <v>400</v>
      </c>
      <c r="G127" s="12"/>
      <c r="H127" s="12"/>
      <c r="I127" s="167"/>
      <c r="J127" s="168">
        <f>BK127</f>
        <v>0</v>
      </c>
      <c r="K127" s="12"/>
      <c r="L127" s="164"/>
      <c r="M127" s="169"/>
      <c r="N127" s="170"/>
      <c r="O127" s="170"/>
      <c r="P127" s="171">
        <f>SUM(P128:P276)</f>
        <v>0</v>
      </c>
      <c r="Q127" s="170"/>
      <c r="R127" s="171">
        <f>SUM(R128:R276)</f>
        <v>0</v>
      </c>
      <c r="S127" s="170"/>
      <c r="T127" s="172">
        <f>SUM(T128:T276)</f>
        <v>0</v>
      </c>
      <c r="U127" s="12"/>
      <c r="V127" s="12"/>
      <c r="W127" s="12"/>
      <c r="X127" s="12"/>
      <c r="Y127" s="12"/>
      <c r="Z127" s="12"/>
      <c r="AA127" s="12"/>
      <c r="AB127" s="12"/>
      <c r="AC127" s="12"/>
      <c r="AD127" s="12"/>
      <c r="AE127" s="12"/>
      <c r="AR127" s="165" t="s">
        <v>80</v>
      </c>
      <c r="AT127" s="173" t="s">
        <v>72</v>
      </c>
      <c r="AU127" s="173" t="s">
        <v>73</v>
      </c>
      <c r="AY127" s="165" t="s">
        <v>281</v>
      </c>
      <c r="BK127" s="174">
        <f>SUM(BK128:BK276)</f>
        <v>0</v>
      </c>
    </row>
    <row r="128" s="2" customFormat="1" ht="24.15" customHeight="1">
      <c r="A128" s="34"/>
      <c r="B128" s="177"/>
      <c r="C128" s="178" t="s">
        <v>80</v>
      </c>
      <c r="D128" s="178" t="s">
        <v>284</v>
      </c>
      <c r="E128" s="179" t="s">
        <v>2087</v>
      </c>
      <c r="F128" s="180" t="s">
        <v>2088</v>
      </c>
      <c r="G128" s="181" t="s">
        <v>790</v>
      </c>
      <c r="H128" s="203">
        <v>45</v>
      </c>
      <c r="I128" s="183"/>
      <c r="J128" s="184">
        <f>ROUND(I128*H128,2)</f>
        <v>0</v>
      </c>
      <c r="K128" s="185"/>
      <c r="L128" s="35"/>
      <c r="M128" s="186" t="s">
        <v>1</v>
      </c>
      <c r="N128" s="187" t="s">
        <v>38</v>
      </c>
      <c r="O128" s="73"/>
      <c r="P128" s="188">
        <f>O128*H128</f>
        <v>0</v>
      </c>
      <c r="Q128" s="188">
        <v>0</v>
      </c>
      <c r="R128" s="188">
        <f>Q128*H128</f>
        <v>0</v>
      </c>
      <c r="S128" s="188">
        <v>0</v>
      </c>
      <c r="T128" s="189">
        <f>S128*H128</f>
        <v>0</v>
      </c>
      <c r="U128" s="34"/>
      <c r="V128" s="34"/>
      <c r="W128" s="34"/>
      <c r="X128" s="34"/>
      <c r="Y128" s="34"/>
      <c r="Z128" s="34"/>
      <c r="AA128" s="34"/>
      <c r="AB128" s="34"/>
      <c r="AC128" s="34"/>
      <c r="AD128" s="34"/>
      <c r="AE128" s="34"/>
      <c r="AR128" s="190" t="s">
        <v>97</v>
      </c>
      <c r="AT128" s="190" t="s">
        <v>284</v>
      </c>
      <c r="AU128" s="190" t="s">
        <v>80</v>
      </c>
      <c r="AY128" s="15" t="s">
        <v>281</v>
      </c>
      <c r="BE128" s="191">
        <f>IF(N128="základní",J128,0)</f>
        <v>0</v>
      </c>
      <c r="BF128" s="191">
        <f>IF(N128="snížená",J128,0)</f>
        <v>0</v>
      </c>
      <c r="BG128" s="191">
        <f>IF(N128="zákl. přenesená",J128,0)</f>
        <v>0</v>
      </c>
      <c r="BH128" s="191">
        <f>IF(N128="sníž. přenesená",J128,0)</f>
        <v>0</v>
      </c>
      <c r="BI128" s="191">
        <f>IF(N128="nulová",J128,0)</f>
        <v>0</v>
      </c>
      <c r="BJ128" s="15" t="s">
        <v>80</v>
      </c>
      <c r="BK128" s="191">
        <f>ROUND(I128*H128,2)</f>
        <v>0</v>
      </c>
      <c r="BL128" s="15" t="s">
        <v>97</v>
      </c>
      <c r="BM128" s="190" t="s">
        <v>2089</v>
      </c>
    </row>
    <row r="129" s="2" customFormat="1">
      <c r="A129" s="34"/>
      <c r="B129" s="35"/>
      <c r="C129" s="34"/>
      <c r="D129" s="192" t="s">
        <v>290</v>
      </c>
      <c r="E129" s="34"/>
      <c r="F129" s="193" t="s">
        <v>2088</v>
      </c>
      <c r="G129" s="34"/>
      <c r="H129" s="34"/>
      <c r="I129" s="194"/>
      <c r="J129" s="34"/>
      <c r="K129" s="34"/>
      <c r="L129" s="35"/>
      <c r="M129" s="195"/>
      <c r="N129" s="196"/>
      <c r="O129" s="73"/>
      <c r="P129" s="73"/>
      <c r="Q129" s="73"/>
      <c r="R129" s="73"/>
      <c r="S129" s="73"/>
      <c r="T129" s="74"/>
      <c r="U129" s="34"/>
      <c r="V129" s="34"/>
      <c r="W129" s="34"/>
      <c r="X129" s="34"/>
      <c r="Y129" s="34"/>
      <c r="Z129" s="34"/>
      <c r="AA129" s="34"/>
      <c r="AB129" s="34"/>
      <c r="AC129" s="34"/>
      <c r="AD129" s="34"/>
      <c r="AE129" s="34"/>
      <c r="AT129" s="15" t="s">
        <v>290</v>
      </c>
      <c r="AU129" s="15" t="s">
        <v>80</v>
      </c>
    </row>
    <row r="130" s="2" customFormat="1" ht="16.5" customHeight="1">
      <c r="A130" s="34"/>
      <c r="B130" s="177"/>
      <c r="C130" s="178" t="s">
        <v>82</v>
      </c>
      <c r="D130" s="178" t="s">
        <v>284</v>
      </c>
      <c r="E130" s="179" t="s">
        <v>2090</v>
      </c>
      <c r="F130" s="180" t="s">
        <v>2091</v>
      </c>
      <c r="G130" s="181" t="s">
        <v>510</v>
      </c>
      <c r="H130" s="203">
        <v>5</v>
      </c>
      <c r="I130" s="183"/>
      <c r="J130" s="184">
        <f>ROUND(I130*H130,2)</f>
        <v>0</v>
      </c>
      <c r="K130" s="185"/>
      <c r="L130" s="35"/>
      <c r="M130" s="186" t="s">
        <v>1</v>
      </c>
      <c r="N130" s="187" t="s">
        <v>38</v>
      </c>
      <c r="O130" s="73"/>
      <c r="P130" s="188">
        <f>O130*H130</f>
        <v>0</v>
      </c>
      <c r="Q130" s="188">
        <v>0</v>
      </c>
      <c r="R130" s="188">
        <f>Q130*H130</f>
        <v>0</v>
      </c>
      <c r="S130" s="188">
        <v>0</v>
      </c>
      <c r="T130" s="189">
        <f>S130*H130</f>
        <v>0</v>
      </c>
      <c r="U130" s="34"/>
      <c r="V130" s="34"/>
      <c r="W130" s="34"/>
      <c r="X130" s="34"/>
      <c r="Y130" s="34"/>
      <c r="Z130" s="34"/>
      <c r="AA130" s="34"/>
      <c r="AB130" s="34"/>
      <c r="AC130" s="34"/>
      <c r="AD130" s="34"/>
      <c r="AE130" s="34"/>
      <c r="AR130" s="190" t="s">
        <v>97</v>
      </c>
      <c r="AT130" s="190" t="s">
        <v>284</v>
      </c>
      <c r="AU130" s="190" t="s">
        <v>80</v>
      </c>
      <c r="AY130" s="15" t="s">
        <v>281</v>
      </c>
      <c r="BE130" s="191">
        <f>IF(N130="základní",J130,0)</f>
        <v>0</v>
      </c>
      <c r="BF130" s="191">
        <f>IF(N130="snížená",J130,0)</f>
        <v>0</v>
      </c>
      <c r="BG130" s="191">
        <f>IF(N130="zákl. přenesená",J130,0)</f>
        <v>0</v>
      </c>
      <c r="BH130" s="191">
        <f>IF(N130="sníž. přenesená",J130,0)</f>
        <v>0</v>
      </c>
      <c r="BI130" s="191">
        <f>IF(N130="nulová",J130,0)</f>
        <v>0</v>
      </c>
      <c r="BJ130" s="15" t="s">
        <v>80</v>
      </c>
      <c r="BK130" s="191">
        <f>ROUND(I130*H130,2)</f>
        <v>0</v>
      </c>
      <c r="BL130" s="15" t="s">
        <v>97</v>
      </c>
      <c r="BM130" s="190" t="s">
        <v>2092</v>
      </c>
    </row>
    <row r="131" s="2" customFormat="1">
      <c r="A131" s="34"/>
      <c r="B131" s="35"/>
      <c r="C131" s="34"/>
      <c r="D131" s="192" t="s">
        <v>290</v>
      </c>
      <c r="E131" s="34"/>
      <c r="F131" s="193" t="s">
        <v>2091</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290</v>
      </c>
      <c r="AU131" s="15" t="s">
        <v>80</v>
      </c>
    </row>
    <row r="132" s="2" customFormat="1" ht="24.15" customHeight="1">
      <c r="A132" s="34"/>
      <c r="B132" s="177"/>
      <c r="C132" s="178" t="s">
        <v>90</v>
      </c>
      <c r="D132" s="178" t="s">
        <v>284</v>
      </c>
      <c r="E132" s="179" t="s">
        <v>2093</v>
      </c>
      <c r="F132" s="180" t="s">
        <v>2094</v>
      </c>
      <c r="G132" s="181" t="s">
        <v>403</v>
      </c>
      <c r="H132" s="203">
        <v>1494</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97</v>
      </c>
      <c r="AT132" s="190" t="s">
        <v>284</v>
      </c>
      <c r="AU132" s="190" t="s">
        <v>80</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2095</v>
      </c>
    </row>
    <row r="133" s="2" customFormat="1">
      <c r="A133" s="34"/>
      <c r="B133" s="35"/>
      <c r="C133" s="34"/>
      <c r="D133" s="192" t="s">
        <v>290</v>
      </c>
      <c r="E133" s="34"/>
      <c r="F133" s="193" t="s">
        <v>2094</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80</v>
      </c>
    </row>
    <row r="134" s="2" customFormat="1" ht="24.15" customHeight="1">
      <c r="A134" s="34"/>
      <c r="B134" s="177"/>
      <c r="C134" s="178" t="s">
        <v>97</v>
      </c>
      <c r="D134" s="178" t="s">
        <v>284</v>
      </c>
      <c r="E134" s="179" t="s">
        <v>2096</v>
      </c>
      <c r="F134" s="180" t="s">
        <v>2097</v>
      </c>
      <c r="G134" s="181" t="s">
        <v>403</v>
      </c>
      <c r="H134" s="203">
        <v>2076</v>
      </c>
      <c r="I134" s="183"/>
      <c r="J134" s="184">
        <f>ROUND(I134*H134,2)</f>
        <v>0</v>
      </c>
      <c r="K134" s="185"/>
      <c r="L134" s="35"/>
      <c r="M134" s="186" t="s">
        <v>1</v>
      </c>
      <c r="N134" s="187" t="s">
        <v>38</v>
      </c>
      <c r="O134" s="73"/>
      <c r="P134" s="188">
        <f>O134*H134</f>
        <v>0</v>
      </c>
      <c r="Q134" s="188">
        <v>0</v>
      </c>
      <c r="R134" s="188">
        <f>Q134*H134</f>
        <v>0</v>
      </c>
      <c r="S134" s="188">
        <v>0</v>
      </c>
      <c r="T134" s="189">
        <f>S134*H134</f>
        <v>0</v>
      </c>
      <c r="U134" s="34"/>
      <c r="V134" s="34"/>
      <c r="W134" s="34"/>
      <c r="X134" s="34"/>
      <c r="Y134" s="34"/>
      <c r="Z134" s="34"/>
      <c r="AA134" s="34"/>
      <c r="AB134" s="34"/>
      <c r="AC134" s="34"/>
      <c r="AD134" s="34"/>
      <c r="AE134" s="34"/>
      <c r="AR134" s="190" t="s">
        <v>97</v>
      </c>
      <c r="AT134" s="190" t="s">
        <v>284</v>
      </c>
      <c r="AU134" s="190" t="s">
        <v>80</v>
      </c>
      <c r="AY134" s="15" t="s">
        <v>281</v>
      </c>
      <c r="BE134" s="191">
        <f>IF(N134="základní",J134,0)</f>
        <v>0</v>
      </c>
      <c r="BF134" s="191">
        <f>IF(N134="snížená",J134,0)</f>
        <v>0</v>
      </c>
      <c r="BG134" s="191">
        <f>IF(N134="zákl. přenesená",J134,0)</f>
        <v>0</v>
      </c>
      <c r="BH134" s="191">
        <f>IF(N134="sníž. přenesená",J134,0)</f>
        <v>0</v>
      </c>
      <c r="BI134" s="191">
        <f>IF(N134="nulová",J134,0)</f>
        <v>0</v>
      </c>
      <c r="BJ134" s="15" t="s">
        <v>80</v>
      </c>
      <c r="BK134" s="191">
        <f>ROUND(I134*H134,2)</f>
        <v>0</v>
      </c>
      <c r="BL134" s="15" t="s">
        <v>97</v>
      </c>
      <c r="BM134" s="190" t="s">
        <v>2098</v>
      </c>
    </row>
    <row r="135" s="2" customFormat="1">
      <c r="A135" s="34"/>
      <c r="B135" s="35"/>
      <c r="C135" s="34"/>
      <c r="D135" s="192" t="s">
        <v>290</v>
      </c>
      <c r="E135" s="34"/>
      <c r="F135" s="193" t="s">
        <v>2097</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290</v>
      </c>
      <c r="AU135" s="15" t="s">
        <v>80</v>
      </c>
    </row>
    <row r="136" s="2" customFormat="1" ht="21.75" customHeight="1">
      <c r="A136" s="34"/>
      <c r="B136" s="177"/>
      <c r="C136" s="178" t="s">
        <v>280</v>
      </c>
      <c r="D136" s="178" t="s">
        <v>284</v>
      </c>
      <c r="E136" s="179" t="s">
        <v>2099</v>
      </c>
      <c r="F136" s="180" t="s">
        <v>2100</v>
      </c>
      <c r="G136" s="181" t="s">
        <v>403</v>
      </c>
      <c r="H136" s="203">
        <v>5002</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80</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2101</v>
      </c>
    </row>
    <row r="137" s="2" customFormat="1">
      <c r="A137" s="34"/>
      <c r="B137" s="35"/>
      <c r="C137" s="34"/>
      <c r="D137" s="192" t="s">
        <v>290</v>
      </c>
      <c r="E137" s="34"/>
      <c r="F137" s="193" t="s">
        <v>2100</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80</v>
      </c>
    </row>
    <row r="138" s="2" customFormat="1">
      <c r="A138" s="34"/>
      <c r="B138" s="35"/>
      <c r="C138" s="34"/>
      <c r="D138" s="192" t="s">
        <v>291</v>
      </c>
      <c r="E138" s="34"/>
      <c r="F138" s="197" t="s">
        <v>2102</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291</v>
      </c>
      <c r="AU138" s="15" t="s">
        <v>80</v>
      </c>
    </row>
    <row r="139" s="2" customFormat="1" ht="21.75" customHeight="1">
      <c r="A139" s="34"/>
      <c r="B139" s="177"/>
      <c r="C139" s="178" t="s">
        <v>307</v>
      </c>
      <c r="D139" s="178" t="s">
        <v>284</v>
      </c>
      <c r="E139" s="179" t="s">
        <v>2103</v>
      </c>
      <c r="F139" s="180" t="s">
        <v>2104</v>
      </c>
      <c r="G139" s="181" t="s">
        <v>403</v>
      </c>
      <c r="H139" s="203">
        <v>2337</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80</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2105</v>
      </c>
    </row>
    <row r="140" s="2" customFormat="1">
      <c r="A140" s="34"/>
      <c r="B140" s="35"/>
      <c r="C140" s="34"/>
      <c r="D140" s="192" t="s">
        <v>290</v>
      </c>
      <c r="E140" s="34"/>
      <c r="F140" s="193" t="s">
        <v>2104</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80</v>
      </c>
    </row>
    <row r="141" s="2" customFormat="1">
      <c r="A141" s="34"/>
      <c r="B141" s="35"/>
      <c r="C141" s="34"/>
      <c r="D141" s="192" t="s">
        <v>291</v>
      </c>
      <c r="E141" s="34"/>
      <c r="F141" s="197" t="s">
        <v>2106</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291</v>
      </c>
      <c r="AU141" s="15" t="s">
        <v>80</v>
      </c>
    </row>
    <row r="142" s="2" customFormat="1" ht="21.75" customHeight="1">
      <c r="A142" s="34"/>
      <c r="B142" s="177"/>
      <c r="C142" s="178" t="s">
        <v>312</v>
      </c>
      <c r="D142" s="178" t="s">
        <v>284</v>
      </c>
      <c r="E142" s="179" t="s">
        <v>2107</v>
      </c>
      <c r="F142" s="180" t="s">
        <v>2108</v>
      </c>
      <c r="G142" s="181" t="s">
        <v>403</v>
      </c>
      <c r="H142" s="203">
        <v>3769</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80</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2109</v>
      </c>
    </row>
    <row r="143" s="2" customFormat="1">
      <c r="A143" s="34"/>
      <c r="B143" s="35"/>
      <c r="C143" s="34"/>
      <c r="D143" s="192" t="s">
        <v>290</v>
      </c>
      <c r="E143" s="34"/>
      <c r="F143" s="193" t="s">
        <v>2108</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80</v>
      </c>
    </row>
    <row r="144" s="2" customFormat="1">
      <c r="A144" s="34"/>
      <c r="B144" s="35"/>
      <c r="C144" s="34"/>
      <c r="D144" s="192" t="s">
        <v>291</v>
      </c>
      <c r="E144" s="34"/>
      <c r="F144" s="197" t="s">
        <v>2110</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80</v>
      </c>
    </row>
    <row r="145" s="2" customFormat="1" ht="24.15" customHeight="1">
      <c r="A145" s="34"/>
      <c r="B145" s="177"/>
      <c r="C145" s="178" t="s">
        <v>317</v>
      </c>
      <c r="D145" s="178" t="s">
        <v>284</v>
      </c>
      <c r="E145" s="179" t="s">
        <v>2111</v>
      </c>
      <c r="F145" s="180" t="s">
        <v>2112</v>
      </c>
      <c r="G145" s="181" t="s">
        <v>515</v>
      </c>
      <c r="H145" s="203">
        <v>63.494999999999997</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80</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2113</v>
      </c>
    </row>
    <row r="146" s="2" customFormat="1">
      <c r="A146" s="34"/>
      <c r="B146" s="35"/>
      <c r="C146" s="34"/>
      <c r="D146" s="192" t="s">
        <v>290</v>
      </c>
      <c r="E146" s="34"/>
      <c r="F146" s="193" t="s">
        <v>2112</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80</v>
      </c>
    </row>
    <row r="147" s="2" customFormat="1">
      <c r="A147" s="34"/>
      <c r="B147" s="35"/>
      <c r="C147" s="34"/>
      <c r="D147" s="192" t="s">
        <v>291</v>
      </c>
      <c r="E147" s="34"/>
      <c r="F147" s="197" t="s">
        <v>2114</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291</v>
      </c>
      <c r="AU147" s="15" t="s">
        <v>80</v>
      </c>
    </row>
    <row r="148" s="2" customFormat="1" ht="16.5" customHeight="1">
      <c r="A148" s="34"/>
      <c r="B148" s="177"/>
      <c r="C148" s="178" t="s">
        <v>322</v>
      </c>
      <c r="D148" s="178" t="s">
        <v>284</v>
      </c>
      <c r="E148" s="179" t="s">
        <v>2115</v>
      </c>
      <c r="F148" s="180" t="s">
        <v>2116</v>
      </c>
      <c r="G148" s="181" t="s">
        <v>515</v>
      </c>
      <c r="H148" s="203">
        <v>88.230000000000004</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80</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2117</v>
      </c>
    </row>
    <row r="149" s="2" customFormat="1">
      <c r="A149" s="34"/>
      <c r="B149" s="35"/>
      <c r="C149" s="34"/>
      <c r="D149" s="192" t="s">
        <v>290</v>
      </c>
      <c r="E149" s="34"/>
      <c r="F149" s="193" t="s">
        <v>2116</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80</v>
      </c>
    </row>
    <row r="150" s="2" customFormat="1">
      <c r="A150" s="34"/>
      <c r="B150" s="35"/>
      <c r="C150" s="34"/>
      <c r="D150" s="192" t="s">
        <v>291</v>
      </c>
      <c r="E150" s="34"/>
      <c r="F150" s="197" t="s">
        <v>2118</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291</v>
      </c>
      <c r="AU150" s="15" t="s">
        <v>80</v>
      </c>
    </row>
    <row r="151" s="2" customFormat="1" ht="16.5" customHeight="1">
      <c r="A151" s="34"/>
      <c r="B151" s="177"/>
      <c r="C151" s="178" t="s">
        <v>327</v>
      </c>
      <c r="D151" s="178" t="s">
        <v>284</v>
      </c>
      <c r="E151" s="179" t="s">
        <v>80</v>
      </c>
      <c r="F151" s="180" t="s">
        <v>2119</v>
      </c>
      <c r="G151" s="181" t="s">
        <v>515</v>
      </c>
      <c r="H151" s="203">
        <v>151.72499999999999</v>
      </c>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97</v>
      </c>
      <c r="AT151" s="190" t="s">
        <v>284</v>
      </c>
      <c r="AU151" s="190" t="s">
        <v>80</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2120</v>
      </c>
    </row>
    <row r="152" s="2" customFormat="1">
      <c r="A152" s="34"/>
      <c r="B152" s="35"/>
      <c r="C152" s="34"/>
      <c r="D152" s="192" t="s">
        <v>290</v>
      </c>
      <c r="E152" s="34"/>
      <c r="F152" s="193" t="s">
        <v>2119</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80</v>
      </c>
    </row>
    <row r="153" s="2" customFormat="1">
      <c r="A153" s="34"/>
      <c r="B153" s="35"/>
      <c r="C153" s="34"/>
      <c r="D153" s="192" t="s">
        <v>291</v>
      </c>
      <c r="E153" s="34"/>
      <c r="F153" s="197" t="s">
        <v>2121</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291</v>
      </c>
      <c r="AU153" s="15" t="s">
        <v>80</v>
      </c>
    </row>
    <row r="154" s="2" customFormat="1" ht="21.75" customHeight="1">
      <c r="A154" s="34"/>
      <c r="B154" s="177"/>
      <c r="C154" s="178" t="s">
        <v>332</v>
      </c>
      <c r="D154" s="178" t="s">
        <v>284</v>
      </c>
      <c r="E154" s="179" t="s">
        <v>2122</v>
      </c>
      <c r="F154" s="180" t="s">
        <v>2123</v>
      </c>
      <c r="G154" s="181" t="s">
        <v>403</v>
      </c>
      <c r="H154" s="203">
        <v>915</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80</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2124</v>
      </c>
    </row>
    <row r="155" s="2" customFormat="1">
      <c r="A155" s="34"/>
      <c r="B155" s="35"/>
      <c r="C155" s="34"/>
      <c r="D155" s="192" t="s">
        <v>290</v>
      </c>
      <c r="E155" s="34"/>
      <c r="F155" s="193" t="s">
        <v>2123</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80</v>
      </c>
    </row>
    <row r="156" s="2" customFormat="1">
      <c r="A156" s="34"/>
      <c r="B156" s="35"/>
      <c r="C156" s="34"/>
      <c r="D156" s="192" t="s">
        <v>291</v>
      </c>
      <c r="E156" s="34"/>
      <c r="F156" s="197" t="s">
        <v>2125</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291</v>
      </c>
      <c r="AU156" s="15" t="s">
        <v>80</v>
      </c>
    </row>
    <row r="157" s="2" customFormat="1" ht="21.75" customHeight="1">
      <c r="A157" s="34"/>
      <c r="B157" s="177"/>
      <c r="C157" s="178" t="s">
        <v>8</v>
      </c>
      <c r="D157" s="178" t="s">
        <v>284</v>
      </c>
      <c r="E157" s="179" t="s">
        <v>694</v>
      </c>
      <c r="F157" s="180" t="s">
        <v>2126</v>
      </c>
      <c r="G157" s="181" t="s">
        <v>510</v>
      </c>
      <c r="H157" s="203">
        <v>137.25</v>
      </c>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97</v>
      </c>
      <c r="AT157" s="190" t="s">
        <v>284</v>
      </c>
      <c r="AU157" s="190" t="s">
        <v>80</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97</v>
      </c>
      <c r="BM157" s="190" t="s">
        <v>2127</v>
      </c>
    </row>
    <row r="158" s="2" customFormat="1">
      <c r="A158" s="34"/>
      <c r="B158" s="35"/>
      <c r="C158" s="34"/>
      <c r="D158" s="192" t="s">
        <v>290</v>
      </c>
      <c r="E158" s="34"/>
      <c r="F158" s="193" t="s">
        <v>2126</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80</v>
      </c>
    </row>
    <row r="159" s="2" customFormat="1">
      <c r="A159" s="34"/>
      <c r="B159" s="35"/>
      <c r="C159" s="34"/>
      <c r="D159" s="192" t="s">
        <v>291</v>
      </c>
      <c r="E159" s="34"/>
      <c r="F159" s="197" t="s">
        <v>2128</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291</v>
      </c>
      <c r="AU159" s="15" t="s">
        <v>80</v>
      </c>
    </row>
    <row r="160" s="2" customFormat="1" ht="24.15" customHeight="1">
      <c r="A160" s="34"/>
      <c r="B160" s="177"/>
      <c r="C160" s="178" t="s">
        <v>439</v>
      </c>
      <c r="D160" s="178" t="s">
        <v>284</v>
      </c>
      <c r="E160" s="179" t="s">
        <v>2129</v>
      </c>
      <c r="F160" s="180" t="s">
        <v>2130</v>
      </c>
      <c r="G160" s="181" t="s">
        <v>510</v>
      </c>
      <c r="H160" s="203">
        <v>137.25</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80</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2131</v>
      </c>
    </row>
    <row r="161" s="2" customFormat="1">
      <c r="A161" s="34"/>
      <c r="B161" s="35"/>
      <c r="C161" s="34"/>
      <c r="D161" s="192" t="s">
        <v>290</v>
      </c>
      <c r="E161" s="34"/>
      <c r="F161" s="193" t="s">
        <v>2130</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80</v>
      </c>
    </row>
    <row r="162" s="2" customFormat="1" ht="16.5" customHeight="1">
      <c r="A162" s="34"/>
      <c r="B162" s="177"/>
      <c r="C162" s="178" t="s">
        <v>343</v>
      </c>
      <c r="D162" s="178" t="s">
        <v>284</v>
      </c>
      <c r="E162" s="179" t="s">
        <v>2132</v>
      </c>
      <c r="F162" s="180" t="s">
        <v>2133</v>
      </c>
      <c r="G162" s="181" t="s">
        <v>510</v>
      </c>
      <c r="H162" s="203">
        <v>137.25</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2134</v>
      </c>
    </row>
    <row r="163" s="2" customFormat="1">
      <c r="A163" s="34"/>
      <c r="B163" s="35"/>
      <c r="C163" s="34"/>
      <c r="D163" s="192" t="s">
        <v>290</v>
      </c>
      <c r="E163" s="34"/>
      <c r="F163" s="193" t="s">
        <v>2133</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c r="A164" s="34"/>
      <c r="B164" s="35"/>
      <c r="C164" s="34"/>
      <c r="D164" s="192" t="s">
        <v>291</v>
      </c>
      <c r="E164" s="34"/>
      <c r="F164" s="197" t="s">
        <v>2128</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291</v>
      </c>
      <c r="AU164" s="15" t="s">
        <v>80</v>
      </c>
    </row>
    <row r="165" s="2" customFormat="1" ht="16.5" customHeight="1">
      <c r="A165" s="34"/>
      <c r="B165" s="177"/>
      <c r="C165" s="178" t="s">
        <v>348</v>
      </c>
      <c r="D165" s="178" t="s">
        <v>284</v>
      </c>
      <c r="E165" s="179" t="s">
        <v>2135</v>
      </c>
      <c r="F165" s="180" t="s">
        <v>2136</v>
      </c>
      <c r="G165" s="181" t="s">
        <v>403</v>
      </c>
      <c r="H165" s="203">
        <v>3769</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2137</v>
      </c>
    </row>
    <row r="166" s="2" customFormat="1">
      <c r="A166" s="34"/>
      <c r="B166" s="35"/>
      <c r="C166" s="34"/>
      <c r="D166" s="192" t="s">
        <v>290</v>
      </c>
      <c r="E166" s="34"/>
      <c r="F166" s="193" t="s">
        <v>2136</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2138</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2" customFormat="1" ht="24.15" customHeight="1">
      <c r="A168" s="34"/>
      <c r="B168" s="177"/>
      <c r="C168" s="178" t="s">
        <v>353</v>
      </c>
      <c r="D168" s="178" t="s">
        <v>284</v>
      </c>
      <c r="E168" s="179" t="s">
        <v>2139</v>
      </c>
      <c r="F168" s="180" t="s">
        <v>2140</v>
      </c>
      <c r="G168" s="181" t="s">
        <v>403</v>
      </c>
      <c r="H168" s="203">
        <v>7538</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80</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2141</v>
      </c>
    </row>
    <row r="169" s="2" customFormat="1">
      <c r="A169" s="34"/>
      <c r="B169" s="35"/>
      <c r="C169" s="34"/>
      <c r="D169" s="192" t="s">
        <v>290</v>
      </c>
      <c r="E169" s="34"/>
      <c r="F169" s="193" t="s">
        <v>2140</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80</v>
      </c>
    </row>
    <row r="170" s="2" customFormat="1">
      <c r="A170" s="34"/>
      <c r="B170" s="35"/>
      <c r="C170" s="34"/>
      <c r="D170" s="192" t="s">
        <v>291</v>
      </c>
      <c r="E170" s="34"/>
      <c r="F170" s="197" t="s">
        <v>2142</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80</v>
      </c>
    </row>
    <row r="171" s="2" customFormat="1" ht="16.5" customHeight="1">
      <c r="A171" s="34"/>
      <c r="B171" s="177"/>
      <c r="C171" s="178" t="s">
        <v>360</v>
      </c>
      <c r="D171" s="178" t="s">
        <v>284</v>
      </c>
      <c r="E171" s="179" t="s">
        <v>2143</v>
      </c>
      <c r="F171" s="180" t="s">
        <v>2144</v>
      </c>
      <c r="G171" s="181" t="s">
        <v>403</v>
      </c>
      <c r="H171" s="203">
        <v>3769</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2145</v>
      </c>
    </row>
    <row r="172" s="2" customFormat="1">
      <c r="A172" s="34"/>
      <c r="B172" s="35"/>
      <c r="C172" s="34"/>
      <c r="D172" s="192" t="s">
        <v>290</v>
      </c>
      <c r="E172" s="34"/>
      <c r="F172" s="193" t="s">
        <v>2144</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2110</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2" customFormat="1" ht="21.75" customHeight="1">
      <c r="A174" s="34"/>
      <c r="B174" s="177"/>
      <c r="C174" s="178" t="s">
        <v>455</v>
      </c>
      <c r="D174" s="178" t="s">
        <v>284</v>
      </c>
      <c r="E174" s="179" t="s">
        <v>2146</v>
      </c>
      <c r="F174" s="180" t="s">
        <v>2147</v>
      </c>
      <c r="G174" s="181" t="s">
        <v>911</v>
      </c>
      <c r="H174" s="203">
        <v>113.06999999999999</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80</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2148</v>
      </c>
    </row>
    <row r="175" s="2" customFormat="1">
      <c r="A175" s="34"/>
      <c r="B175" s="35"/>
      <c r="C175" s="34"/>
      <c r="D175" s="192" t="s">
        <v>290</v>
      </c>
      <c r="E175" s="34"/>
      <c r="F175" s="193" t="s">
        <v>2147</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80</v>
      </c>
    </row>
    <row r="176" s="2" customFormat="1">
      <c r="A176" s="34"/>
      <c r="B176" s="35"/>
      <c r="C176" s="34"/>
      <c r="D176" s="192" t="s">
        <v>291</v>
      </c>
      <c r="E176" s="34"/>
      <c r="F176" s="197" t="s">
        <v>2149</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80</v>
      </c>
    </row>
    <row r="177" s="2" customFormat="1" ht="21.75" customHeight="1">
      <c r="A177" s="34"/>
      <c r="B177" s="177"/>
      <c r="C177" s="178" t="s">
        <v>367</v>
      </c>
      <c r="D177" s="178" t="s">
        <v>284</v>
      </c>
      <c r="E177" s="179" t="s">
        <v>2150</v>
      </c>
      <c r="F177" s="180" t="s">
        <v>2151</v>
      </c>
      <c r="G177" s="181" t="s">
        <v>886</v>
      </c>
      <c r="H177" s="203">
        <v>236</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2152</v>
      </c>
    </row>
    <row r="178" s="2" customFormat="1">
      <c r="A178" s="34"/>
      <c r="B178" s="35"/>
      <c r="C178" s="34"/>
      <c r="D178" s="192" t="s">
        <v>290</v>
      </c>
      <c r="E178" s="34"/>
      <c r="F178" s="193" t="s">
        <v>2151</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80</v>
      </c>
    </row>
    <row r="179" s="2" customFormat="1">
      <c r="A179" s="34"/>
      <c r="B179" s="35"/>
      <c r="C179" s="34"/>
      <c r="D179" s="192" t="s">
        <v>291</v>
      </c>
      <c r="E179" s="34"/>
      <c r="F179" s="197" t="s">
        <v>2153</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291</v>
      </c>
      <c r="AU179" s="15" t="s">
        <v>80</v>
      </c>
    </row>
    <row r="180" s="2" customFormat="1" ht="16.5" customHeight="1">
      <c r="A180" s="34"/>
      <c r="B180" s="177"/>
      <c r="C180" s="178" t="s">
        <v>372</v>
      </c>
      <c r="D180" s="178" t="s">
        <v>284</v>
      </c>
      <c r="E180" s="179" t="s">
        <v>2154</v>
      </c>
      <c r="F180" s="180" t="s">
        <v>2155</v>
      </c>
      <c r="G180" s="181" t="s">
        <v>886</v>
      </c>
      <c r="H180" s="203">
        <v>213</v>
      </c>
      <c r="I180" s="183"/>
      <c r="J180" s="184">
        <f>ROUND(I180*H180,2)</f>
        <v>0</v>
      </c>
      <c r="K180" s="185"/>
      <c r="L180" s="35"/>
      <c r="M180" s="186" t="s">
        <v>1</v>
      </c>
      <c r="N180" s="187" t="s">
        <v>38</v>
      </c>
      <c r="O180" s="73"/>
      <c r="P180" s="188">
        <f>O180*H180</f>
        <v>0</v>
      </c>
      <c r="Q180" s="188">
        <v>0</v>
      </c>
      <c r="R180" s="188">
        <f>Q180*H180</f>
        <v>0</v>
      </c>
      <c r="S180" s="188">
        <v>0</v>
      </c>
      <c r="T180" s="189">
        <f>S180*H180</f>
        <v>0</v>
      </c>
      <c r="U180" s="34"/>
      <c r="V180" s="34"/>
      <c r="W180" s="34"/>
      <c r="X180" s="34"/>
      <c r="Y180" s="34"/>
      <c r="Z180" s="34"/>
      <c r="AA180" s="34"/>
      <c r="AB180" s="34"/>
      <c r="AC180" s="34"/>
      <c r="AD180" s="34"/>
      <c r="AE180" s="34"/>
      <c r="AR180" s="190" t="s">
        <v>97</v>
      </c>
      <c r="AT180" s="190" t="s">
        <v>284</v>
      </c>
      <c r="AU180" s="190" t="s">
        <v>80</v>
      </c>
      <c r="AY180" s="15" t="s">
        <v>281</v>
      </c>
      <c r="BE180" s="191">
        <f>IF(N180="základní",J180,0)</f>
        <v>0</v>
      </c>
      <c r="BF180" s="191">
        <f>IF(N180="snížená",J180,0)</f>
        <v>0</v>
      </c>
      <c r="BG180" s="191">
        <f>IF(N180="zákl. přenesená",J180,0)</f>
        <v>0</v>
      </c>
      <c r="BH180" s="191">
        <f>IF(N180="sníž. přenesená",J180,0)</f>
        <v>0</v>
      </c>
      <c r="BI180" s="191">
        <f>IF(N180="nulová",J180,0)</f>
        <v>0</v>
      </c>
      <c r="BJ180" s="15" t="s">
        <v>80</v>
      </c>
      <c r="BK180" s="191">
        <f>ROUND(I180*H180,2)</f>
        <v>0</v>
      </c>
      <c r="BL180" s="15" t="s">
        <v>97</v>
      </c>
      <c r="BM180" s="190" t="s">
        <v>2156</v>
      </c>
    </row>
    <row r="181" s="2" customFormat="1">
      <c r="A181" s="34"/>
      <c r="B181" s="35"/>
      <c r="C181" s="34"/>
      <c r="D181" s="192" t="s">
        <v>290</v>
      </c>
      <c r="E181" s="34"/>
      <c r="F181" s="193" t="s">
        <v>2155</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290</v>
      </c>
      <c r="AU181" s="15" t="s">
        <v>80</v>
      </c>
    </row>
    <row r="182" s="2" customFormat="1" ht="21.75" customHeight="1">
      <c r="A182" s="34"/>
      <c r="B182" s="177"/>
      <c r="C182" s="178" t="s">
        <v>7</v>
      </c>
      <c r="D182" s="178" t="s">
        <v>284</v>
      </c>
      <c r="E182" s="179" t="s">
        <v>2157</v>
      </c>
      <c r="F182" s="180" t="s">
        <v>2158</v>
      </c>
      <c r="G182" s="181" t="s">
        <v>403</v>
      </c>
      <c r="H182" s="203">
        <v>1494</v>
      </c>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97</v>
      </c>
      <c r="AT182" s="190" t="s">
        <v>284</v>
      </c>
      <c r="AU182" s="190" t="s">
        <v>80</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97</v>
      </c>
      <c r="BM182" s="190" t="s">
        <v>2159</v>
      </c>
    </row>
    <row r="183" s="2" customFormat="1">
      <c r="A183" s="34"/>
      <c r="B183" s="35"/>
      <c r="C183" s="34"/>
      <c r="D183" s="192" t="s">
        <v>290</v>
      </c>
      <c r="E183" s="34"/>
      <c r="F183" s="193" t="s">
        <v>2158</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80</v>
      </c>
    </row>
    <row r="184" s="2" customFormat="1">
      <c r="A184" s="34"/>
      <c r="B184" s="35"/>
      <c r="C184" s="34"/>
      <c r="D184" s="192" t="s">
        <v>291</v>
      </c>
      <c r="E184" s="34"/>
      <c r="F184" s="197" t="s">
        <v>2160</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291</v>
      </c>
      <c r="AU184" s="15" t="s">
        <v>80</v>
      </c>
    </row>
    <row r="185" s="2" customFormat="1" ht="16.5" customHeight="1">
      <c r="A185" s="34"/>
      <c r="B185" s="177"/>
      <c r="C185" s="178" t="s">
        <v>380</v>
      </c>
      <c r="D185" s="178" t="s">
        <v>284</v>
      </c>
      <c r="E185" s="179" t="s">
        <v>2161</v>
      </c>
      <c r="F185" s="180" t="s">
        <v>2162</v>
      </c>
      <c r="G185" s="181" t="s">
        <v>403</v>
      </c>
      <c r="H185" s="203">
        <v>2076</v>
      </c>
      <c r="I185" s="183"/>
      <c r="J185" s="184">
        <f>ROUND(I185*H185,2)</f>
        <v>0</v>
      </c>
      <c r="K185" s="185"/>
      <c r="L185" s="35"/>
      <c r="M185" s="186" t="s">
        <v>1</v>
      </c>
      <c r="N185" s="187" t="s">
        <v>38</v>
      </c>
      <c r="O185" s="73"/>
      <c r="P185" s="188">
        <f>O185*H185</f>
        <v>0</v>
      </c>
      <c r="Q185" s="188">
        <v>0</v>
      </c>
      <c r="R185" s="188">
        <f>Q185*H185</f>
        <v>0</v>
      </c>
      <c r="S185" s="188">
        <v>0</v>
      </c>
      <c r="T185" s="189">
        <f>S185*H185</f>
        <v>0</v>
      </c>
      <c r="U185" s="34"/>
      <c r="V185" s="34"/>
      <c r="W185" s="34"/>
      <c r="X185" s="34"/>
      <c r="Y185" s="34"/>
      <c r="Z185" s="34"/>
      <c r="AA185" s="34"/>
      <c r="AB185" s="34"/>
      <c r="AC185" s="34"/>
      <c r="AD185" s="34"/>
      <c r="AE185" s="34"/>
      <c r="AR185" s="190" t="s">
        <v>97</v>
      </c>
      <c r="AT185" s="190" t="s">
        <v>284</v>
      </c>
      <c r="AU185" s="190" t="s">
        <v>80</v>
      </c>
      <c r="AY185" s="15" t="s">
        <v>281</v>
      </c>
      <c r="BE185" s="191">
        <f>IF(N185="základní",J185,0)</f>
        <v>0</v>
      </c>
      <c r="BF185" s="191">
        <f>IF(N185="snížená",J185,0)</f>
        <v>0</v>
      </c>
      <c r="BG185" s="191">
        <f>IF(N185="zákl. přenesená",J185,0)</f>
        <v>0</v>
      </c>
      <c r="BH185" s="191">
        <f>IF(N185="sníž. přenesená",J185,0)</f>
        <v>0</v>
      </c>
      <c r="BI185" s="191">
        <f>IF(N185="nulová",J185,0)</f>
        <v>0</v>
      </c>
      <c r="BJ185" s="15" t="s">
        <v>80</v>
      </c>
      <c r="BK185" s="191">
        <f>ROUND(I185*H185,2)</f>
        <v>0</v>
      </c>
      <c r="BL185" s="15" t="s">
        <v>97</v>
      </c>
      <c r="BM185" s="190" t="s">
        <v>2163</v>
      </c>
    </row>
    <row r="186" s="2" customFormat="1">
      <c r="A186" s="34"/>
      <c r="B186" s="35"/>
      <c r="C186" s="34"/>
      <c r="D186" s="192" t="s">
        <v>290</v>
      </c>
      <c r="E186" s="34"/>
      <c r="F186" s="193" t="s">
        <v>2162</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290</v>
      </c>
      <c r="AU186" s="15" t="s">
        <v>80</v>
      </c>
    </row>
    <row r="187" s="2" customFormat="1">
      <c r="A187" s="34"/>
      <c r="B187" s="35"/>
      <c r="C187" s="34"/>
      <c r="D187" s="192" t="s">
        <v>291</v>
      </c>
      <c r="E187" s="34"/>
      <c r="F187" s="197" t="s">
        <v>2164</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291</v>
      </c>
      <c r="AU187" s="15" t="s">
        <v>80</v>
      </c>
    </row>
    <row r="188" s="2" customFormat="1" ht="16.5" customHeight="1">
      <c r="A188" s="34"/>
      <c r="B188" s="177"/>
      <c r="C188" s="178" t="s">
        <v>385</v>
      </c>
      <c r="D188" s="178" t="s">
        <v>284</v>
      </c>
      <c r="E188" s="179" t="s">
        <v>2165</v>
      </c>
      <c r="F188" s="180" t="s">
        <v>2166</v>
      </c>
      <c r="G188" s="181" t="s">
        <v>403</v>
      </c>
      <c r="H188" s="203">
        <v>1494</v>
      </c>
      <c r="I188" s="183"/>
      <c r="J188" s="184">
        <f>ROUND(I188*H188,2)</f>
        <v>0</v>
      </c>
      <c r="K188" s="185"/>
      <c r="L188" s="35"/>
      <c r="M188" s="186" t="s">
        <v>1</v>
      </c>
      <c r="N188" s="187"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97</v>
      </c>
      <c r="AT188" s="190" t="s">
        <v>284</v>
      </c>
      <c r="AU188" s="190" t="s">
        <v>80</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97</v>
      </c>
      <c r="BM188" s="190" t="s">
        <v>2167</v>
      </c>
    </row>
    <row r="189" s="2" customFormat="1">
      <c r="A189" s="34"/>
      <c r="B189" s="35"/>
      <c r="C189" s="34"/>
      <c r="D189" s="192" t="s">
        <v>290</v>
      </c>
      <c r="E189" s="34"/>
      <c r="F189" s="193" t="s">
        <v>2166</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80</v>
      </c>
    </row>
    <row r="190" s="2" customFormat="1">
      <c r="A190" s="34"/>
      <c r="B190" s="35"/>
      <c r="C190" s="34"/>
      <c r="D190" s="192" t="s">
        <v>291</v>
      </c>
      <c r="E190" s="34"/>
      <c r="F190" s="197" t="s">
        <v>2160</v>
      </c>
      <c r="G190" s="34"/>
      <c r="H190" s="34"/>
      <c r="I190" s="194"/>
      <c r="J190" s="34"/>
      <c r="K190" s="34"/>
      <c r="L190" s="35"/>
      <c r="M190" s="195"/>
      <c r="N190" s="196"/>
      <c r="O190" s="73"/>
      <c r="P190" s="73"/>
      <c r="Q190" s="73"/>
      <c r="R190" s="73"/>
      <c r="S190" s="73"/>
      <c r="T190" s="74"/>
      <c r="U190" s="34"/>
      <c r="V190" s="34"/>
      <c r="W190" s="34"/>
      <c r="X190" s="34"/>
      <c r="Y190" s="34"/>
      <c r="Z190" s="34"/>
      <c r="AA190" s="34"/>
      <c r="AB190" s="34"/>
      <c r="AC190" s="34"/>
      <c r="AD190" s="34"/>
      <c r="AE190" s="34"/>
      <c r="AT190" s="15" t="s">
        <v>291</v>
      </c>
      <c r="AU190" s="15" t="s">
        <v>80</v>
      </c>
    </row>
    <row r="191" s="2" customFormat="1" ht="16.5" customHeight="1">
      <c r="A191" s="34"/>
      <c r="B191" s="177"/>
      <c r="C191" s="178" t="s">
        <v>390</v>
      </c>
      <c r="D191" s="178" t="s">
        <v>284</v>
      </c>
      <c r="E191" s="179" t="s">
        <v>2168</v>
      </c>
      <c r="F191" s="180" t="s">
        <v>2169</v>
      </c>
      <c r="G191" s="181" t="s">
        <v>403</v>
      </c>
      <c r="H191" s="203">
        <v>2076</v>
      </c>
      <c r="I191" s="183"/>
      <c r="J191" s="184">
        <f>ROUND(I191*H191,2)</f>
        <v>0</v>
      </c>
      <c r="K191" s="185"/>
      <c r="L191" s="35"/>
      <c r="M191" s="186" t="s">
        <v>1</v>
      </c>
      <c r="N191" s="187" t="s">
        <v>38</v>
      </c>
      <c r="O191" s="73"/>
      <c r="P191" s="188">
        <f>O191*H191</f>
        <v>0</v>
      </c>
      <c r="Q191" s="188">
        <v>0</v>
      </c>
      <c r="R191" s="188">
        <f>Q191*H191</f>
        <v>0</v>
      </c>
      <c r="S191" s="188">
        <v>0</v>
      </c>
      <c r="T191" s="189">
        <f>S191*H191</f>
        <v>0</v>
      </c>
      <c r="U191" s="34"/>
      <c r="V191" s="34"/>
      <c r="W191" s="34"/>
      <c r="X191" s="34"/>
      <c r="Y191" s="34"/>
      <c r="Z191" s="34"/>
      <c r="AA191" s="34"/>
      <c r="AB191" s="34"/>
      <c r="AC191" s="34"/>
      <c r="AD191" s="34"/>
      <c r="AE191" s="34"/>
      <c r="AR191" s="190" t="s">
        <v>97</v>
      </c>
      <c r="AT191" s="190" t="s">
        <v>284</v>
      </c>
      <c r="AU191" s="190" t="s">
        <v>80</v>
      </c>
      <c r="AY191" s="15" t="s">
        <v>281</v>
      </c>
      <c r="BE191" s="191">
        <f>IF(N191="základní",J191,0)</f>
        <v>0</v>
      </c>
      <c r="BF191" s="191">
        <f>IF(N191="snížená",J191,0)</f>
        <v>0</v>
      </c>
      <c r="BG191" s="191">
        <f>IF(N191="zákl. přenesená",J191,0)</f>
        <v>0</v>
      </c>
      <c r="BH191" s="191">
        <f>IF(N191="sníž. přenesená",J191,0)</f>
        <v>0</v>
      </c>
      <c r="BI191" s="191">
        <f>IF(N191="nulová",J191,0)</f>
        <v>0</v>
      </c>
      <c r="BJ191" s="15" t="s">
        <v>80</v>
      </c>
      <c r="BK191" s="191">
        <f>ROUND(I191*H191,2)</f>
        <v>0</v>
      </c>
      <c r="BL191" s="15" t="s">
        <v>97</v>
      </c>
      <c r="BM191" s="190" t="s">
        <v>2170</v>
      </c>
    </row>
    <row r="192" s="2" customFormat="1">
      <c r="A192" s="34"/>
      <c r="B192" s="35"/>
      <c r="C192" s="34"/>
      <c r="D192" s="192" t="s">
        <v>290</v>
      </c>
      <c r="E192" s="34"/>
      <c r="F192" s="193" t="s">
        <v>2169</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290</v>
      </c>
      <c r="AU192" s="15" t="s">
        <v>80</v>
      </c>
    </row>
    <row r="193" s="2" customFormat="1">
      <c r="A193" s="34"/>
      <c r="B193" s="35"/>
      <c r="C193" s="34"/>
      <c r="D193" s="192" t="s">
        <v>291</v>
      </c>
      <c r="E193" s="34"/>
      <c r="F193" s="197" t="s">
        <v>2164</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291</v>
      </c>
      <c r="AU193" s="15" t="s">
        <v>80</v>
      </c>
    </row>
    <row r="194" s="2" customFormat="1" ht="16.5" customHeight="1">
      <c r="A194" s="34"/>
      <c r="B194" s="177"/>
      <c r="C194" s="178" t="s">
        <v>477</v>
      </c>
      <c r="D194" s="178" t="s">
        <v>284</v>
      </c>
      <c r="E194" s="179" t="s">
        <v>2171</v>
      </c>
      <c r="F194" s="180" t="s">
        <v>2172</v>
      </c>
      <c r="G194" s="181" t="s">
        <v>403</v>
      </c>
      <c r="H194" s="203">
        <v>1494</v>
      </c>
      <c r="I194" s="183"/>
      <c r="J194" s="184">
        <f>ROUND(I194*H194,2)</f>
        <v>0</v>
      </c>
      <c r="K194" s="185"/>
      <c r="L194" s="35"/>
      <c r="M194" s="186" t="s">
        <v>1</v>
      </c>
      <c r="N194" s="187" t="s">
        <v>38</v>
      </c>
      <c r="O194" s="73"/>
      <c r="P194" s="188">
        <f>O194*H194</f>
        <v>0</v>
      </c>
      <c r="Q194" s="188">
        <v>0</v>
      </c>
      <c r="R194" s="188">
        <f>Q194*H194</f>
        <v>0</v>
      </c>
      <c r="S194" s="188">
        <v>0</v>
      </c>
      <c r="T194" s="189">
        <f>S194*H194</f>
        <v>0</v>
      </c>
      <c r="U194" s="34"/>
      <c r="V194" s="34"/>
      <c r="W194" s="34"/>
      <c r="X194" s="34"/>
      <c r="Y194" s="34"/>
      <c r="Z194" s="34"/>
      <c r="AA194" s="34"/>
      <c r="AB194" s="34"/>
      <c r="AC194" s="34"/>
      <c r="AD194" s="34"/>
      <c r="AE194" s="34"/>
      <c r="AR194" s="190" t="s">
        <v>97</v>
      </c>
      <c r="AT194" s="190" t="s">
        <v>284</v>
      </c>
      <c r="AU194" s="190" t="s">
        <v>80</v>
      </c>
      <c r="AY194" s="15" t="s">
        <v>281</v>
      </c>
      <c r="BE194" s="191">
        <f>IF(N194="základní",J194,0)</f>
        <v>0</v>
      </c>
      <c r="BF194" s="191">
        <f>IF(N194="snížená",J194,0)</f>
        <v>0</v>
      </c>
      <c r="BG194" s="191">
        <f>IF(N194="zákl. přenesená",J194,0)</f>
        <v>0</v>
      </c>
      <c r="BH194" s="191">
        <f>IF(N194="sníž. přenesená",J194,0)</f>
        <v>0</v>
      </c>
      <c r="BI194" s="191">
        <f>IF(N194="nulová",J194,0)</f>
        <v>0</v>
      </c>
      <c r="BJ194" s="15" t="s">
        <v>80</v>
      </c>
      <c r="BK194" s="191">
        <f>ROUND(I194*H194,2)</f>
        <v>0</v>
      </c>
      <c r="BL194" s="15" t="s">
        <v>97</v>
      </c>
      <c r="BM194" s="190" t="s">
        <v>2173</v>
      </c>
    </row>
    <row r="195" s="2" customFormat="1">
      <c r="A195" s="34"/>
      <c r="B195" s="35"/>
      <c r="C195" s="34"/>
      <c r="D195" s="192" t="s">
        <v>290</v>
      </c>
      <c r="E195" s="34"/>
      <c r="F195" s="193" t="s">
        <v>2172</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290</v>
      </c>
      <c r="AU195" s="15" t="s">
        <v>80</v>
      </c>
    </row>
    <row r="196" s="2" customFormat="1">
      <c r="A196" s="34"/>
      <c r="B196" s="35"/>
      <c r="C196" s="34"/>
      <c r="D196" s="192" t="s">
        <v>291</v>
      </c>
      <c r="E196" s="34"/>
      <c r="F196" s="197" t="s">
        <v>2160</v>
      </c>
      <c r="G196" s="34"/>
      <c r="H196" s="34"/>
      <c r="I196" s="194"/>
      <c r="J196" s="34"/>
      <c r="K196" s="34"/>
      <c r="L196" s="35"/>
      <c r="M196" s="195"/>
      <c r="N196" s="196"/>
      <c r="O196" s="73"/>
      <c r="P196" s="73"/>
      <c r="Q196" s="73"/>
      <c r="R196" s="73"/>
      <c r="S196" s="73"/>
      <c r="T196" s="74"/>
      <c r="U196" s="34"/>
      <c r="V196" s="34"/>
      <c r="W196" s="34"/>
      <c r="X196" s="34"/>
      <c r="Y196" s="34"/>
      <c r="Z196" s="34"/>
      <c r="AA196" s="34"/>
      <c r="AB196" s="34"/>
      <c r="AC196" s="34"/>
      <c r="AD196" s="34"/>
      <c r="AE196" s="34"/>
      <c r="AT196" s="15" t="s">
        <v>291</v>
      </c>
      <c r="AU196" s="15" t="s">
        <v>80</v>
      </c>
    </row>
    <row r="197" s="2" customFormat="1" ht="16.5" customHeight="1">
      <c r="A197" s="34"/>
      <c r="B197" s="177"/>
      <c r="C197" s="178" t="s">
        <v>763</v>
      </c>
      <c r="D197" s="178" t="s">
        <v>284</v>
      </c>
      <c r="E197" s="179" t="s">
        <v>2174</v>
      </c>
      <c r="F197" s="180" t="s">
        <v>2175</v>
      </c>
      <c r="G197" s="181" t="s">
        <v>403</v>
      </c>
      <c r="H197" s="203">
        <v>2076</v>
      </c>
      <c r="I197" s="183"/>
      <c r="J197" s="184">
        <f>ROUND(I197*H197,2)</f>
        <v>0</v>
      </c>
      <c r="K197" s="185"/>
      <c r="L197" s="35"/>
      <c r="M197" s="186" t="s">
        <v>1</v>
      </c>
      <c r="N197" s="187" t="s">
        <v>38</v>
      </c>
      <c r="O197" s="73"/>
      <c r="P197" s="188">
        <f>O197*H197</f>
        <v>0</v>
      </c>
      <c r="Q197" s="188">
        <v>0</v>
      </c>
      <c r="R197" s="188">
        <f>Q197*H197</f>
        <v>0</v>
      </c>
      <c r="S197" s="188">
        <v>0</v>
      </c>
      <c r="T197" s="189">
        <f>S197*H197</f>
        <v>0</v>
      </c>
      <c r="U197" s="34"/>
      <c r="V197" s="34"/>
      <c r="W197" s="34"/>
      <c r="X197" s="34"/>
      <c r="Y197" s="34"/>
      <c r="Z197" s="34"/>
      <c r="AA197" s="34"/>
      <c r="AB197" s="34"/>
      <c r="AC197" s="34"/>
      <c r="AD197" s="34"/>
      <c r="AE197" s="34"/>
      <c r="AR197" s="190" t="s">
        <v>97</v>
      </c>
      <c r="AT197" s="190" t="s">
        <v>284</v>
      </c>
      <c r="AU197" s="190" t="s">
        <v>80</v>
      </c>
      <c r="AY197" s="15" t="s">
        <v>281</v>
      </c>
      <c r="BE197" s="191">
        <f>IF(N197="základní",J197,0)</f>
        <v>0</v>
      </c>
      <c r="BF197" s="191">
        <f>IF(N197="snížená",J197,0)</f>
        <v>0</v>
      </c>
      <c r="BG197" s="191">
        <f>IF(N197="zákl. přenesená",J197,0)</f>
        <v>0</v>
      </c>
      <c r="BH197" s="191">
        <f>IF(N197="sníž. přenesená",J197,0)</f>
        <v>0</v>
      </c>
      <c r="BI197" s="191">
        <f>IF(N197="nulová",J197,0)</f>
        <v>0</v>
      </c>
      <c r="BJ197" s="15" t="s">
        <v>80</v>
      </c>
      <c r="BK197" s="191">
        <f>ROUND(I197*H197,2)</f>
        <v>0</v>
      </c>
      <c r="BL197" s="15" t="s">
        <v>97</v>
      </c>
      <c r="BM197" s="190" t="s">
        <v>2176</v>
      </c>
    </row>
    <row r="198" s="2" customFormat="1">
      <c r="A198" s="34"/>
      <c r="B198" s="35"/>
      <c r="C198" s="34"/>
      <c r="D198" s="192" t="s">
        <v>290</v>
      </c>
      <c r="E198" s="34"/>
      <c r="F198" s="193" t="s">
        <v>2175</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290</v>
      </c>
      <c r="AU198" s="15" t="s">
        <v>80</v>
      </c>
    </row>
    <row r="199" s="2" customFormat="1">
      <c r="A199" s="34"/>
      <c r="B199" s="35"/>
      <c r="C199" s="34"/>
      <c r="D199" s="192" t="s">
        <v>291</v>
      </c>
      <c r="E199" s="34"/>
      <c r="F199" s="197" t="s">
        <v>2164</v>
      </c>
      <c r="G199" s="34"/>
      <c r="H199" s="34"/>
      <c r="I199" s="194"/>
      <c r="J199" s="34"/>
      <c r="K199" s="34"/>
      <c r="L199" s="35"/>
      <c r="M199" s="195"/>
      <c r="N199" s="196"/>
      <c r="O199" s="73"/>
      <c r="P199" s="73"/>
      <c r="Q199" s="73"/>
      <c r="R199" s="73"/>
      <c r="S199" s="73"/>
      <c r="T199" s="74"/>
      <c r="U199" s="34"/>
      <c r="V199" s="34"/>
      <c r="W199" s="34"/>
      <c r="X199" s="34"/>
      <c r="Y199" s="34"/>
      <c r="Z199" s="34"/>
      <c r="AA199" s="34"/>
      <c r="AB199" s="34"/>
      <c r="AC199" s="34"/>
      <c r="AD199" s="34"/>
      <c r="AE199" s="34"/>
      <c r="AT199" s="15" t="s">
        <v>291</v>
      </c>
      <c r="AU199" s="15" t="s">
        <v>80</v>
      </c>
    </row>
    <row r="200" s="2" customFormat="1" ht="24.15" customHeight="1">
      <c r="A200" s="34"/>
      <c r="B200" s="177"/>
      <c r="C200" s="178" t="s">
        <v>767</v>
      </c>
      <c r="D200" s="178" t="s">
        <v>284</v>
      </c>
      <c r="E200" s="179" t="s">
        <v>2177</v>
      </c>
      <c r="F200" s="180" t="s">
        <v>2178</v>
      </c>
      <c r="G200" s="181" t="s">
        <v>403</v>
      </c>
      <c r="H200" s="203">
        <v>448.19999999999999</v>
      </c>
      <c r="I200" s="183"/>
      <c r="J200" s="184">
        <f>ROUND(I200*H200,2)</f>
        <v>0</v>
      </c>
      <c r="K200" s="185"/>
      <c r="L200" s="35"/>
      <c r="M200" s="186" t="s">
        <v>1</v>
      </c>
      <c r="N200" s="187" t="s">
        <v>38</v>
      </c>
      <c r="O200" s="73"/>
      <c r="P200" s="188">
        <f>O200*H200</f>
        <v>0</v>
      </c>
      <c r="Q200" s="188">
        <v>0</v>
      </c>
      <c r="R200" s="188">
        <f>Q200*H200</f>
        <v>0</v>
      </c>
      <c r="S200" s="188">
        <v>0</v>
      </c>
      <c r="T200" s="189">
        <f>S200*H200</f>
        <v>0</v>
      </c>
      <c r="U200" s="34"/>
      <c r="V200" s="34"/>
      <c r="W200" s="34"/>
      <c r="X200" s="34"/>
      <c r="Y200" s="34"/>
      <c r="Z200" s="34"/>
      <c r="AA200" s="34"/>
      <c r="AB200" s="34"/>
      <c r="AC200" s="34"/>
      <c r="AD200" s="34"/>
      <c r="AE200" s="34"/>
      <c r="AR200" s="190" t="s">
        <v>97</v>
      </c>
      <c r="AT200" s="190" t="s">
        <v>284</v>
      </c>
      <c r="AU200" s="190" t="s">
        <v>80</v>
      </c>
      <c r="AY200" s="15" t="s">
        <v>281</v>
      </c>
      <c r="BE200" s="191">
        <f>IF(N200="základní",J200,0)</f>
        <v>0</v>
      </c>
      <c r="BF200" s="191">
        <f>IF(N200="snížená",J200,0)</f>
        <v>0</v>
      </c>
      <c r="BG200" s="191">
        <f>IF(N200="zákl. přenesená",J200,0)</f>
        <v>0</v>
      </c>
      <c r="BH200" s="191">
        <f>IF(N200="sníž. přenesená",J200,0)</f>
        <v>0</v>
      </c>
      <c r="BI200" s="191">
        <f>IF(N200="nulová",J200,0)</f>
        <v>0</v>
      </c>
      <c r="BJ200" s="15" t="s">
        <v>80</v>
      </c>
      <c r="BK200" s="191">
        <f>ROUND(I200*H200,2)</f>
        <v>0</v>
      </c>
      <c r="BL200" s="15" t="s">
        <v>97</v>
      </c>
      <c r="BM200" s="190" t="s">
        <v>2179</v>
      </c>
    </row>
    <row r="201" s="2" customFormat="1">
      <c r="A201" s="34"/>
      <c r="B201" s="35"/>
      <c r="C201" s="34"/>
      <c r="D201" s="192" t="s">
        <v>290</v>
      </c>
      <c r="E201" s="34"/>
      <c r="F201" s="193" t="s">
        <v>2178</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290</v>
      </c>
      <c r="AU201" s="15" t="s">
        <v>80</v>
      </c>
    </row>
    <row r="202" s="2" customFormat="1">
      <c r="A202" s="34"/>
      <c r="B202" s="35"/>
      <c r="C202" s="34"/>
      <c r="D202" s="192" t="s">
        <v>291</v>
      </c>
      <c r="E202" s="34"/>
      <c r="F202" s="197" t="s">
        <v>2180</v>
      </c>
      <c r="G202" s="34"/>
      <c r="H202" s="34"/>
      <c r="I202" s="194"/>
      <c r="J202" s="34"/>
      <c r="K202" s="34"/>
      <c r="L202" s="35"/>
      <c r="M202" s="195"/>
      <c r="N202" s="196"/>
      <c r="O202" s="73"/>
      <c r="P202" s="73"/>
      <c r="Q202" s="73"/>
      <c r="R202" s="73"/>
      <c r="S202" s="73"/>
      <c r="T202" s="74"/>
      <c r="U202" s="34"/>
      <c r="V202" s="34"/>
      <c r="W202" s="34"/>
      <c r="X202" s="34"/>
      <c r="Y202" s="34"/>
      <c r="Z202" s="34"/>
      <c r="AA202" s="34"/>
      <c r="AB202" s="34"/>
      <c r="AC202" s="34"/>
      <c r="AD202" s="34"/>
      <c r="AE202" s="34"/>
      <c r="AT202" s="15" t="s">
        <v>291</v>
      </c>
      <c r="AU202" s="15" t="s">
        <v>80</v>
      </c>
    </row>
    <row r="203" s="2" customFormat="1" ht="24.15" customHeight="1">
      <c r="A203" s="34"/>
      <c r="B203" s="177"/>
      <c r="C203" s="178" t="s">
        <v>483</v>
      </c>
      <c r="D203" s="178" t="s">
        <v>284</v>
      </c>
      <c r="E203" s="179" t="s">
        <v>2181</v>
      </c>
      <c r="F203" s="180" t="s">
        <v>2182</v>
      </c>
      <c r="G203" s="181" t="s">
        <v>403</v>
      </c>
      <c r="H203" s="203">
        <v>622.79999999999995</v>
      </c>
      <c r="I203" s="183"/>
      <c r="J203" s="184">
        <f>ROUND(I203*H203,2)</f>
        <v>0</v>
      </c>
      <c r="K203" s="185"/>
      <c r="L203" s="35"/>
      <c r="M203" s="186" t="s">
        <v>1</v>
      </c>
      <c r="N203" s="187" t="s">
        <v>38</v>
      </c>
      <c r="O203" s="73"/>
      <c r="P203" s="188">
        <f>O203*H203</f>
        <v>0</v>
      </c>
      <c r="Q203" s="188">
        <v>0</v>
      </c>
      <c r="R203" s="188">
        <f>Q203*H203</f>
        <v>0</v>
      </c>
      <c r="S203" s="188">
        <v>0</v>
      </c>
      <c r="T203" s="189">
        <f>S203*H203</f>
        <v>0</v>
      </c>
      <c r="U203" s="34"/>
      <c r="V203" s="34"/>
      <c r="W203" s="34"/>
      <c r="X203" s="34"/>
      <c r="Y203" s="34"/>
      <c r="Z203" s="34"/>
      <c r="AA203" s="34"/>
      <c r="AB203" s="34"/>
      <c r="AC203" s="34"/>
      <c r="AD203" s="34"/>
      <c r="AE203" s="34"/>
      <c r="AR203" s="190" t="s">
        <v>97</v>
      </c>
      <c r="AT203" s="190" t="s">
        <v>284</v>
      </c>
      <c r="AU203" s="190" t="s">
        <v>80</v>
      </c>
      <c r="AY203" s="15" t="s">
        <v>281</v>
      </c>
      <c r="BE203" s="191">
        <f>IF(N203="základní",J203,0)</f>
        <v>0</v>
      </c>
      <c r="BF203" s="191">
        <f>IF(N203="snížená",J203,0)</f>
        <v>0</v>
      </c>
      <c r="BG203" s="191">
        <f>IF(N203="zákl. přenesená",J203,0)</f>
        <v>0</v>
      </c>
      <c r="BH203" s="191">
        <f>IF(N203="sníž. přenesená",J203,0)</f>
        <v>0</v>
      </c>
      <c r="BI203" s="191">
        <f>IF(N203="nulová",J203,0)</f>
        <v>0</v>
      </c>
      <c r="BJ203" s="15" t="s">
        <v>80</v>
      </c>
      <c r="BK203" s="191">
        <f>ROUND(I203*H203,2)</f>
        <v>0</v>
      </c>
      <c r="BL203" s="15" t="s">
        <v>97</v>
      </c>
      <c r="BM203" s="190" t="s">
        <v>2183</v>
      </c>
    </row>
    <row r="204" s="2" customFormat="1">
      <c r="A204" s="34"/>
      <c r="B204" s="35"/>
      <c r="C204" s="34"/>
      <c r="D204" s="192" t="s">
        <v>290</v>
      </c>
      <c r="E204" s="34"/>
      <c r="F204" s="193" t="s">
        <v>2182</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290</v>
      </c>
      <c r="AU204" s="15" t="s">
        <v>80</v>
      </c>
    </row>
    <row r="205" s="2" customFormat="1">
      <c r="A205" s="34"/>
      <c r="B205" s="35"/>
      <c r="C205" s="34"/>
      <c r="D205" s="192" t="s">
        <v>291</v>
      </c>
      <c r="E205" s="34"/>
      <c r="F205" s="197" t="s">
        <v>2184</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291</v>
      </c>
      <c r="AU205" s="15" t="s">
        <v>80</v>
      </c>
    </row>
    <row r="206" s="2" customFormat="1" ht="24.15" customHeight="1">
      <c r="A206" s="34"/>
      <c r="B206" s="177"/>
      <c r="C206" s="178" t="s">
        <v>487</v>
      </c>
      <c r="D206" s="178" t="s">
        <v>284</v>
      </c>
      <c r="E206" s="179" t="s">
        <v>2185</v>
      </c>
      <c r="F206" s="180" t="s">
        <v>2186</v>
      </c>
      <c r="G206" s="181" t="s">
        <v>403</v>
      </c>
      <c r="H206" s="203">
        <v>2337</v>
      </c>
      <c r="I206" s="183"/>
      <c r="J206" s="184">
        <f>ROUND(I206*H206,2)</f>
        <v>0</v>
      </c>
      <c r="K206" s="185"/>
      <c r="L206" s="35"/>
      <c r="M206" s="186" t="s">
        <v>1</v>
      </c>
      <c r="N206" s="187" t="s">
        <v>38</v>
      </c>
      <c r="O206" s="73"/>
      <c r="P206" s="188">
        <f>O206*H206</f>
        <v>0</v>
      </c>
      <c r="Q206" s="188">
        <v>0</v>
      </c>
      <c r="R206" s="188">
        <f>Q206*H206</f>
        <v>0</v>
      </c>
      <c r="S206" s="188">
        <v>0</v>
      </c>
      <c r="T206" s="189">
        <f>S206*H206</f>
        <v>0</v>
      </c>
      <c r="U206" s="34"/>
      <c r="V206" s="34"/>
      <c r="W206" s="34"/>
      <c r="X206" s="34"/>
      <c r="Y206" s="34"/>
      <c r="Z206" s="34"/>
      <c r="AA206" s="34"/>
      <c r="AB206" s="34"/>
      <c r="AC206" s="34"/>
      <c r="AD206" s="34"/>
      <c r="AE206" s="34"/>
      <c r="AR206" s="190" t="s">
        <v>97</v>
      </c>
      <c r="AT206" s="190" t="s">
        <v>284</v>
      </c>
      <c r="AU206" s="190" t="s">
        <v>80</v>
      </c>
      <c r="AY206" s="15" t="s">
        <v>281</v>
      </c>
      <c r="BE206" s="191">
        <f>IF(N206="základní",J206,0)</f>
        <v>0</v>
      </c>
      <c r="BF206" s="191">
        <f>IF(N206="snížená",J206,0)</f>
        <v>0</v>
      </c>
      <c r="BG206" s="191">
        <f>IF(N206="zákl. přenesená",J206,0)</f>
        <v>0</v>
      </c>
      <c r="BH206" s="191">
        <f>IF(N206="sníž. přenesená",J206,0)</f>
        <v>0</v>
      </c>
      <c r="BI206" s="191">
        <f>IF(N206="nulová",J206,0)</f>
        <v>0</v>
      </c>
      <c r="BJ206" s="15" t="s">
        <v>80</v>
      </c>
      <c r="BK206" s="191">
        <f>ROUND(I206*H206,2)</f>
        <v>0</v>
      </c>
      <c r="BL206" s="15" t="s">
        <v>97</v>
      </c>
      <c r="BM206" s="190" t="s">
        <v>2187</v>
      </c>
    </row>
    <row r="207" s="2" customFormat="1">
      <c r="A207" s="34"/>
      <c r="B207" s="35"/>
      <c r="C207" s="34"/>
      <c r="D207" s="192" t="s">
        <v>290</v>
      </c>
      <c r="E207" s="34"/>
      <c r="F207" s="193" t="s">
        <v>2186</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290</v>
      </c>
      <c r="AU207" s="15" t="s">
        <v>80</v>
      </c>
    </row>
    <row r="208" s="2" customFormat="1" ht="21.75" customHeight="1">
      <c r="A208" s="34"/>
      <c r="B208" s="177"/>
      <c r="C208" s="178" t="s">
        <v>491</v>
      </c>
      <c r="D208" s="178" t="s">
        <v>284</v>
      </c>
      <c r="E208" s="179" t="s">
        <v>2188</v>
      </c>
      <c r="F208" s="180" t="s">
        <v>2189</v>
      </c>
      <c r="G208" s="181" t="s">
        <v>410</v>
      </c>
      <c r="H208" s="203">
        <v>14409</v>
      </c>
      <c r="I208" s="183"/>
      <c r="J208" s="184">
        <f>ROUND(I208*H208,2)</f>
        <v>0</v>
      </c>
      <c r="K208" s="185"/>
      <c r="L208" s="35"/>
      <c r="M208" s="186" t="s">
        <v>1</v>
      </c>
      <c r="N208" s="187" t="s">
        <v>38</v>
      </c>
      <c r="O208" s="73"/>
      <c r="P208" s="188">
        <f>O208*H208</f>
        <v>0</v>
      </c>
      <c r="Q208" s="188">
        <v>0</v>
      </c>
      <c r="R208" s="188">
        <f>Q208*H208</f>
        <v>0</v>
      </c>
      <c r="S208" s="188">
        <v>0</v>
      </c>
      <c r="T208" s="189">
        <f>S208*H208</f>
        <v>0</v>
      </c>
      <c r="U208" s="34"/>
      <c r="V208" s="34"/>
      <c r="W208" s="34"/>
      <c r="X208" s="34"/>
      <c r="Y208" s="34"/>
      <c r="Z208" s="34"/>
      <c r="AA208" s="34"/>
      <c r="AB208" s="34"/>
      <c r="AC208" s="34"/>
      <c r="AD208" s="34"/>
      <c r="AE208" s="34"/>
      <c r="AR208" s="190" t="s">
        <v>97</v>
      </c>
      <c r="AT208" s="190" t="s">
        <v>284</v>
      </c>
      <c r="AU208" s="190" t="s">
        <v>80</v>
      </c>
      <c r="AY208" s="15" t="s">
        <v>281</v>
      </c>
      <c r="BE208" s="191">
        <f>IF(N208="základní",J208,0)</f>
        <v>0</v>
      </c>
      <c r="BF208" s="191">
        <f>IF(N208="snížená",J208,0)</f>
        <v>0</v>
      </c>
      <c r="BG208" s="191">
        <f>IF(N208="zákl. přenesená",J208,0)</f>
        <v>0</v>
      </c>
      <c r="BH208" s="191">
        <f>IF(N208="sníž. přenesená",J208,0)</f>
        <v>0</v>
      </c>
      <c r="BI208" s="191">
        <f>IF(N208="nulová",J208,0)</f>
        <v>0</v>
      </c>
      <c r="BJ208" s="15" t="s">
        <v>80</v>
      </c>
      <c r="BK208" s="191">
        <f>ROUND(I208*H208,2)</f>
        <v>0</v>
      </c>
      <c r="BL208" s="15" t="s">
        <v>97</v>
      </c>
      <c r="BM208" s="190" t="s">
        <v>2190</v>
      </c>
    </row>
    <row r="209" s="2" customFormat="1">
      <c r="A209" s="34"/>
      <c r="B209" s="35"/>
      <c r="C209" s="34"/>
      <c r="D209" s="192" t="s">
        <v>290</v>
      </c>
      <c r="E209" s="34"/>
      <c r="F209" s="193" t="s">
        <v>2189</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290</v>
      </c>
      <c r="AU209" s="15" t="s">
        <v>80</v>
      </c>
    </row>
    <row r="210" s="2" customFormat="1">
      <c r="A210" s="34"/>
      <c r="B210" s="35"/>
      <c r="C210" s="34"/>
      <c r="D210" s="192" t="s">
        <v>291</v>
      </c>
      <c r="E210" s="34"/>
      <c r="F210" s="197" t="s">
        <v>2191</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291</v>
      </c>
      <c r="AU210" s="15" t="s">
        <v>80</v>
      </c>
    </row>
    <row r="211" s="2" customFormat="1" ht="21.75" customHeight="1">
      <c r="A211" s="34"/>
      <c r="B211" s="177"/>
      <c r="C211" s="178" t="s">
        <v>498</v>
      </c>
      <c r="D211" s="178" t="s">
        <v>284</v>
      </c>
      <c r="E211" s="179" t="s">
        <v>2192</v>
      </c>
      <c r="F211" s="180" t="s">
        <v>2193</v>
      </c>
      <c r="G211" s="181" t="s">
        <v>410</v>
      </c>
      <c r="H211" s="203">
        <v>9449</v>
      </c>
      <c r="I211" s="183"/>
      <c r="J211" s="184">
        <f>ROUND(I211*H211,2)</f>
        <v>0</v>
      </c>
      <c r="K211" s="185"/>
      <c r="L211" s="35"/>
      <c r="M211" s="186" t="s">
        <v>1</v>
      </c>
      <c r="N211" s="187" t="s">
        <v>38</v>
      </c>
      <c r="O211" s="73"/>
      <c r="P211" s="188">
        <f>O211*H211</f>
        <v>0</v>
      </c>
      <c r="Q211" s="188">
        <v>0</v>
      </c>
      <c r="R211" s="188">
        <f>Q211*H211</f>
        <v>0</v>
      </c>
      <c r="S211" s="188">
        <v>0</v>
      </c>
      <c r="T211" s="189">
        <f>S211*H211</f>
        <v>0</v>
      </c>
      <c r="U211" s="34"/>
      <c r="V211" s="34"/>
      <c r="W211" s="34"/>
      <c r="X211" s="34"/>
      <c r="Y211" s="34"/>
      <c r="Z211" s="34"/>
      <c r="AA211" s="34"/>
      <c r="AB211" s="34"/>
      <c r="AC211" s="34"/>
      <c r="AD211" s="34"/>
      <c r="AE211" s="34"/>
      <c r="AR211" s="190" t="s">
        <v>97</v>
      </c>
      <c r="AT211" s="190" t="s">
        <v>284</v>
      </c>
      <c r="AU211" s="190" t="s">
        <v>80</v>
      </c>
      <c r="AY211" s="15" t="s">
        <v>281</v>
      </c>
      <c r="BE211" s="191">
        <f>IF(N211="základní",J211,0)</f>
        <v>0</v>
      </c>
      <c r="BF211" s="191">
        <f>IF(N211="snížená",J211,0)</f>
        <v>0</v>
      </c>
      <c r="BG211" s="191">
        <f>IF(N211="zákl. přenesená",J211,0)</f>
        <v>0</v>
      </c>
      <c r="BH211" s="191">
        <f>IF(N211="sníž. přenesená",J211,0)</f>
        <v>0</v>
      </c>
      <c r="BI211" s="191">
        <f>IF(N211="nulová",J211,0)</f>
        <v>0</v>
      </c>
      <c r="BJ211" s="15" t="s">
        <v>80</v>
      </c>
      <c r="BK211" s="191">
        <f>ROUND(I211*H211,2)</f>
        <v>0</v>
      </c>
      <c r="BL211" s="15" t="s">
        <v>97</v>
      </c>
      <c r="BM211" s="190" t="s">
        <v>2194</v>
      </c>
    </row>
    <row r="212" s="2" customFormat="1">
      <c r="A212" s="34"/>
      <c r="B212" s="35"/>
      <c r="C212" s="34"/>
      <c r="D212" s="192" t="s">
        <v>290</v>
      </c>
      <c r="E212" s="34"/>
      <c r="F212" s="193" t="s">
        <v>2193</v>
      </c>
      <c r="G212" s="34"/>
      <c r="H212" s="34"/>
      <c r="I212" s="194"/>
      <c r="J212" s="34"/>
      <c r="K212" s="34"/>
      <c r="L212" s="35"/>
      <c r="M212" s="195"/>
      <c r="N212" s="196"/>
      <c r="O212" s="73"/>
      <c r="P212" s="73"/>
      <c r="Q212" s="73"/>
      <c r="R212" s="73"/>
      <c r="S212" s="73"/>
      <c r="T212" s="74"/>
      <c r="U212" s="34"/>
      <c r="V212" s="34"/>
      <c r="W212" s="34"/>
      <c r="X212" s="34"/>
      <c r="Y212" s="34"/>
      <c r="Z212" s="34"/>
      <c r="AA212" s="34"/>
      <c r="AB212" s="34"/>
      <c r="AC212" s="34"/>
      <c r="AD212" s="34"/>
      <c r="AE212" s="34"/>
      <c r="AT212" s="15" t="s">
        <v>290</v>
      </c>
      <c r="AU212" s="15" t="s">
        <v>80</v>
      </c>
    </row>
    <row r="213" s="2" customFormat="1">
      <c r="A213" s="34"/>
      <c r="B213" s="35"/>
      <c r="C213" s="34"/>
      <c r="D213" s="192" t="s">
        <v>291</v>
      </c>
      <c r="E213" s="34"/>
      <c r="F213" s="197" t="s">
        <v>2195</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291</v>
      </c>
      <c r="AU213" s="15" t="s">
        <v>80</v>
      </c>
    </row>
    <row r="214" s="2" customFormat="1" ht="16.5" customHeight="1">
      <c r="A214" s="34"/>
      <c r="B214" s="177"/>
      <c r="C214" s="178" t="s">
        <v>502</v>
      </c>
      <c r="D214" s="178" t="s">
        <v>284</v>
      </c>
      <c r="E214" s="179" t="s">
        <v>2196</v>
      </c>
      <c r="F214" s="180" t="s">
        <v>2197</v>
      </c>
      <c r="G214" s="181" t="s">
        <v>410</v>
      </c>
      <c r="H214" s="203">
        <v>23858</v>
      </c>
      <c r="I214" s="183"/>
      <c r="J214" s="184">
        <f>ROUND(I214*H214,2)</f>
        <v>0</v>
      </c>
      <c r="K214" s="185"/>
      <c r="L214" s="35"/>
      <c r="M214" s="186" t="s">
        <v>1</v>
      </c>
      <c r="N214" s="187" t="s">
        <v>38</v>
      </c>
      <c r="O214" s="73"/>
      <c r="P214" s="188">
        <f>O214*H214</f>
        <v>0</v>
      </c>
      <c r="Q214" s="188">
        <v>0</v>
      </c>
      <c r="R214" s="188">
        <f>Q214*H214</f>
        <v>0</v>
      </c>
      <c r="S214" s="188">
        <v>0</v>
      </c>
      <c r="T214" s="189">
        <f>S214*H214</f>
        <v>0</v>
      </c>
      <c r="U214" s="34"/>
      <c r="V214" s="34"/>
      <c r="W214" s="34"/>
      <c r="X214" s="34"/>
      <c r="Y214" s="34"/>
      <c r="Z214" s="34"/>
      <c r="AA214" s="34"/>
      <c r="AB214" s="34"/>
      <c r="AC214" s="34"/>
      <c r="AD214" s="34"/>
      <c r="AE214" s="34"/>
      <c r="AR214" s="190" t="s">
        <v>97</v>
      </c>
      <c r="AT214" s="190" t="s">
        <v>284</v>
      </c>
      <c r="AU214" s="190" t="s">
        <v>80</v>
      </c>
      <c r="AY214" s="15" t="s">
        <v>281</v>
      </c>
      <c r="BE214" s="191">
        <f>IF(N214="základní",J214,0)</f>
        <v>0</v>
      </c>
      <c r="BF214" s="191">
        <f>IF(N214="snížená",J214,0)</f>
        <v>0</v>
      </c>
      <c r="BG214" s="191">
        <f>IF(N214="zákl. přenesená",J214,0)</f>
        <v>0</v>
      </c>
      <c r="BH214" s="191">
        <f>IF(N214="sníž. přenesená",J214,0)</f>
        <v>0</v>
      </c>
      <c r="BI214" s="191">
        <f>IF(N214="nulová",J214,0)</f>
        <v>0</v>
      </c>
      <c r="BJ214" s="15" t="s">
        <v>80</v>
      </c>
      <c r="BK214" s="191">
        <f>ROUND(I214*H214,2)</f>
        <v>0</v>
      </c>
      <c r="BL214" s="15" t="s">
        <v>97</v>
      </c>
      <c r="BM214" s="190" t="s">
        <v>2198</v>
      </c>
    </row>
    <row r="215" s="2" customFormat="1">
      <c r="A215" s="34"/>
      <c r="B215" s="35"/>
      <c r="C215" s="34"/>
      <c r="D215" s="192" t="s">
        <v>290</v>
      </c>
      <c r="E215" s="34"/>
      <c r="F215" s="193" t="s">
        <v>2197</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290</v>
      </c>
      <c r="AU215" s="15" t="s">
        <v>80</v>
      </c>
    </row>
    <row r="216" s="2" customFormat="1">
      <c r="A216" s="34"/>
      <c r="B216" s="35"/>
      <c r="C216" s="34"/>
      <c r="D216" s="192" t="s">
        <v>291</v>
      </c>
      <c r="E216" s="34"/>
      <c r="F216" s="197" t="s">
        <v>2199</v>
      </c>
      <c r="G216" s="34"/>
      <c r="H216" s="34"/>
      <c r="I216" s="194"/>
      <c r="J216" s="34"/>
      <c r="K216" s="34"/>
      <c r="L216" s="35"/>
      <c r="M216" s="195"/>
      <c r="N216" s="196"/>
      <c r="O216" s="73"/>
      <c r="P216" s="73"/>
      <c r="Q216" s="73"/>
      <c r="R216" s="73"/>
      <c r="S216" s="73"/>
      <c r="T216" s="74"/>
      <c r="U216" s="34"/>
      <c r="V216" s="34"/>
      <c r="W216" s="34"/>
      <c r="X216" s="34"/>
      <c r="Y216" s="34"/>
      <c r="Z216" s="34"/>
      <c r="AA216" s="34"/>
      <c r="AB216" s="34"/>
      <c r="AC216" s="34"/>
      <c r="AD216" s="34"/>
      <c r="AE216" s="34"/>
      <c r="AT216" s="15" t="s">
        <v>291</v>
      </c>
      <c r="AU216" s="15" t="s">
        <v>80</v>
      </c>
    </row>
    <row r="217" s="2" customFormat="1" ht="16.5" customHeight="1">
      <c r="A217" s="34"/>
      <c r="B217" s="177"/>
      <c r="C217" s="178" t="s">
        <v>507</v>
      </c>
      <c r="D217" s="178" t="s">
        <v>284</v>
      </c>
      <c r="E217" s="179" t="s">
        <v>2200</v>
      </c>
      <c r="F217" s="180" t="s">
        <v>2201</v>
      </c>
      <c r="G217" s="181" t="s">
        <v>2202</v>
      </c>
      <c r="H217" s="203">
        <v>23858</v>
      </c>
      <c r="I217" s="183"/>
      <c r="J217" s="184">
        <f>ROUND(I217*H217,2)</f>
        <v>0</v>
      </c>
      <c r="K217" s="185"/>
      <c r="L217" s="35"/>
      <c r="M217" s="186" t="s">
        <v>1</v>
      </c>
      <c r="N217" s="187" t="s">
        <v>38</v>
      </c>
      <c r="O217" s="73"/>
      <c r="P217" s="188">
        <f>O217*H217</f>
        <v>0</v>
      </c>
      <c r="Q217" s="188">
        <v>0</v>
      </c>
      <c r="R217" s="188">
        <f>Q217*H217</f>
        <v>0</v>
      </c>
      <c r="S217" s="188">
        <v>0</v>
      </c>
      <c r="T217" s="189">
        <f>S217*H217</f>
        <v>0</v>
      </c>
      <c r="U217" s="34"/>
      <c r="V217" s="34"/>
      <c r="W217" s="34"/>
      <c r="X217" s="34"/>
      <c r="Y217" s="34"/>
      <c r="Z217" s="34"/>
      <c r="AA217" s="34"/>
      <c r="AB217" s="34"/>
      <c r="AC217" s="34"/>
      <c r="AD217" s="34"/>
      <c r="AE217" s="34"/>
      <c r="AR217" s="190" t="s">
        <v>97</v>
      </c>
      <c r="AT217" s="190" t="s">
        <v>284</v>
      </c>
      <c r="AU217" s="190" t="s">
        <v>80</v>
      </c>
      <c r="AY217" s="15" t="s">
        <v>281</v>
      </c>
      <c r="BE217" s="191">
        <f>IF(N217="základní",J217,0)</f>
        <v>0</v>
      </c>
      <c r="BF217" s="191">
        <f>IF(N217="snížená",J217,0)</f>
        <v>0</v>
      </c>
      <c r="BG217" s="191">
        <f>IF(N217="zákl. přenesená",J217,0)</f>
        <v>0</v>
      </c>
      <c r="BH217" s="191">
        <f>IF(N217="sníž. přenesená",J217,0)</f>
        <v>0</v>
      </c>
      <c r="BI217" s="191">
        <f>IF(N217="nulová",J217,0)</f>
        <v>0</v>
      </c>
      <c r="BJ217" s="15" t="s">
        <v>80</v>
      </c>
      <c r="BK217" s="191">
        <f>ROUND(I217*H217,2)</f>
        <v>0</v>
      </c>
      <c r="BL217" s="15" t="s">
        <v>97</v>
      </c>
      <c r="BM217" s="190" t="s">
        <v>2203</v>
      </c>
    </row>
    <row r="218" s="2" customFormat="1">
      <c r="A218" s="34"/>
      <c r="B218" s="35"/>
      <c r="C218" s="34"/>
      <c r="D218" s="192" t="s">
        <v>290</v>
      </c>
      <c r="E218" s="34"/>
      <c r="F218" s="193" t="s">
        <v>2201</v>
      </c>
      <c r="G218" s="34"/>
      <c r="H218" s="34"/>
      <c r="I218" s="194"/>
      <c r="J218" s="34"/>
      <c r="K218" s="34"/>
      <c r="L218" s="35"/>
      <c r="M218" s="195"/>
      <c r="N218" s="196"/>
      <c r="O218" s="73"/>
      <c r="P218" s="73"/>
      <c r="Q218" s="73"/>
      <c r="R218" s="73"/>
      <c r="S218" s="73"/>
      <c r="T218" s="74"/>
      <c r="U218" s="34"/>
      <c r="V218" s="34"/>
      <c r="W218" s="34"/>
      <c r="X218" s="34"/>
      <c r="Y218" s="34"/>
      <c r="Z218" s="34"/>
      <c r="AA218" s="34"/>
      <c r="AB218" s="34"/>
      <c r="AC218" s="34"/>
      <c r="AD218" s="34"/>
      <c r="AE218" s="34"/>
      <c r="AT218" s="15" t="s">
        <v>290</v>
      </c>
      <c r="AU218" s="15" t="s">
        <v>80</v>
      </c>
    </row>
    <row r="219" s="2" customFormat="1">
      <c r="A219" s="34"/>
      <c r="B219" s="35"/>
      <c r="C219" s="34"/>
      <c r="D219" s="192" t="s">
        <v>291</v>
      </c>
      <c r="E219" s="34"/>
      <c r="F219" s="197" t="s">
        <v>2199</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291</v>
      </c>
      <c r="AU219" s="15" t="s">
        <v>80</v>
      </c>
    </row>
    <row r="220" s="2" customFormat="1" ht="16.5" customHeight="1">
      <c r="A220" s="34"/>
      <c r="B220" s="177"/>
      <c r="C220" s="178" t="s">
        <v>798</v>
      </c>
      <c r="D220" s="178" t="s">
        <v>284</v>
      </c>
      <c r="E220" s="179" t="s">
        <v>2204</v>
      </c>
      <c r="F220" s="180" t="s">
        <v>2205</v>
      </c>
      <c r="G220" s="181" t="s">
        <v>410</v>
      </c>
      <c r="H220" s="203">
        <v>29215</v>
      </c>
      <c r="I220" s="183"/>
      <c r="J220" s="184">
        <f>ROUND(I220*H220,2)</f>
        <v>0</v>
      </c>
      <c r="K220" s="185"/>
      <c r="L220" s="35"/>
      <c r="M220" s="186" t="s">
        <v>1</v>
      </c>
      <c r="N220" s="187" t="s">
        <v>38</v>
      </c>
      <c r="O220" s="73"/>
      <c r="P220" s="188">
        <f>O220*H220</f>
        <v>0</v>
      </c>
      <c r="Q220" s="188">
        <v>0</v>
      </c>
      <c r="R220" s="188">
        <f>Q220*H220</f>
        <v>0</v>
      </c>
      <c r="S220" s="188">
        <v>0</v>
      </c>
      <c r="T220" s="189">
        <f>S220*H220</f>
        <v>0</v>
      </c>
      <c r="U220" s="34"/>
      <c r="V220" s="34"/>
      <c r="W220" s="34"/>
      <c r="X220" s="34"/>
      <c r="Y220" s="34"/>
      <c r="Z220" s="34"/>
      <c r="AA220" s="34"/>
      <c r="AB220" s="34"/>
      <c r="AC220" s="34"/>
      <c r="AD220" s="34"/>
      <c r="AE220" s="34"/>
      <c r="AR220" s="190" t="s">
        <v>97</v>
      </c>
      <c r="AT220" s="190" t="s">
        <v>284</v>
      </c>
      <c r="AU220" s="190" t="s">
        <v>80</v>
      </c>
      <c r="AY220" s="15" t="s">
        <v>281</v>
      </c>
      <c r="BE220" s="191">
        <f>IF(N220="základní",J220,0)</f>
        <v>0</v>
      </c>
      <c r="BF220" s="191">
        <f>IF(N220="snížená",J220,0)</f>
        <v>0</v>
      </c>
      <c r="BG220" s="191">
        <f>IF(N220="zákl. přenesená",J220,0)</f>
        <v>0</v>
      </c>
      <c r="BH220" s="191">
        <f>IF(N220="sníž. přenesená",J220,0)</f>
        <v>0</v>
      </c>
      <c r="BI220" s="191">
        <f>IF(N220="nulová",J220,0)</f>
        <v>0</v>
      </c>
      <c r="BJ220" s="15" t="s">
        <v>80</v>
      </c>
      <c r="BK220" s="191">
        <f>ROUND(I220*H220,2)</f>
        <v>0</v>
      </c>
      <c r="BL220" s="15" t="s">
        <v>97</v>
      </c>
      <c r="BM220" s="190" t="s">
        <v>2206</v>
      </c>
    </row>
    <row r="221" s="2" customFormat="1">
      <c r="A221" s="34"/>
      <c r="B221" s="35"/>
      <c r="C221" s="34"/>
      <c r="D221" s="192" t="s">
        <v>290</v>
      </c>
      <c r="E221" s="34"/>
      <c r="F221" s="193" t="s">
        <v>2205</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290</v>
      </c>
      <c r="AU221" s="15" t="s">
        <v>80</v>
      </c>
    </row>
    <row r="222" s="2" customFormat="1">
      <c r="A222" s="34"/>
      <c r="B222" s="35"/>
      <c r="C222" s="34"/>
      <c r="D222" s="192" t="s">
        <v>291</v>
      </c>
      <c r="E222" s="34"/>
      <c r="F222" s="197" t="s">
        <v>2207</v>
      </c>
      <c r="G222" s="34"/>
      <c r="H222" s="34"/>
      <c r="I222" s="194"/>
      <c r="J222" s="34"/>
      <c r="K222" s="34"/>
      <c r="L222" s="35"/>
      <c r="M222" s="195"/>
      <c r="N222" s="196"/>
      <c r="O222" s="73"/>
      <c r="P222" s="73"/>
      <c r="Q222" s="73"/>
      <c r="R222" s="73"/>
      <c r="S222" s="73"/>
      <c r="T222" s="74"/>
      <c r="U222" s="34"/>
      <c r="V222" s="34"/>
      <c r="W222" s="34"/>
      <c r="X222" s="34"/>
      <c r="Y222" s="34"/>
      <c r="Z222" s="34"/>
      <c r="AA222" s="34"/>
      <c r="AB222" s="34"/>
      <c r="AC222" s="34"/>
      <c r="AD222" s="34"/>
      <c r="AE222" s="34"/>
      <c r="AT222" s="15" t="s">
        <v>291</v>
      </c>
      <c r="AU222" s="15" t="s">
        <v>80</v>
      </c>
    </row>
    <row r="223" s="2" customFormat="1" ht="16.5" customHeight="1">
      <c r="A223" s="34"/>
      <c r="B223" s="177"/>
      <c r="C223" s="178" t="s">
        <v>804</v>
      </c>
      <c r="D223" s="178" t="s">
        <v>284</v>
      </c>
      <c r="E223" s="179" t="s">
        <v>2208</v>
      </c>
      <c r="F223" s="180" t="s">
        <v>2209</v>
      </c>
      <c r="G223" s="181" t="s">
        <v>2202</v>
      </c>
      <c r="H223" s="203">
        <v>29215</v>
      </c>
      <c r="I223" s="183"/>
      <c r="J223" s="184">
        <f>ROUND(I223*H223,2)</f>
        <v>0</v>
      </c>
      <c r="K223" s="185"/>
      <c r="L223" s="35"/>
      <c r="M223" s="186" t="s">
        <v>1</v>
      </c>
      <c r="N223" s="187" t="s">
        <v>38</v>
      </c>
      <c r="O223" s="73"/>
      <c r="P223" s="188">
        <f>O223*H223</f>
        <v>0</v>
      </c>
      <c r="Q223" s="188">
        <v>0</v>
      </c>
      <c r="R223" s="188">
        <f>Q223*H223</f>
        <v>0</v>
      </c>
      <c r="S223" s="188">
        <v>0</v>
      </c>
      <c r="T223" s="189">
        <f>S223*H223</f>
        <v>0</v>
      </c>
      <c r="U223" s="34"/>
      <c r="V223" s="34"/>
      <c r="W223" s="34"/>
      <c r="X223" s="34"/>
      <c r="Y223" s="34"/>
      <c r="Z223" s="34"/>
      <c r="AA223" s="34"/>
      <c r="AB223" s="34"/>
      <c r="AC223" s="34"/>
      <c r="AD223" s="34"/>
      <c r="AE223" s="34"/>
      <c r="AR223" s="190" t="s">
        <v>97</v>
      </c>
      <c r="AT223" s="190" t="s">
        <v>284</v>
      </c>
      <c r="AU223" s="190" t="s">
        <v>80</v>
      </c>
      <c r="AY223" s="15" t="s">
        <v>281</v>
      </c>
      <c r="BE223" s="191">
        <f>IF(N223="základní",J223,0)</f>
        <v>0</v>
      </c>
      <c r="BF223" s="191">
        <f>IF(N223="snížená",J223,0)</f>
        <v>0</v>
      </c>
      <c r="BG223" s="191">
        <f>IF(N223="zákl. přenesená",J223,0)</f>
        <v>0</v>
      </c>
      <c r="BH223" s="191">
        <f>IF(N223="sníž. přenesená",J223,0)</f>
        <v>0</v>
      </c>
      <c r="BI223" s="191">
        <f>IF(N223="nulová",J223,0)</f>
        <v>0</v>
      </c>
      <c r="BJ223" s="15" t="s">
        <v>80</v>
      </c>
      <c r="BK223" s="191">
        <f>ROUND(I223*H223,2)</f>
        <v>0</v>
      </c>
      <c r="BL223" s="15" t="s">
        <v>97</v>
      </c>
      <c r="BM223" s="190" t="s">
        <v>2210</v>
      </c>
    </row>
    <row r="224" s="2" customFormat="1">
      <c r="A224" s="34"/>
      <c r="B224" s="35"/>
      <c r="C224" s="34"/>
      <c r="D224" s="192" t="s">
        <v>290</v>
      </c>
      <c r="E224" s="34"/>
      <c r="F224" s="193" t="s">
        <v>2209</v>
      </c>
      <c r="G224" s="34"/>
      <c r="H224" s="34"/>
      <c r="I224" s="194"/>
      <c r="J224" s="34"/>
      <c r="K224" s="34"/>
      <c r="L224" s="35"/>
      <c r="M224" s="195"/>
      <c r="N224" s="196"/>
      <c r="O224" s="73"/>
      <c r="P224" s="73"/>
      <c r="Q224" s="73"/>
      <c r="R224" s="73"/>
      <c r="S224" s="73"/>
      <c r="T224" s="74"/>
      <c r="U224" s="34"/>
      <c r="V224" s="34"/>
      <c r="W224" s="34"/>
      <c r="X224" s="34"/>
      <c r="Y224" s="34"/>
      <c r="Z224" s="34"/>
      <c r="AA224" s="34"/>
      <c r="AB224" s="34"/>
      <c r="AC224" s="34"/>
      <c r="AD224" s="34"/>
      <c r="AE224" s="34"/>
      <c r="AT224" s="15" t="s">
        <v>290</v>
      </c>
      <c r="AU224" s="15" t="s">
        <v>80</v>
      </c>
    </row>
    <row r="225" s="2" customFormat="1">
      <c r="A225" s="34"/>
      <c r="B225" s="35"/>
      <c r="C225" s="34"/>
      <c r="D225" s="192" t="s">
        <v>291</v>
      </c>
      <c r="E225" s="34"/>
      <c r="F225" s="197" t="s">
        <v>2207</v>
      </c>
      <c r="G225" s="34"/>
      <c r="H225" s="34"/>
      <c r="I225" s="194"/>
      <c r="J225" s="34"/>
      <c r="K225" s="34"/>
      <c r="L225" s="35"/>
      <c r="M225" s="195"/>
      <c r="N225" s="196"/>
      <c r="O225" s="73"/>
      <c r="P225" s="73"/>
      <c r="Q225" s="73"/>
      <c r="R225" s="73"/>
      <c r="S225" s="73"/>
      <c r="T225" s="74"/>
      <c r="U225" s="34"/>
      <c r="V225" s="34"/>
      <c r="W225" s="34"/>
      <c r="X225" s="34"/>
      <c r="Y225" s="34"/>
      <c r="Z225" s="34"/>
      <c r="AA225" s="34"/>
      <c r="AB225" s="34"/>
      <c r="AC225" s="34"/>
      <c r="AD225" s="34"/>
      <c r="AE225" s="34"/>
      <c r="AT225" s="15" t="s">
        <v>291</v>
      </c>
      <c r="AU225" s="15" t="s">
        <v>80</v>
      </c>
    </row>
    <row r="226" s="2" customFormat="1" ht="16.5" customHeight="1">
      <c r="A226" s="34"/>
      <c r="B226" s="177"/>
      <c r="C226" s="178" t="s">
        <v>809</v>
      </c>
      <c r="D226" s="178" t="s">
        <v>284</v>
      </c>
      <c r="E226" s="179" t="s">
        <v>2211</v>
      </c>
      <c r="F226" s="180" t="s">
        <v>2212</v>
      </c>
      <c r="G226" s="181" t="s">
        <v>410</v>
      </c>
      <c r="H226" s="203">
        <v>354</v>
      </c>
      <c r="I226" s="183"/>
      <c r="J226" s="184">
        <f>ROUND(I226*H226,2)</f>
        <v>0</v>
      </c>
      <c r="K226" s="185"/>
      <c r="L226" s="35"/>
      <c r="M226" s="186" t="s">
        <v>1</v>
      </c>
      <c r="N226" s="187" t="s">
        <v>38</v>
      </c>
      <c r="O226" s="73"/>
      <c r="P226" s="188">
        <f>O226*H226</f>
        <v>0</v>
      </c>
      <c r="Q226" s="188">
        <v>0</v>
      </c>
      <c r="R226" s="188">
        <f>Q226*H226</f>
        <v>0</v>
      </c>
      <c r="S226" s="188">
        <v>0</v>
      </c>
      <c r="T226" s="189">
        <f>S226*H226</f>
        <v>0</v>
      </c>
      <c r="U226" s="34"/>
      <c r="V226" s="34"/>
      <c r="W226" s="34"/>
      <c r="X226" s="34"/>
      <c r="Y226" s="34"/>
      <c r="Z226" s="34"/>
      <c r="AA226" s="34"/>
      <c r="AB226" s="34"/>
      <c r="AC226" s="34"/>
      <c r="AD226" s="34"/>
      <c r="AE226" s="34"/>
      <c r="AR226" s="190" t="s">
        <v>97</v>
      </c>
      <c r="AT226" s="190" t="s">
        <v>284</v>
      </c>
      <c r="AU226" s="190" t="s">
        <v>80</v>
      </c>
      <c r="AY226" s="15" t="s">
        <v>281</v>
      </c>
      <c r="BE226" s="191">
        <f>IF(N226="základní",J226,0)</f>
        <v>0</v>
      </c>
      <c r="BF226" s="191">
        <f>IF(N226="snížená",J226,0)</f>
        <v>0</v>
      </c>
      <c r="BG226" s="191">
        <f>IF(N226="zákl. přenesená",J226,0)</f>
        <v>0</v>
      </c>
      <c r="BH226" s="191">
        <f>IF(N226="sníž. přenesená",J226,0)</f>
        <v>0</v>
      </c>
      <c r="BI226" s="191">
        <f>IF(N226="nulová",J226,0)</f>
        <v>0</v>
      </c>
      <c r="BJ226" s="15" t="s">
        <v>80</v>
      </c>
      <c r="BK226" s="191">
        <f>ROUND(I226*H226,2)</f>
        <v>0</v>
      </c>
      <c r="BL226" s="15" t="s">
        <v>97</v>
      </c>
      <c r="BM226" s="190" t="s">
        <v>2213</v>
      </c>
    </row>
    <row r="227" s="2" customFormat="1">
      <c r="A227" s="34"/>
      <c r="B227" s="35"/>
      <c r="C227" s="34"/>
      <c r="D227" s="192" t="s">
        <v>290</v>
      </c>
      <c r="E227" s="34"/>
      <c r="F227" s="193" t="s">
        <v>2212</v>
      </c>
      <c r="G227" s="34"/>
      <c r="H227" s="34"/>
      <c r="I227" s="194"/>
      <c r="J227" s="34"/>
      <c r="K227" s="34"/>
      <c r="L227" s="35"/>
      <c r="M227" s="195"/>
      <c r="N227" s="196"/>
      <c r="O227" s="73"/>
      <c r="P227" s="73"/>
      <c r="Q227" s="73"/>
      <c r="R227" s="73"/>
      <c r="S227" s="73"/>
      <c r="T227" s="74"/>
      <c r="U227" s="34"/>
      <c r="V227" s="34"/>
      <c r="W227" s="34"/>
      <c r="X227" s="34"/>
      <c r="Y227" s="34"/>
      <c r="Z227" s="34"/>
      <c r="AA227" s="34"/>
      <c r="AB227" s="34"/>
      <c r="AC227" s="34"/>
      <c r="AD227" s="34"/>
      <c r="AE227" s="34"/>
      <c r="AT227" s="15" t="s">
        <v>290</v>
      </c>
      <c r="AU227" s="15" t="s">
        <v>80</v>
      </c>
    </row>
    <row r="228" s="2" customFormat="1" ht="21.75" customHeight="1">
      <c r="A228" s="34"/>
      <c r="B228" s="177"/>
      <c r="C228" s="178" t="s">
        <v>814</v>
      </c>
      <c r="D228" s="178" t="s">
        <v>284</v>
      </c>
      <c r="E228" s="179" t="s">
        <v>2214</v>
      </c>
      <c r="F228" s="180" t="s">
        <v>2215</v>
      </c>
      <c r="G228" s="181" t="s">
        <v>410</v>
      </c>
      <c r="H228" s="203">
        <v>706</v>
      </c>
      <c r="I228" s="183"/>
      <c r="J228" s="184">
        <f>ROUND(I228*H228,2)</f>
        <v>0</v>
      </c>
      <c r="K228" s="185"/>
      <c r="L228" s="35"/>
      <c r="M228" s="186" t="s">
        <v>1</v>
      </c>
      <c r="N228" s="187" t="s">
        <v>38</v>
      </c>
      <c r="O228" s="73"/>
      <c r="P228" s="188">
        <f>O228*H228</f>
        <v>0</v>
      </c>
      <c r="Q228" s="188">
        <v>0</v>
      </c>
      <c r="R228" s="188">
        <f>Q228*H228</f>
        <v>0</v>
      </c>
      <c r="S228" s="188">
        <v>0</v>
      </c>
      <c r="T228" s="189">
        <f>S228*H228</f>
        <v>0</v>
      </c>
      <c r="U228" s="34"/>
      <c r="V228" s="34"/>
      <c r="W228" s="34"/>
      <c r="X228" s="34"/>
      <c r="Y228" s="34"/>
      <c r="Z228" s="34"/>
      <c r="AA228" s="34"/>
      <c r="AB228" s="34"/>
      <c r="AC228" s="34"/>
      <c r="AD228" s="34"/>
      <c r="AE228" s="34"/>
      <c r="AR228" s="190" t="s">
        <v>97</v>
      </c>
      <c r="AT228" s="190" t="s">
        <v>284</v>
      </c>
      <c r="AU228" s="190" t="s">
        <v>80</v>
      </c>
      <c r="AY228" s="15" t="s">
        <v>281</v>
      </c>
      <c r="BE228" s="191">
        <f>IF(N228="základní",J228,0)</f>
        <v>0</v>
      </c>
      <c r="BF228" s="191">
        <f>IF(N228="snížená",J228,0)</f>
        <v>0</v>
      </c>
      <c r="BG228" s="191">
        <f>IF(N228="zákl. přenesená",J228,0)</f>
        <v>0</v>
      </c>
      <c r="BH228" s="191">
        <f>IF(N228="sníž. přenesená",J228,0)</f>
        <v>0</v>
      </c>
      <c r="BI228" s="191">
        <f>IF(N228="nulová",J228,0)</f>
        <v>0</v>
      </c>
      <c r="BJ228" s="15" t="s">
        <v>80</v>
      </c>
      <c r="BK228" s="191">
        <f>ROUND(I228*H228,2)</f>
        <v>0</v>
      </c>
      <c r="BL228" s="15" t="s">
        <v>97</v>
      </c>
      <c r="BM228" s="190" t="s">
        <v>2216</v>
      </c>
    </row>
    <row r="229" s="2" customFormat="1">
      <c r="A229" s="34"/>
      <c r="B229" s="35"/>
      <c r="C229" s="34"/>
      <c r="D229" s="192" t="s">
        <v>290</v>
      </c>
      <c r="E229" s="34"/>
      <c r="F229" s="193" t="s">
        <v>2215</v>
      </c>
      <c r="G229" s="34"/>
      <c r="H229" s="34"/>
      <c r="I229" s="194"/>
      <c r="J229" s="34"/>
      <c r="K229" s="34"/>
      <c r="L229" s="35"/>
      <c r="M229" s="195"/>
      <c r="N229" s="196"/>
      <c r="O229" s="73"/>
      <c r="P229" s="73"/>
      <c r="Q229" s="73"/>
      <c r="R229" s="73"/>
      <c r="S229" s="73"/>
      <c r="T229" s="74"/>
      <c r="U229" s="34"/>
      <c r="V229" s="34"/>
      <c r="W229" s="34"/>
      <c r="X229" s="34"/>
      <c r="Y229" s="34"/>
      <c r="Z229" s="34"/>
      <c r="AA229" s="34"/>
      <c r="AB229" s="34"/>
      <c r="AC229" s="34"/>
      <c r="AD229" s="34"/>
      <c r="AE229" s="34"/>
      <c r="AT229" s="15" t="s">
        <v>290</v>
      </c>
      <c r="AU229" s="15" t="s">
        <v>80</v>
      </c>
    </row>
    <row r="230" s="2" customFormat="1" ht="21.75" customHeight="1">
      <c r="A230" s="34"/>
      <c r="B230" s="177"/>
      <c r="C230" s="178" t="s">
        <v>512</v>
      </c>
      <c r="D230" s="178" t="s">
        <v>284</v>
      </c>
      <c r="E230" s="179" t="s">
        <v>2217</v>
      </c>
      <c r="F230" s="180" t="s">
        <v>2218</v>
      </c>
      <c r="G230" s="181" t="s">
        <v>410</v>
      </c>
      <c r="H230" s="203">
        <v>354</v>
      </c>
      <c r="I230" s="183"/>
      <c r="J230" s="184">
        <f>ROUND(I230*H230,2)</f>
        <v>0</v>
      </c>
      <c r="K230" s="185"/>
      <c r="L230" s="35"/>
      <c r="M230" s="186" t="s">
        <v>1</v>
      </c>
      <c r="N230" s="187" t="s">
        <v>38</v>
      </c>
      <c r="O230" s="73"/>
      <c r="P230" s="188">
        <f>O230*H230</f>
        <v>0</v>
      </c>
      <c r="Q230" s="188">
        <v>0</v>
      </c>
      <c r="R230" s="188">
        <f>Q230*H230</f>
        <v>0</v>
      </c>
      <c r="S230" s="188">
        <v>0</v>
      </c>
      <c r="T230" s="189">
        <f>S230*H230</f>
        <v>0</v>
      </c>
      <c r="U230" s="34"/>
      <c r="V230" s="34"/>
      <c r="W230" s="34"/>
      <c r="X230" s="34"/>
      <c r="Y230" s="34"/>
      <c r="Z230" s="34"/>
      <c r="AA230" s="34"/>
      <c r="AB230" s="34"/>
      <c r="AC230" s="34"/>
      <c r="AD230" s="34"/>
      <c r="AE230" s="34"/>
      <c r="AR230" s="190" t="s">
        <v>97</v>
      </c>
      <c r="AT230" s="190" t="s">
        <v>284</v>
      </c>
      <c r="AU230" s="190" t="s">
        <v>80</v>
      </c>
      <c r="AY230" s="15" t="s">
        <v>281</v>
      </c>
      <c r="BE230" s="191">
        <f>IF(N230="základní",J230,0)</f>
        <v>0</v>
      </c>
      <c r="BF230" s="191">
        <f>IF(N230="snížená",J230,0)</f>
        <v>0</v>
      </c>
      <c r="BG230" s="191">
        <f>IF(N230="zákl. přenesená",J230,0)</f>
        <v>0</v>
      </c>
      <c r="BH230" s="191">
        <f>IF(N230="sníž. přenesená",J230,0)</f>
        <v>0</v>
      </c>
      <c r="BI230" s="191">
        <f>IF(N230="nulová",J230,0)</f>
        <v>0</v>
      </c>
      <c r="BJ230" s="15" t="s">
        <v>80</v>
      </c>
      <c r="BK230" s="191">
        <f>ROUND(I230*H230,2)</f>
        <v>0</v>
      </c>
      <c r="BL230" s="15" t="s">
        <v>97</v>
      </c>
      <c r="BM230" s="190" t="s">
        <v>2219</v>
      </c>
    </row>
    <row r="231" s="2" customFormat="1">
      <c r="A231" s="34"/>
      <c r="B231" s="35"/>
      <c r="C231" s="34"/>
      <c r="D231" s="192" t="s">
        <v>290</v>
      </c>
      <c r="E231" s="34"/>
      <c r="F231" s="193" t="s">
        <v>2218</v>
      </c>
      <c r="G231" s="34"/>
      <c r="H231" s="34"/>
      <c r="I231" s="194"/>
      <c r="J231" s="34"/>
      <c r="K231" s="34"/>
      <c r="L231" s="35"/>
      <c r="M231" s="195"/>
      <c r="N231" s="196"/>
      <c r="O231" s="73"/>
      <c r="P231" s="73"/>
      <c r="Q231" s="73"/>
      <c r="R231" s="73"/>
      <c r="S231" s="73"/>
      <c r="T231" s="74"/>
      <c r="U231" s="34"/>
      <c r="V231" s="34"/>
      <c r="W231" s="34"/>
      <c r="X231" s="34"/>
      <c r="Y231" s="34"/>
      <c r="Z231" s="34"/>
      <c r="AA231" s="34"/>
      <c r="AB231" s="34"/>
      <c r="AC231" s="34"/>
      <c r="AD231" s="34"/>
      <c r="AE231" s="34"/>
      <c r="AT231" s="15" t="s">
        <v>290</v>
      </c>
      <c r="AU231" s="15" t="s">
        <v>80</v>
      </c>
    </row>
    <row r="232" s="2" customFormat="1" ht="21.75" customHeight="1">
      <c r="A232" s="34"/>
      <c r="B232" s="177"/>
      <c r="C232" s="178" t="s">
        <v>517</v>
      </c>
      <c r="D232" s="178" t="s">
        <v>284</v>
      </c>
      <c r="E232" s="179" t="s">
        <v>2220</v>
      </c>
      <c r="F232" s="180" t="s">
        <v>2221</v>
      </c>
      <c r="G232" s="181" t="s">
        <v>410</v>
      </c>
      <c r="H232" s="203">
        <v>706</v>
      </c>
      <c r="I232" s="183"/>
      <c r="J232" s="184">
        <f>ROUND(I232*H232,2)</f>
        <v>0</v>
      </c>
      <c r="K232" s="185"/>
      <c r="L232" s="35"/>
      <c r="M232" s="186" t="s">
        <v>1</v>
      </c>
      <c r="N232" s="187" t="s">
        <v>38</v>
      </c>
      <c r="O232" s="73"/>
      <c r="P232" s="188">
        <f>O232*H232</f>
        <v>0</v>
      </c>
      <c r="Q232" s="188">
        <v>0</v>
      </c>
      <c r="R232" s="188">
        <f>Q232*H232</f>
        <v>0</v>
      </c>
      <c r="S232" s="188">
        <v>0</v>
      </c>
      <c r="T232" s="189">
        <f>S232*H232</f>
        <v>0</v>
      </c>
      <c r="U232" s="34"/>
      <c r="V232" s="34"/>
      <c r="W232" s="34"/>
      <c r="X232" s="34"/>
      <c r="Y232" s="34"/>
      <c r="Z232" s="34"/>
      <c r="AA232" s="34"/>
      <c r="AB232" s="34"/>
      <c r="AC232" s="34"/>
      <c r="AD232" s="34"/>
      <c r="AE232" s="34"/>
      <c r="AR232" s="190" t="s">
        <v>97</v>
      </c>
      <c r="AT232" s="190" t="s">
        <v>284</v>
      </c>
      <c r="AU232" s="190" t="s">
        <v>80</v>
      </c>
      <c r="AY232" s="15" t="s">
        <v>281</v>
      </c>
      <c r="BE232" s="191">
        <f>IF(N232="základní",J232,0)</f>
        <v>0</v>
      </c>
      <c r="BF232" s="191">
        <f>IF(N232="snížená",J232,0)</f>
        <v>0</v>
      </c>
      <c r="BG232" s="191">
        <f>IF(N232="zákl. přenesená",J232,0)</f>
        <v>0</v>
      </c>
      <c r="BH232" s="191">
        <f>IF(N232="sníž. přenesená",J232,0)</f>
        <v>0</v>
      </c>
      <c r="BI232" s="191">
        <f>IF(N232="nulová",J232,0)</f>
        <v>0</v>
      </c>
      <c r="BJ232" s="15" t="s">
        <v>80</v>
      </c>
      <c r="BK232" s="191">
        <f>ROUND(I232*H232,2)</f>
        <v>0</v>
      </c>
      <c r="BL232" s="15" t="s">
        <v>97</v>
      </c>
      <c r="BM232" s="190" t="s">
        <v>2222</v>
      </c>
    </row>
    <row r="233" s="2" customFormat="1">
      <c r="A233" s="34"/>
      <c r="B233" s="35"/>
      <c r="C233" s="34"/>
      <c r="D233" s="192" t="s">
        <v>290</v>
      </c>
      <c r="E233" s="34"/>
      <c r="F233" s="193" t="s">
        <v>2221</v>
      </c>
      <c r="G233" s="34"/>
      <c r="H233" s="34"/>
      <c r="I233" s="194"/>
      <c r="J233" s="34"/>
      <c r="K233" s="34"/>
      <c r="L233" s="35"/>
      <c r="M233" s="195"/>
      <c r="N233" s="196"/>
      <c r="O233" s="73"/>
      <c r="P233" s="73"/>
      <c r="Q233" s="73"/>
      <c r="R233" s="73"/>
      <c r="S233" s="73"/>
      <c r="T233" s="74"/>
      <c r="U233" s="34"/>
      <c r="V233" s="34"/>
      <c r="W233" s="34"/>
      <c r="X233" s="34"/>
      <c r="Y233" s="34"/>
      <c r="Z233" s="34"/>
      <c r="AA233" s="34"/>
      <c r="AB233" s="34"/>
      <c r="AC233" s="34"/>
      <c r="AD233" s="34"/>
      <c r="AE233" s="34"/>
      <c r="AT233" s="15" t="s">
        <v>290</v>
      </c>
      <c r="AU233" s="15" t="s">
        <v>80</v>
      </c>
    </row>
    <row r="234" s="2" customFormat="1" ht="16.5" customHeight="1">
      <c r="A234" s="34"/>
      <c r="B234" s="177"/>
      <c r="C234" s="178" t="s">
        <v>522</v>
      </c>
      <c r="D234" s="178" t="s">
        <v>284</v>
      </c>
      <c r="E234" s="179" t="s">
        <v>90</v>
      </c>
      <c r="F234" s="180" t="s">
        <v>2223</v>
      </c>
      <c r="G234" s="181" t="s">
        <v>2202</v>
      </c>
      <c r="H234" s="203">
        <v>1060</v>
      </c>
      <c r="I234" s="183"/>
      <c r="J234" s="184">
        <f>ROUND(I234*H234,2)</f>
        <v>0</v>
      </c>
      <c r="K234" s="185"/>
      <c r="L234" s="35"/>
      <c r="M234" s="186" t="s">
        <v>1</v>
      </c>
      <c r="N234" s="187" t="s">
        <v>38</v>
      </c>
      <c r="O234" s="73"/>
      <c r="P234" s="188">
        <f>O234*H234</f>
        <v>0</v>
      </c>
      <c r="Q234" s="188">
        <v>0</v>
      </c>
      <c r="R234" s="188">
        <f>Q234*H234</f>
        <v>0</v>
      </c>
      <c r="S234" s="188">
        <v>0</v>
      </c>
      <c r="T234" s="189">
        <f>S234*H234</f>
        <v>0</v>
      </c>
      <c r="U234" s="34"/>
      <c r="V234" s="34"/>
      <c r="W234" s="34"/>
      <c r="X234" s="34"/>
      <c r="Y234" s="34"/>
      <c r="Z234" s="34"/>
      <c r="AA234" s="34"/>
      <c r="AB234" s="34"/>
      <c r="AC234" s="34"/>
      <c r="AD234" s="34"/>
      <c r="AE234" s="34"/>
      <c r="AR234" s="190" t="s">
        <v>97</v>
      </c>
      <c r="AT234" s="190" t="s">
        <v>284</v>
      </c>
      <c r="AU234" s="190" t="s">
        <v>80</v>
      </c>
      <c r="AY234" s="15" t="s">
        <v>281</v>
      </c>
      <c r="BE234" s="191">
        <f>IF(N234="základní",J234,0)</f>
        <v>0</v>
      </c>
      <c r="BF234" s="191">
        <f>IF(N234="snížená",J234,0)</f>
        <v>0</v>
      </c>
      <c r="BG234" s="191">
        <f>IF(N234="zákl. přenesená",J234,0)</f>
        <v>0</v>
      </c>
      <c r="BH234" s="191">
        <f>IF(N234="sníž. přenesená",J234,0)</f>
        <v>0</v>
      </c>
      <c r="BI234" s="191">
        <f>IF(N234="nulová",J234,0)</f>
        <v>0</v>
      </c>
      <c r="BJ234" s="15" t="s">
        <v>80</v>
      </c>
      <c r="BK234" s="191">
        <f>ROUND(I234*H234,2)</f>
        <v>0</v>
      </c>
      <c r="BL234" s="15" t="s">
        <v>97</v>
      </c>
      <c r="BM234" s="190" t="s">
        <v>2224</v>
      </c>
    </row>
    <row r="235" s="2" customFormat="1">
      <c r="A235" s="34"/>
      <c r="B235" s="35"/>
      <c r="C235" s="34"/>
      <c r="D235" s="192" t="s">
        <v>290</v>
      </c>
      <c r="E235" s="34"/>
      <c r="F235" s="193" t="s">
        <v>2223</v>
      </c>
      <c r="G235" s="34"/>
      <c r="H235" s="34"/>
      <c r="I235" s="194"/>
      <c r="J235" s="34"/>
      <c r="K235" s="34"/>
      <c r="L235" s="35"/>
      <c r="M235" s="195"/>
      <c r="N235" s="196"/>
      <c r="O235" s="73"/>
      <c r="P235" s="73"/>
      <c r="Q235" s="73"/>
      <c r="R235" s="73"/>
      <c r="S235" s="73"/>
      <c r="T235" s="74"/>
      <c r="U235" s="34"/>
      <c r="V235" s="34"/>
      <c r="W235" s="34"/>
      <c r="X235" s="34"/>
      <c r="Y235" s="34"/>
      <c r="Z235" s="34"/>
      <c r="AA235" s="34"/>
      <c r="AB235" s="34"/>
      <c r="AC235" s="34"/>
      <c r="AD235" s="34"/>
      <c r="AE235" s="34"/>
      <c r="AT235" s="15" t="s">
        <v>290</v>
      </c>
      <c r="AU235" s="15" t="s">
        <v>80</v>
      </c>
    </row>
    <row r="236" s="2" customFormat="1">
      <c r="A236" s="34"/>
      <c r="B236" s="35"/>
      <c r="C236" s="34"/>
      <c r="D236" s="192" t="s">
        <v>291</v>
      </c>
      <c r="E236" s="34"/>
      <c r="F236" s="197" t="s">
        <v>2225</v>
      </c>
      <c r="G236" s="34"/>
      <c r="H236" s="34"/>
      <c r="I236" s="194"/>
      <c r="J236" s="34"/>
      <c r="K236" s="34"/>
      <c r="L236" s="35"/>
      <c r="M236" s="195"/>
      <c r="N236" s="196"/>
      <c r="O236" s="73"/>
      <c r="P236" s="73"/>
      <c r="Q236" s="73"/>
      <c r="R236" s="73"/>
      <c r="S236" s="73"/>
      <c r="T236" s="74"/>
      <c r="U236" s="34"/>
      <c r="V236" s="34"/>
      <c r="W236" s="34"/>
      <c r="X236" s="34"/>
      <c r="Y236" s="34"/>
      <c r="Z236" s="34"/>
      <c r="AA236" s="34"/>
      <c r="AB236" s="34"/>
      <c r="AC236" s="34"/>
      <c r="AD236" s="34"/>
      <c r="AE236" s="34"/>
      <c r="AT236" s="15" t="s">
        <v>291</v>
      </c>
      <c r="AU236" s="15" t="s">
        <v>80</v>
      </c>
    </row>
    <row r="237" s="2" customFormat="1" ht="21.75" customHeight="1">
      <c r="A237" s="34"/>
      <c r="B237" s="177"/>
      <c r="C237" s="178" t="s">
        <v>526</v>
      </c>
      <c r="D237" s="178" t="s">
        <v>284</v>
      </c>
      <c r="E237" s="179" t="s">
        <v>2226</v>
      </c>
      <c r="F237" s="180" t="s">
        <v>2227</v>
      </c>
      <c r="G237" s="181" t="s">
        <v>410</v>
      </c>
      <c r="H237" s="203">
        <v>85</v>
      </c>
      <c r="I237" s="183"/>
      <c r="J237" s="184">
        <f>ROUND(I237*H237,2)</f>
        <v>0</v>
      </c>
      <c r="K237" s="185"/>
      <c r="L237" s="35"/>
      <c r="M237" s="186" t="s">
        <v>1</v>
      </c>
      <c r="N237" s="187" t="s">
        <v>38</v>
      </c>
      <c r="O237" s="73"/>
      <c r="P237" s="188">
        <f>O237*H237</f>
        <v>0</v>
      </c>
      <c r="Q237" s="188">
        <v>0</v>
      </c>
      <c r="R237" s="188">
        <f>Q237*H237</f>
        <v>0</v>
      </c>
      <c r="S237" s="188">
        <v>0</v>
      </c>
      <c r="T237" s="189">
        <f>S237*H237</f>
        <v>0</v>
      </c>
      <c r="U237" s="34"/>
      <c r="V237" s="34"/>
      <c r="W237" s="34"/>
      <c r="X237" s="34"/>
      <c r="Y237" s="34"/>
      <c r="Z237" s="34"/>
      <c r="AA237" s="34"/>
      <c r="AB237" s="34"/>
      <c r="AC237" s="34"/>
      <c r="AD237" s="34"/>
      <c r="AE237" s="34"/>
      <c r="AR237" s="190" t="s">
        <v>97</v>
      </c>
      <c r="AT237" s="190" t="s">
        <v>284</v>
      </c>
      <c r="AU237" s="190" t="s">
        <v>80</v>
      </c>
      <c r="AY237" s="15" t="s">
        <v>281</v>
      </c>
      <c r="BE237" s="191">
        <f>IF(N237="základní",J237,0)</f>
        <v>0</v>
      </c>
      <c r="BF237" s="191">
        <f>IF(N237="snížená",J237,0)</f>
        <v>0</v>
      </c>
      <c r="BG237" s="191">
        <f>IF(N237="zákl. přenesená",J237,0)</f>
        <v>0</v>
      </c>
      <c r="BH237" s="191">
        <f>IF(N237="sníž. přenesená",J237,0)</f>
        <v>0</v>
      </c>
      <c r="BI237" s="191">
        <f>IF(N237="nulová",J237,0)</f>
        <v>0</v>
      </c>
      <c r="BJ237" s="15" t="s">
        <v>80</v>
      </c>
      <c r="BK237" s="191">
        <f>ROUND(I237*H237,2)</f>
        <v>0</v>
      </c>
      <c r="BL237" s="15" t="s">
        <v>97</v>
      </c>
      <c r="BM237" s="190" t="s">
        <v>2228</v>
      </c>
    </row>
    <row r="238" s="2" customFormat="1">
      <c r="A238" s="34"/>
      <c r="B238" s="35"/>
      <c r="C238" s="34"/>
      <c r="D238" s="192" t="s">
        <v>290</v>
      </c>
      <c r="E238" s="34"/>
      <c r="F238" s="193" t="s">
        <v>2227</v>
      </c>
      <c r="G238" s="34"/>
      <c r="H238" s="34"/>
      <c r="I238" s="194"/>
      <c r="J238" s="34"/>
      <c r="K238" s="34"/>
      <c r="L238" s="35"/>
      <c r="M238" s="195"/>
      <c r="N238" s="196"/>
      <c r="O238" s="73"/>
      <c r="P238" s="73"/>
      <c r="Q238" s="73"/>
      <c r="R238" s="73"/>
      <c r="S238" s="73"/>
      <c r="T238" s="74"/>
      <c r="U238" s="34"/>
      <c r="V238" s="34"/>
      <c r="W238" s="34"/>
      <c r="X238" s="34"/>
      <c r="Y238" s="34"/>
      <c r="Z238" s="34"/>
      <c r="AA238" s="34"/>
      <c r="AB238" s="34"/>
      <c r="AC238" s="34"/>
      <c r="AD238" s="34"/>
      <c r="AE238" s="34"/>
      <c r="AT238" s="15" t="s">
        <v>290</v>
      </c>
      <c r="AU238" s="15" t="s">
        <v>80</v>
      </c>
    </row>
    <row r="239" s="2" customFormat="1">
      <c r="A239" s="34"/>
      <c r="B239" s="35"/>
      <c r="C239" s="34"/>
      <c r="D239" s="192" t="s">
        <v>291</v>
      </c>
      <c r="E239" s="34"/>
      <c r="F239" s="197" t="s">
        <v>2229</v>
      </c>
      <c r="G239" s="34"/>
      <c r="H239" s="34"/>
      <c r="I239" s="194"/>
      <c r="J239" s="34"/>
      <c r="K239" s="34"/>
      <c r="L239" s="35"/>
      <c r="M239" s="195"/>
      <c r="N239" s="196"/>
      <c r="O239" s="73"/>
      <c r="P239" s="73"/>
      <c r="Q239" s="73"/>
      <c r="R239" s="73"/>
      <c r="S239" s="73"/>
      <c r="T239" s="74"/>
      <c r="U239" s="34"/>
      <c r="V239" s="34"/>
      <c r="W239" s="34"/>
      <c r="X239" s="34"/>
      <c r="Y239" s="34"/>
      <c r="Z239" s="34"/>
      <c r="AA239" s="34"/>
      <c r="AB239" s="34"/>
      <c r="AC239" s="34"/>
      <c r="AD239" s="34"/>
      <c r="AE239" s="34"/>
      <c r="AT239" s="15" t="s">
        <v>291</v>
      </c>
      <c r="AU239" s="15" t="s">
        <v>80</v>
      </c>
    </row>
    <row r="240" s="2" customFormat="1" ht="16.5" customHeight="1">
      <c r="A240" s="34"/>
      <c r="B240" s="177"/>
      <c r="C240" s="178" t="s">
        <v>838</v>
      </c>
      <c r="D240" s="178" t="s">
        <v>284</v>
      </c>
      <c r="E240" s="179" t="s">
        <v>2230</v>
      </c>
      <c r="F240" s="180" t="s">
        <v>2231</v>
      </c>
      <c r="G240" s="181" t="s">
        <v>410</v>
      </c>
      <c r="H240" s="203">
        <v>85</v>
      </c>
      <c r="I240" s="183"/>
      <c r="J240" s="184">
        <f>ROUND(I240*H240,2)</f>
        <v>0</v>
      </c>
      <c r="K240" s="185"/>
      <c r="L240" s="35"/>
      <c r="M240" s="186" t="s">
        <v>1</v>
      </c>
      <c r="N240" s="187" t="s">
        <v>38</v>
      </c>
      <c r="O240" s="73"/>
      <c r="P240" s="188">
        <f>O240*H240</f>
        <v>0</v>
      </c>
      <c r="Q240" s="188">
        <v>0</v>
      </c>
      <c r="R240" s="188">
        <f>Q240*H240</f>
        <v>0</v>
      </c>
      <c r="S240" s="188">
        <v>0</v>
      </c>
      <c r="T240" s="189">
        <f>S240*H240</f>
        <v>0</v>
      </c>
      <c r="U240" s="34"/>
      <c r="V240" s="34"/>
      <c r="W240" s="34"/>
      <c r="X240" s="34"/>
      <c r="Y240" s="34"/>
      <c r="Z240" s="34"/>
      <c r="AA240" s="34"/>
      <c r="AB240" s="34"/>
      <c r="AC240" s="34"/>
      <c r="AD240" s="34"/>
      <c r="AE240" s="34"/>
      <c r="AR240" s="190" t="s">
        <v>97</v>
      </c>
      <c r="AT240" s="190" t="s">
        <v>284</v>
      </c>
      <c r="AU240" s="190" t="s">
        <v>80</v>
      </c>
      <c r="AY240" s="15" t="s">
        <v>281</v>
      </c>
      <c r="BE240" s="191">
        <f>IF(N240="základní",J240,0)</f>
        <v>0</v>
      </c>
      <c r="BF240" s="191">
        <f>IF(N240="snížená",J240,0)</f>
        <v>0</v>
      </c>
      <c r="BG240" s="191">
        <f>IF(N240="zákl. přenesená",J240,0)</f>
        <v>0</v>
      </c>
      <c r="BH240" s="191">
        <f>IF(N240="sníž. přenesená",J240,0)</f>
        <v>0</v>
      </c>
      <c r="BI240" s="191">
        <f>IF(N240="nulová",J240,0)</f>
        <v>0</v>
      </c>
      <c r="BJ240" s="15" t="s">
        <v>80</v>
      </c>
      <c r="BK240" s="191">
        <f>ROUND(I240*H240,2)</f>
        <v>0</v>
      </c>
      <c r="BL240" s="15" t="s">
        <v>97</v>
      </c>
      <c r="BM240" s="190" t="s">
        <v>2232</v>
      </c>
    </row>
    <row r="241" s="2" customFormat="1">
      <c r="A241" s="34"/>
      <c r="B241" s="35"/>
      <c r="C241" s="34"/>
      <c r="D241" s="192" t="s">
        <v>290</v>
      </c>
      <c r="E241" s="34"/>
      <c r="F241" s="193" t="s">
        <v>2231</v>
      </c>
      <c r="G241" s="34"/>
      <c r="H241" s="34"/>
      <c r="I241" s="194"/>
      <c r="J241" s="34"/>
      <c r="K241" s="34"/>
      <c r="L241" s="35"/>
      <c r="M241" s="195"/>
      <c r="N241" s="196"/>
      <c r="O241" s="73"/>
      <c r="P241" s="73"/>
      <c r="Q241" s="73"/>
      <c r="R241" s="73"/>
      <c r="S241" s="73"/>
      <c r="T241" s="74"/>
      <c r="U241" s="34"/>
      <c r="V241" s="34"/>
      <c r="W241" s="34"/>
      <c r="X241" s="34"/>
      <c r="Y241" s="34"/>
      <c r="Z241" s="34"/>
      <c r="AA241" s="34"/>
      <c r="AB241" s="34"/>
      <c r="AC241" s="34"/>
      <c r="AD241" s="34"/>
      <c r="AE241" s="34"/>
      <c r="AT241" s="15" t="s">
        <v>290</v>
      </c>
      <c r="AU241" s="15" t="s">
        <v>80</v>
      </c>
    </row>
    <row r="242" s="2" customFormat="1" ht="16.5" customHeight="1">
      <c r="A242" s="34"/>
      <c r="B242" s="177"/>
      <c r="C242" s="178" t="s">
        <v>843</v>
      </c>
      <c r="D242" s="178" t="s">
        <v>284</v>
      </c>
      <c r="E242" s="179" t="s">
        <v>2233</v>
      </c>
      <c r="F242" s="180" t="s">
        <v>2234</v>
      </c>
      <c r="G242" s="181" t="s">
        <v>2202</v>
      </c>
      <c r="H242" s="203">
        <v>85</v>
      </c>
      <c r="I242" s="183"/>
      <c r="J242" s="184">
        <f>ROUND(I242*H242,2)</f>
        <v>0</v>
      </c>
      <c r="K242" s="185"/>
      <c r="L242" s="35"/>
      <c r="M242" s="186" t="s">
        <v>1</v>
      </c>
      <c r="N242" s="187" t="s">
        <v>38</v>
      </c>
      <c r="O242" s="73"/>
      <c r="P242" s="188">
        <f>O242*H242</f>
        <v>0</v>
      </c>
      <c r="Q242" s="188">
        <v>0</v>
      </c>
      <c r="R242" s="188">
        <f>Q242*H242</f>
        <v>0</v>
      </c>
      <c r="S242" s="188">
        <v>0</v>
      </c>
      <c r="T242" s="189">
        <f>S242*H242</f>
        <v>0</v>
      </c>
      <c r="U242" s="34"/>
      <c r="V242" s="34"/>
      <c r="W242" s="34"/>
      <c r="X242" s="34"/>
      <c r="Y242" s="34"/>
      <c r="Z242" s="34"/>
      <c r="AA242" s="34"/>
      <c r="AB242" s="34"/>
      <c r="AC242" s="34"/>
      <c r="AD242" s="34"/>
      <c r="AE242" s="34"/>
      <c r="AR242" s="190" t="s">
        <v>97</v>
      </c>
      <c r="AT242" s="190" t="s">
        <v>284</v>
      </c>
      <c r="AU242" s="190" t="s">
        <v>80</v>
      </c>
      <c r="AY242" s="15" t="s">
        <v>281</v>
      </c>
      <c r="BE242" s="191">
        <f>IF(N242="základní",J242,0)</f>
        <v>0</v>
      </c>
      <c r="BF242" s="191">
        <f>IF(N242="snížená",J242,0)</f>
        <v>0</v>
      </c>
      <c r="BG242" s="191">
        <f>IF(N242="zákl. přenesená",J242,0)</f>
        <v>0</v>
      </c>
      <c r="BH242" s="191">
        <f>IF(N242="sníž. přenesená",J242,0)</f>
        <v>0</v>
      </c>
      <c r="BI242" s="191">
        <f>IF(N242="nulová",J242,0)</f>
        <v>0</v>
      </c>
      <c r="BJ242" s="15" t="s">
        <v>80</v>
      </c>
      <c r="BK242" s="191">
        <f>ROUND(I242*H242,2)</f>
        <v>0</v>
      </c>
      <c r="BL242" s="15" t="s">
        <v>97</v>
      </c>
      <c r="BM242" s="190" t="s">
        <v>2235</v>
      </c>
    </row>
    <row r="243" s="2" customFormat="1">
      <c r="A243" s="34"/>
      <c r="B243" s="35"/>
      <c r="C243" s="34"/>
      <c r="D243" s="192" t="s">
        <v>290</v>
      </c>
      <c r="E243" s="34"/>
      <c r="F243" s="193" t="s">
        <v>2234</v>
      </c>
      <c r="G243" s="34"/>
      <c r="H243" s="34"/>
      <c r="I243" s="194"/>
      <c r="J243" s="34"/>
      <c r="K243" s="34"/>
      <c r="L243" s="35"/>
      <c r="M243" s="195"/>
      <c r="N243" s="196"/>
      <c r="O243" s="73"/>
      <c r="P243" s="73"/>
      <c r="Q243" s="73"/>
      <c r="R243" s="73"/>
      <c r="S243" s="73"/>
      <c r="T243" s="74"/>
      <c r="U243" s="34"/>
      <c r="V243" s="34"/>
      <c r="W243" s="34"/>
      <c r="X243" s="34"/>
      <c r="Y243" s="34"/>
      <c r="Z243" s="34"/>
      <c r="AA243" s="34"/>
      <c r="AB243" s="34"/>
      <c r="AC243" s="34"/>
      <c r="AD243" s="34"/>
      <c r="AE243" s="34"/>
      <c r="AT243" s="15" t="s">
        <v>290</v>
      </c>
      <c r="AU243" s="15" t="s">
        <v>80</v>
      </c>
    </row>
    <row r="244" s="2" customFormat="1" ht="16.5" customHeight="1">
      <c r="A244" s="34"/>
      <c r="B244" s="177"/>
      <c r="C244" s="178" t="s">
        <v>536</v>
      </c>
      <c r="D244" s="178" t="s">
        <v>284</v>
      </c>
      <c r="E244" s="179" t="s">
        <v>2236</v>
      </c>
      <c r="F244" s="180" t="s">
        <v>2237</v>
      </c>
      <c r="G244" s="181" t="s">
        <v>2202</v>
      </c>
      <c r="H244" s="203">
        <v>35</v>
      </c>
      <c r="I244" s="183"/>
      <c r="J244" s="184">
        <f>ROUND(I244*H244,2)</f>
        <v>0</v>
      </c>
      <c r="K244" s="185"/>
      <c r="L244" s="35"/>
      <c r="M244" s="186" t="s">
        <v>1</v>
      </c>
      <c r="N244" s="187" t="s">
        <v>38</v>
      </c>
      <c r="O244" s="73"/>
      <c r="P244" s="188">
        <f>O244*H244</f>
        <v>0</v>
      </c>
      <c r="Q244" s="188">
        <v>0</v>
      </c>
      <c r="R244" s="188">
        <f>Q244*H244</f>
        <v>0</v>
      </c>
      <c r="S244" s="188">
        <v>0</v>
      </c>
      <c r="T244" s="189">
        <f>S244*H244</f>
        <v>0</v>
      </c>
      <c r="U244" s="34"/>
      <c r="V244" s="34"/>
      <c r="W244" s="34"/>
      <c r="X244" s="34"/>
      <c r="Y244" s="34"/>
      <c r="Z244" s="34"/>
      <c r="AA244" s="34"/>
      <c r="AB244" s="34"/>
      <c r="AC244" s="34"/>
      <c r="AD244" s="34"/>
      <c r="AE244" s="34"/>
      <c r="AR244" s="190" t="s">
        <v>97</v>
      </c>
      <c r="AT244" s="190" t="s">
        <v>284</v>
      </c>
      <c r="AU244" s="190" t="s">
        <v>80</v>
      </c>
      <c r="AY244" s="15" t="s">
        <v>281</v>
      </c>
      <c r="BE244" s="191">
        <f>IF(N244="základní",J244,0)</f>
        <v>0</v>
      </c>
      <c r="BF244" s="191">
        <f>IF(N244="snížená",J244,0)</f>
        <v>0</v>
      </c>
      <c r="BG244" s="191">
        <f>IF(N244="zákl. přenesená",J244,0)</f>
        <v>0</v>
      </c>
      <c r="BH244" s="191">
        <f>IF(N244="sníž. přenesená",J244,0)</f>
        <v>0</v>
      </c>
      <c r="BI244" s="191">
        <f>IF(N244="nulová",J244,0)</f>
        <v>0</v>
      </c>
      <c r="BJ244" s="15" t="s">
        <v>80</v>
      </c>
      <c r="BK244" s="191">
        <f>ROUND(I244*H244,2)</f>
        <v>0</v>
      </c>
      <c r="BL244" s="15" t="s">
        <v>97</v>
      </c>
      <c r="BM244" s="190" t="s">
        <v>2238</v>
      </c>
    </row>
    <row r="245" s="2" customFormat="1">
      <c r="A245" s="34"/>
      <c r="B245" s="35"/>
      <c r="C245" s="34"/>
      <c r="D245" s="192" t="s">
        <v>290</v>
      </c>
      <c r="E245" s="34"/>
      <c r="F245" s="193" t="s">
        <v>2237</v>
      </c>
      <c r="G245" s="34"/>
      <c r="H245" s="34"/>
      <c r="I245" s="194"/>
      <c r="J245" s="34"/>
      <c r="K245" s="34"/>
      <c r="L245" s="35"/>
      <c r="M245" s="195"/>
      <c r="N245" s="196"/>
      <c r="O245" s="73"/>
      <c r="P245" s="73"/>
      <c r="Q245" s="73"/>
      <c r="R245" s="73"/>
      <c r="S245" s="73"/>
      <c r="T245" s="74"/>
      <c r="U245" s="34"/>
      <c r="V245" s="34"/>
      <c r="W245" s="34"/>
      <c r="X245" s="34"/>
      <c r="Y245" s="34"/>
      <c r="Z245" s="34"/>
      <c r="AA245" s="34"/>
      <c r="AB245" s="34"/>
      <c r="AC245" s="34"/>
      <c r="AD245" s="34"/>
      <c r="AE245" s="34"/>
      <c r="AT245" s="15" t="s">
        <v>290</v>
      </c>
      <c r="AU245" s="15" t="s">
        <v>80</v>
      </c>
    </row>
    <row r="246" s="2" customFormat="1">
      <c r="A246" s="34"/>
      <c r="B246" s="35"/>
      <c r="C246" s="34"/>
      <c r="D246" s="192" t="s">
        <v>291</v>
      </c>
      <c r="E246" s="34"/>
      <c r="F246" s="197" t="s">
        <v>2239</v>
      </c>
      <c r="G246" s="34"/>
      <c r="H246" s="34"/>
      <c r="I246" s="194"/>
      <c r="J246" s="34"/>
      <c r="K246" s="34"/>
      <c r="L246" s="35"/>
      <c r="M246" s="195"/>
      <c r="N246" s="196"/>
      <c r="O246" s="73"/>
      <c r="P246" s="73"/>
      <c r="Q246" s="73"/>
      <c r="R246" s="73"/>
      <c r="S246" s="73"/>
      <c r="T246" s="74"/>
      <c r="U246" s="34"/>
      <c r="V246" s="34"/>
      <c r="W246" s="34"/>
      <c r="X246" s="34"/>
      <c r="Y246" s="34"/>
      <c r="Z246" s="34"/>
      <c r="AA246" s="34"/>
      <c r="AB246" s="34"/>
      <c r="AC246" s="34"/>
      <c r="AD246" s="34"/>
      <c r="AE246" s="34"/>
      <c r="AT246" s="15" t="s">
        <v>291</v>
      </c>
      <c r="AU246" s="15" t="s">
        <v>80</v>
      </c>
    </row>
    <row r="247" s="2" customFormat="1" ht="21.75" customHeight="1">
      <c r="A247" s="34"/>
      <c r="B247" s="177"/>
      <c r="C247" s="178" t="s">
        <v>540</v>
      </c>
      <c r="D247" s="178" t="s">
        <v>284</v>
      </c>
      <c r="E247" s="179" t="s">
        <v>97</v>
      </c>
      <c r="F247" s="180" t="s">
        <v>2240</v>
      </c>
      <c r="G247" s="181" t="s">
        <v>2202</v>
      </c>
      <c r="H247" s="203">
        <v>50</v>
      </c>
      <c r="I247" s="183"/>
      <c r="J247" s="184">
        <f>ROUND(I247*H247,2)</f>
        <v>0</v>
      </c>
      <c r="K247" s="185"/>
      <c r="L247" s="35"/>
      <c r="M247" s="186" t="s">
        <v>1</v>
      </c>
      <c r="N247" s="187" t="s">
        <v>38</v>
      </c>
      <c r="O247" s="73"/>
      <c r="P247" s="188">
        <f>O247*H247</f>
        <v>0</v>
      </c>
      <c r="Q247" s="188">
        <v>0</v>
      </c>
      <c r="R247" s="188">
        <f>Q247*H247</f>
        <v>0</v>
      </c>
      <c r="S247" s="188">
        <v>0</v>
      </c>
      <c r="T247" s="189">
        <f>S247*H247</f>
        <v>0</v>
      </c>
      <c r="U247" s="34"/>
      <c r="V247" s="34"/>
      <c r="W247" s="34"/>
      <c r="X247" s="34"/>
      <c r="Y247" s="34"/>
      <c r="Z247" s="34"/>
      <c r="AA247" s="34"/>
      <c r="AB247" s="34"/>
      <c r="AC247" s="34"/>
      <c r="AD247" s="34"/>
      <c r="AE247" s="34"/>
      <c r="AR247" s="190" t="s">
        <v>97</v>
      </c>
      <c r="AT247" s="190" t="s">
        <v>284</v>
      </c>
      <c r="AU247" s="190" t="s">
        <v>80</v>
      </c>
      <c r="AY247" s="15" t="s">
        <v>281</v>
      </c>
      <c r="BE247" s="191">
        <f>IF(N247="základní",J247,0)</f>
        <v>0</v>
      </c>
      <c r="BF247" s="191">
        <f>IF(N247="snížená",J247,0)</f>
        <v>0</v>
      </c>
      <c r="BG247" s="191">
        <f>IF(N247="zákl. přenesená",J247,0)</f>
        <v>0</v>
      </c>
      <c r="BH247" s="191">
        <f>IF(N247="sníž. přenesená",J247,0)</f>
        <v>0</v>
      </c>
      <c r="BI247" s="191">
        <f>IF(N247="nulová",J247,0)</f>
        <v>0</v>
      </c>
      <c r="BJ247" s="15" t="s">
        <v>80</v>
      </c>
      <c r="BK247" s="191">
        <f>ROUND(I247*H247,2)</f>
        <v>0</v>
      </c>
      <c r="BL247" s="15" t="s">
        <v>97</v>
      </c>
      <c r="BM247" s="190" t="s">
        <v>2241</v>
      </c>
    </row>
    <row r="248" s="2" customFormat="1">
      <c r="A248" s="34"/>
      <c r="B248" s="35"/>
      <c r="C248" s="34"/>
      <c r="D248" s="192" t="s">
        <v>290</v>
      </c>
      <c r="E248" s="34"/>
      <c r="F248" s="193" t="s">
        <v>2240</v>
      </c>
      <c r="G248" s="34"/>
      <c r="H248" s="34"/>
      <c r="I248" s="194"/>
      <c r="J248" s="34"/>
      <c r="K248" s="34"/>
      <c r="L248" s="35"/>
      <c r="M248" s="195"/>
      <c r="N248" s="196"/>
      <c r="O248" s="73"/>
      <c r="P248" s="73"/>
      <c r="Q248" s="73"/>
      <c r="R248" s="73"/>
      <c r="S248" s="73"/>
      <c r="T248" s="74"/>
      <c r="U248" s="34"/>
      <c r="V248" s="34"/>
      <c r="W248" s="34"/>
      <c r="X248" s="34"/>
      <c r="Y248" s="34"/>
      <c r="Z248" s="34"/>
      <c r="AA248" s="34"/>
      <c r="AB248" s="34"/>
      <c r="AC248" s="34"/>
      <c r="AD248" s="34"/>
      <c r="AE248" s="34"/>
      <c r="AT248" s="15" t="s">
        <v>290</v>
      </c>
      <c r="AU248" s="15" t="s">
        <v>80</v>
      </c>
    </row>
    <row r="249" s="2" customFormat="1">
      <c r="A249" s="34"/>
      <c r="B249" s="35"/>
      <c r="C249" s="34"/>
      <c r="D249" s="192" t="s">
        <v>291</v>
      </c>
      <c r="E249" s="34"/>
      <c r="F249" s="197" t="s">
        <v>2242</v>
      </c>
      <c r="G249" s="34"/>
      <c r="H249" s="34"/>
      <c r="I249" s="194"/>
      <c r="J249" s="34"/>
      <c r="K249" s="34"/>
      <c r="L249" s="35"/>
      <c r="M249" s="195"/>
      <c r="N249" s="196"/>
      <c r="O249" s="73"/>
      <c r="P249" s="73"/>
      <c r="Q249" s="73"/>
      <c r="R249" s="73"/>
      <c r="S249" s="73"/>
      <c r="T249" s="74"/>
      <c r="U249" s="34"/>
      <c r="V249" s="34"/>
      <c r="W249" s="34"/>
      <c r="X249" s="34"/>
      <c r="Y249" s="34"/>
      <c r="Z249" s="34"/>
      <c r="AA249" s="34"/>
      <c r="AB249" s="34"/>
      <c r="AC249" s="34"/>
      <c r="AD249" s="34"/>
      <c r="AE249" s="34"/>
      <c r="AT249" s="15" t="s">
        <v>291</v>
      </c>
      <c r="AU249" s="15" t="s">
        <v>80</v>
      </c>
    </row>
    <row r="250" s="2" customFormat="1" ht="16.5" customHeight="1">
      <c r="A250" s="34"/>
      <c r="B250" s="177"/>
      <c r="C250" s="178" t="s">
        <v>544</v>
      </c>
      <c r="D250" s="178" t="s">
        <v>284</v>
      </c>
      <c r="E250" s="179" t="s">
        <v>2243</v>
      </c>
      <c r="F250" s="180" t="s">
        <v>2244</v>
      </c>
      <c r="G250" s="181" t="s">
        <v>410</v>
      </c>
      <c r="H250" s="203">
        <v>35</v>
      </c>
      <c r="I250" s="183"/>
      <c r="J250" s="184">
        <f>ROUND(I250*H250,2)</f>
        <v>0</v>
      </c>
      <c r="K250" s="185"/>
      <c r="L250" s="35"/>
      <c r="M250" s="186" t="s">
        <v>1</v>
      </c>
      <c r="N250" s="187" t="s">
        <v>38</v>
      </c>
      <c r="O250" s="73"/>
      <c r="P250" s="188">
        <f>O250*H250</f>
        <v>0</v>
      </c>
      <c r="Q250" s="188">
        <v>0</v>
      </c>
      <c r="R250" s="188">
        <f>Q250*H250</f>
        <v>0</v>
      </c>
      <c r="S250" s="188">
        <v>0</v>
      </c>
      <c r="T250" s="189">
        <f>S250*H250</f>
        <v>0</v>
      </c>
      <c r="U250" s="34"/>
      <c r="V250" s="34"/>
      <c r="W250" s="34"/>
      <c r="X250" s="34"/>
      <c r="Y250" s="34"/>
      <c r="Z250" s="34"/>
      <c r="AA250" s="34"/>
      <c r="AB250" s="34"/>
      <c r="AC250" s="34"/>
      <c r="AD250" s="34"/>
      <c r="AE250" s="34"/>
      <c r="AR250" s="190" t="s">
        <v>97</v>
      </c>
      <c r="AT250" s="190" t="s">
        <v>284</v>
      </c>
      <c r="AU250" s="190" t="s">
        <v>80</v>
      </c>
      <c r="AY250" s="15" t="s">
        <v>281</v>
      </c>
      <c r="BE250" s="191">
        <f>IF(N250="základní",J250,0)</f>
        <v>0</v>
      </c>
      <c r="BF250" s="191">
        <f>IF(N250="snížená",J250,0)</f>
        <v>0</v>
      </c>
      <c r="BG250" s="191">
        <f>IF(N250="zákl. přenesená",J250,0)</f>
        <v>0</v>
      </c>
      <c r="BH250" s="191">
        <f>IF(N250="sníž. přenesená",J250,0)</f>
        <v>0</v>
      </c>
      <c r="BI250" s="191">
        <f>IF(N250="nulová",J250,0)</f>
        <v>0</v>
      </c>
      <c r="BJ250" s="15" t="s">
        <v>80</v>
      </c>
      <c r="BK250" s="191">
        <f>ROUND(I250*H250,2)</f>
        <v>0</v>
      </c>
      <c r="BL250" s="15" t="s">
        <v>97</v>
      </c>
      <c r="BM250" s="190" t="s">
        <v>2245</v>
      </c>
    </row>
    <row r="251" s="2" customFormat="1">
      <c r="A251" s="34"/>
      <c r="B251" s="35"/>
      <c r="C251" s="34"/>
      <c r="D251" s="192" t="s">
        <v>290</v>
      </c>
      <c r="E251" s="34"/>
      <c r="F251" s="193" t="s">
        <v>2244</v>
      </c>
      <c r="G251" s="34"/>
      <c r="H251" s="34"/>
      <c r="I251" s="194"/>
      <c r="J251" s="34"/>
      <c r="K251" s="34"/>
      <c r="L251" s="35"/>
      <c r="M251" s="195"/>
      <c r="N251" s="196"/>
      <c r="O251" s="73"/>
      <c r="P251" s="73"/>
      <c r="Q251" s="73"/>
      <c r="R251" s="73"/>
      <c r="S251" s="73"/>
      <c r="T251" s="74"/>
      <c r="U251" s="34"/>
      <c r="V251" s="34"/>
      <c r="W251" s="34"/>
      <c r="X251" s="34"/>
      <c r="Y251" s="34"/>
      <c r="Z251" s="34"/>
      <c r="AA251" s="34"/>
      <c r="AB251" s="34"/>
      <c r="AC251" s="34"/>
      <c r="AD251" s="34"/>
      <c r="AE251" s="34"/>
      <c r="AT251" s="15" t="s">
        <v>290</v>
      </c>
      <c r="AU251" s="15" t="s">
        <v>80</v>
      </c>
    </row>
    <row r="252" s="2" customFormat="1" ht="16.5" customHeight="1">
      <c r="A252" s="34"/>
      <c r="B252" s="177"/>
      <c r="C252" s="178" t="s">
        <v>862</v>
      </c>
      <c r="D252" s="178" t="s">
        <v>284</v>
      </c>
      <c r="E252" s="179" t="s">
        <v>2246</v>
      </c>
      <c r="F252" s="180" t="s">
        <v>2247</v>
      </c>
      <c r="G252" s="181" t="s">
        <v>410</v>
      </c>
      <c r="H252" s="203">
        <v>105</v>
      </c>
      <c r="I252" s="183"/>
      <c r="J252" s="184">
        <f>ROUND(I252*H252,2)</f>
        <v>0</v>
      </c>
      <c r="K252" s="185"/>
      <c r="L252" s="35"/>
      <c r="M252" s="186" t="s">
        <v>1</v>
      </c>
      <c r="N252" s="187" t="s">
        <v>38</v>
      </c>
      <c r="O252" s="73"/>
      <c r="P252" s="188">
        <f>O252*H252</f>
        <v>0</v>
      </c>
      <c r="Q252" s="188">
        <v>0</v>
      </c>
      <c r="R252" s="188">
        <f>Q252*H252</f>
        <v>0</v>
      </c>
      <c r="S252" s="188">
        <v>0</v>
      </c>
      <c r="T252" s="189">
        <f>S252*H252</f>
        <v>0</v>
      </c>
      <c r="U252" s="34"/>
      <c r="V252" s="34"/>
      <c r="W252" s="34"/>
      <c r="X252" s="34"/>
      <c r="Y252" s="34"/>
      <c r="Z252" s="34"/>
      <c r="AA252" s="34"/>
      <c r="AB252" s="34"/>
      <c r="AC252" s="34"/>
      <c r="AD252" s="34"/>
      <c r="AE252" s="34"/>
      <c r="AR252" s="190" t="s">
        <v>97</v>
      </c>
      <c r="AT252" s="190" t="s">
        <v>284</v>
      </c>
      <c r="AU252" s="190" t="s">
        <v>80</v>
      </c>
      <c r="AY252" s="15" t="s">
        <v>281</v>
      </c>
      <c r="BE252" s="191">
        <f>IF(N252="základní",J252,0)</f>
        <v>0</v>
      </c>
      <c r="BF252" s="191">
        <f>IF(N252="snížená",J252,0)</f>
        <v>0</v>
      </c>
      <c r="BG252" s="191">
        <f>IF(N252="zákl. přenesená",J252,0)</f>
        <v>0</v>
      </c>
      <c r="BH252" s="191">
        <f>IF(N252="sníž. přenesená",J252,0)</f>
        <v>0</v>
      </c>
      <c r="BI252" s="191">
        <f>IF(N252="nulová",J252,0)</f>
        <v>0</v>
      </c>
      <c r="BJ252" s="15" t="s">
        <v>80</v>
      </c>
      <c r="BK252" s="191">
        <f>ROUND(I252*H252,2)</f>
        <v>0</v>
      </c>
      <c r="BL252" s="15" t="s">
        <v>97</v>
      </c>
      <c r="BM252" s="190" t="s">
        <v>2248</v>
      </c>
    </row>
    <row r="253" s="2" customFormat="1">
      <c r="A253" s="34"/>
      <c r="B253" s="35"/>
      <c r="C253" s="34"/>
      <c r="D253" s="192" t="s">
        <v>290</v>
      </c>
      <c r="E253" s="34"/>
      <c r="F253" s="193" t="s">
        <v>2247</v>
      </c>
      <c r="G253" s="34"/>
      <c r="H253" s="34"/>
      <c r="I253" s="194"/>
      <c r="J253" s="34"/>
      <c r="K253" s="34"/>
      <c r="L253" s="35"/>
      <c r="M253" s="195"/>
      <c r="N253" s="196"/>
      <c r="O253" s="73"/>
      <c r="P253" s="73"/>
      <c r="Q253" s="73"/>
      <c r="R253" s="73"/>
      <c r="S253" s="73"/>
      <c r="T253" s="74"/>
      <c r="U253" s="34"/>
      <c r="V253" s="34"/>
      <c r="W253" s="34"/>
      <c r="X253" s="34"/>
      <c r="Y253" s="34"/>
      <c r="Z253" s="34"/>
      <c r="AA253" s="34"/>
      <c r="AB253" s="34"/>
      <c r="AC253" s="34"/>
      <c r="AD253" s="34"/>
      <c r="AE253" s="34"/>
      <c r="AT253" s="15" t="s">
        <v>290</v>
      </c>
      <c r="AU253" s="15" t="s">
        <v>80</v>
      </c>
    </row>
    <row r="254" s="2" customFormat="1">
      <c r="A254" s="34"/>
      <c r="B254" s="35"/>
      <c r="C254" s="34"/>
      <c r="D254" s="192" t="s">
        <v>291</v>
      </c>
      <c r="E254" s="34"/>
      <c r="F254" s="197" t="s">
        <v>2249</v>
      </c>
      <c r="G254" s="34"/>
      <c r="H254" s="34"/>
      <c r="I254" s="194"/>
      <c r="J254" s="34"/>
      <c r="K254" s="34"/>
      <c r="L254" s="35"/>
      <c r="M254" s="195"/>
      <c r="N254" s="196"/>
      <c r="O254" s="73"/>
      <c r="P254" s="73"/>
      <c r="Q254" s="73"/>
      <c r="R254" s="73"/>
      <c r="S254" s="73"/>
      <c r="T254" s="74"/>
      <c r="U254" s="34"/>
      <c r="V254" s="34"/>
      <c r="W254" s="34"/>
      <c r="X254" s="34"/>
      <c r="Y254" s="34"/>
      <c r="Z254" s="34"/>
      <c r="AA254" s="34"/>
      <c r="AB254" s="34"/>
      <c r="AC254" s="34"/>
      <c r="AD254" s="34"/>
      <c r="AE254" s="34"/>
      <c r="AT254" s="15" t="s">
        <v>291</v>
      </c>
      <c r="AU254" s="15" t="s">
        <v>80</v>
      </c>
    </row>
    <row r="255" s="2" customFormat="1" ht="24.15" customHeight="1">
      <c r="A255" s="34"/>
      <c r="B255" s="177"/>
      <c r="C255" s="178" t="s">
        <v>867</v>
      </c>
      <c r="D255" s="178" t="s">
        <v>284</v>
      </c>
      <c r="E255" s="179" t="s">
        <v>2250</v>
      </c>
      <c r="F255" s="180" t="s">
        <v>2251</v>
      </c>
      <c r="G255" s="181" t="s">
        <v>410</v>
      </c>
      <c r="H255" s="203">
        <v>420</v>
      </c>
      <c r="I255" s="183"/>
      <c r="J255" s="184">
        <f>ROUND(I255*H255,2)</f>
        <v>0</v>
      </c>
      <c r="K255" s="185"/>
      <c r="L255" s="35"/>
      <c r="M255" s="186" t="s">
        <v>1</v>
      </c>
      <c r="N255" s="187" t="s">
        <v>38</v>
      </c>
      <c r="O255" s="73"/>
      <c r="P255" s="188">
        <f>O255*H255</f>
        <v>0</v>
      </c>
      <c r="Q255" s="188">
        <v>0</v>
      </c>
      <c r="R255" s="188">
        <f>Q255*H255</f>
        <v>0</v>
      </c>
      <c r="S255" s="188">
        <v>0</v>
      </c>
      <c r="T255" s="189">
        <f>S255*H255</f>
        <v>0</v>
      </c>
      <c r="U255" s="34"/>
      <c r="V255" s="34"/>
      <c r="W255" s="34"/>
      <c r="X255" s="34"/>
      <c r="Y255" s="34"/>
      <c r="Z255" s="34"/>
      <c r="AA255" s="34"/>
      <c r="AB255" s="34"/>
      <c r="AC255" s="34"/>
      <c r="AD255" s="34"/>
      <c r="AE255" s="34"/>
      <c r="AR255" s="190" t="s">
        <v>97</v>
      </c>
      <c r="AT255" s="190" t="s">
        <v>284</v>
      </c>
      <c r="AU255" s="190" t="s">
        <v>80</v>
      </c>
      <c r="AY255" s="15" t="s">
        <v>281</v>
      </c>
      <c r="BE255" s="191">
        <f>IF(N255="základní",J255,0)</f>
        <v>0</v>
      </c>
      <c r="BF255" s="191">
        <f>IF(N255="snížená",J255,0)</f>
        <v>0</v>
      </c>
      <c r="BG255" s="191">
        <f>IF(N255="zákl. přenesená",J255,0)</f>
        <v>0</v>
      </c>
      <c r="BH255" s="191">
        <f>IF(N255="sníž. přenesená",J255,0)</f>
        <v>0</v>
      </c>
      <c r="BI255" s="191">
        <f>IF(N255="nulová",J255,0)</f>
        <v>0</v>
      </c>
      <c r="BJ255" s="15" t="s">
        <v>80</v>
      </c>
      <c r="BK255" s="191">
        <f>ROUND(I255*H255,2)</f>
        <v>0</v>
      </c>
      <c r="BL255" s="15" t="s">
        <v>97</v>
      </c>
      <c r="BM255" s="190" t="s">
        <v>2252</v>
      </c>
    </row>
    <row r="256" s="2" customFormat="1">
      <c r="A256" s="34"/>
      <c r="B256" s="35"/>
      <c r="C256" s="34"/>
      <c r="D256" s="192" t="s">
        <v>290</v>
      </c>
      <c r="E256" s="34"/>
      <c r="F256" s="193" t="s">
        <v>2251</v>
      </c>
      <c r="G256" s="34"/>
      <c r="H256" s="34"/>
      <c r="I256" s="194"/>
      <c r="J256" s="34"/>
      <c r="K256" s="34"/>
      <c r="L256" s="35"/>
      <c r="M256" s="195"/>
      <c r="N256" s="196"/>
      <c r="O256" s="73"/>
      <c r="P256" s="73"/>
      <c r="Q256" s="73"/>
      <c r="R256" s="73"/>
      <c r="S256" s="73"/>
      <c r="T256" s="74"/>
      <c r="U256" s="34"/>
      <c r="V256" s="34"/>
      <c r="W256" s="34"/>
      <c r="X256" s="34"/>
      <c r="Y256" s="34"/>
      <c r="Z256" s="34"/>
      <c r="AA256" s="34"/>
      <c r="AB256" s="34"/>
      <c r="AC256" s="34"/>
      <c r="AD256" s="34"/>
      <c r="AE256" s="34"/>
      <c r="AT256" s="15" t="s">
        <v>290</v>
      </c>
      <c r="AU256" s="15" t="s">
        <v>80</v>
      </c>
    </row>
    <row r="257" s="2" customFormat="1">
      <c r="A257" s="34"/>
      <c r="B257" s="35"/>
      <c r="C257" s="34"/>
      <c r="D257" s="192" t="s">
        <v>291</v>
      </c>
      <c r="E257" s="34"/>
      <c r="F257" s="197" t="s">
        <v>2253</v>
      </c>
      <c r="G257" s="34"/>
      <c r="H257" s="34"/>
      <c r="I257" s="194"/>
      <c r="J257" s="34"/>
      <c r="K257" s="34"/>
      <c r="L257" s="35"/>
      <c r="M257" s="195"/>
      <c r="N257" s="196"/>
      <c r="O257" s="73"/>
      <c r="P257" s="73"/>
      <c r="Q257" s="73"/>
      <c r="R257" s="73"/>
      <c r="S257" s="73"/>
      <c r="T257" s="74"/>
      <c r="U257" s="34"/>
      <c r="V257" s="34"/>
      <c r="W257" s="34"/>
      <c r="X257" s="34"/>
      <c r="Y257" s="34"/>
      <c r="Z257" s="34"/>
      <c r="AA257" s="34"/>
      <c r="AB257" s="34"/>
      <c r="AC257" s="34"/>
      <c r="AD257" s="34"/>
      <c r="AE257" s="34"/>
      <c r="AT257" s="15" t="s">
        <v>291</v>
      </c>
      <c r="AU257" s="15" t="s">
        <v>80</v>
      </c>
    </row>
    <row r="258" s="2" customFormat="1" ht="16.5" customHeight="1">
      <c r="A258" s="34"/>
      <c r="B258" s="177"/>
      <c r="C258" s="178" t="s">
        <v>871</v>
      </c>
      <c r="D258" s="178" t="s">
        <v>284</v>
      </c>
      <c r="E258" s="179" t="s">
        <v>2254</v>
      </c>
      <c r="F258" s="180" t="s">
        <v>2255</v>
      </c>
      <c r="G258" s="181" t="s">
        <v>790</v>
      </c>
      <c r="H258" s="203">
        <v>35</v>
      </c>
      <c r="I258" s="183"/>
      <c r="J258" s="184">
        <f>ROUND(I258*H258,2)</f>
        <v>0</v>
      </c>
      <c r="K258" s="185"/>
      <c r="L258" s="35"/>
      <c r="M258" s="186" t="s">
        <v>1</v>
      </c>
      <c r="N258" s="187" t="s">
        <v>38</v>
      </c>
      <c r="O258" s="73"/>
      <c r="P258" s="188">
        <f>O258*H258</f>
        <v>0</v>
      </c>
      <c r="Q258" s="188">
        <v>0</v>
      </c>
      <c r="R258" s="188">
        <f>Q258*H258</f>
        <v>0</v>
      </c>
      <c r="S258" s="188">
        <v>0</v>
      </c>
      <c r="T258" s="189">
        <f>S258*H258</f>
        <v>0</v>
      </c>
      <c r="U258" s="34"/>
      <c r="V258" s="34"/>
      <c r="W258" s="34"/>
      <c r="X258" s="34"/>
      <c r="Y258" s="34"/>
      <c r="Z258" s="34"/>
      <c r="AA258" s="34"/>
      <c r="AB258" s="34"/>
      <c r="AC258" s="34"/>
      <c r="AD258" s="34"/>
      <c r="AE258" s="34"/>
      <c r="AR258" s="190" t="s">
        <v>97</v>
      </c>
      <c r="AT258" s="190" t="s">
        <v>284</v>
      </c>
      <c r="AU258" s="190" t="s">
        <v>80</v>
      </c>
      <c r="AY258" s="15" t="s">
        <v>281</v>
      </c>
      <c r="BE258" s="191">
        <f>IF(N258="základní",J258,0)</f>
        <v>0</v>
      </c>
      <c r="BF258" s="191">
        <f>IF(N258="snížená",J258,0)</f>
        <v>0</v>
      </c>
      <c r="BG258" s="191">
        <f>IF(N258="zákl. přenesená",J258,0)</f>
        <v>0</v>
      </c>
      <c r="BH258" s="191">
        <f>IF(N258="sníž. přenesená",J258,0)</f>
        <v>0</v>
      </c>
      <c r="BI258" s="191">
        <f>IF(N258="nulová",J258,0)</f>
        <v>0</v>
      </c>
      <c r="BJ258" s="15" t="s">
        <v>80</v>
      </c>
      <c r="BK258" s="191">
        <f>ROUND(I258*H258,2)</f>
        <v>0</v>
      </c>
      <c r="BL258" s="15" t="s">
        <v>97</v>
      </c>
      <c r="BM258" s="190" t="s">
        <v>2256</v>
      </c>
    </row>
    <row r="259" s="2" customFormat="1">
      <c r="A259" s="34"/>
      <c r="B259" s="35"/>
      <c r="C259" s="34"/>
      <c r="D259" s="192" t="s">
        <v>290</v>
      </c>
      <c r="E259" s="34"/>
      <c r="F259" s="193" t="s">
        <v>2255</v>
      </c>
      <c r="G259" s="34"/>
      <c r="H259" s="34"/>
      <c r="I259" s="194"/>
      <c r="J259" s="34"/>
      <c r="K259" s="34"/>
      <c r="L259" s="35"/>
      <c r="M259" s="195"/>
      <c r="N259" s="196"/>
      <c r="O259" s="73"/>
      <c r="P259" s="73"/>
      <c r="Q259" s="73"/>
      <c r="R259" s="73"/>
      <c r="S259" s="73"/>
      <c r="T259" s="74"/>
      <c r="U259" s="34"/>
      <c r="V259" s="34"/>
      <c r="W259" s="34"/>
      <c r="X259" s="34"/>
      <c r="Y259" s="34"/>
      <c r="Z259" s="34"/>
      <c r="AA259" s="34"/>
      <c r="AB259" s="34"/>
      <c r="AC259" s="34"/>
      <c r="AD259" s="34"/>
      <c r="AE259" s="34"/>
      <c r="AT259" s="15" t="s">
        <v>290</v>
      </c>
      <c r="AU259" s="15" t="s">
        <v>80</v>
      </c>
    </row>
    <row r="260" s="2" customFormat="1" ht="16.5" customHeight="1">
      <c r="A260" s="34"/>
      <c r="B260" s="177"/>
      <c r="C260" s="178" t="s">
        <v>876</v>
      </c>
      <c r="D260" s="178" t="s">
        <v>284</v>
      </c>
      <c r="E260" s="179" t="s">
        <v>82</v>
      </c>
      <c r="F260" s="180" t="s">
        <v>2257</v>
      </c>
      <c r="G260" s="181" t="s">
        <v>2202</v>
      </c>
      <c r="H260" s="203">
        <v>35</v>
      </c>
      <c r="I260" s="183"/>
      <c r="J260" s="184">
        <f>ROUND(I260*H260,2)</f>
        <v>0</v>
      </c>
      <c r="K260" s="185"/>
      <c r="L260" s="35"/>
      <c r="M260" s="186" t="s">
        <v>1</v>
      </c>
      <c r="N260" s="187" t="s">
        <v>38</v>
      </c>
      <c r="O260" s="73"/>
      <c r="P260" s="188">
        <f>O260*H260</f>
        <v>0</v>
      </c>
      <c r="Q260" s="188">
        <v>0</v>
      </c>
      <c r="R260" s="188">
        <f>Q260*H260</f>
        <v>0</v>
      </c>
      <c r="S260" s="188">
        <v>0</v>
      </c>
      <c r="T260" s="189">
        <f>S260*H260</f>
        <v>0</v>
      </c>
      <c r="U260" s="34"/>
      <c r="V260" s="34"/>
      <c r="W260" s="34"/>
      <c r="X260" s="34"/>
      <c r="Y260" s="34"/>
      <c r="Z260" s="34"/>
      <c r="AA260" s="34"/>
      <c r="AB260" s="34"/>
      <c r="AC260" s="34"/>
      <c r="AD260" s="34"/>
      <c r="AE260" s="34"/>
      <c r="AR260" s="190" t="s">
        <v>97</v>
      </c>
      <c r="AT260" s="190" t="s">
        <v>284</v>
      </c>
      <c r="AU260" s="190" t="s">
        <v>80</v>
      </c>
      <c r="AY260" s="15" t="s">
        <v>281</v>
      </c>
      <c r="BE260" s="191">
        <f>IF(N260="základní",J260,0)</f>
        <v>0</v>
      </c>
      <c r="BF260" s="191">
        <f>IF(N260="snížená",J260,0)</f>
        <v>0</v>
      </c>
      <c r="BG260" s="191">
        <f>IF(N260="zákl. přenesená",J260,0)</f>
        <v>0</v>
      </c>
      <c r="BH260" s="191">
        <f>IF(N260="sníž. přenesená",J260,0)</f>
        <v>0</v>
      </c>
      <c r="BI260" s="191">
        <f>IF(N260="nulová",J260,0)</f>
        <v>0</v>
      </c>
      <c r="BJ260" s="15" t="s">
        <v>80</v>
      </c>
      <c r="BK260" s="191">
        <f>ROUND(I260*H260,2)</f>
        <v>0</v>
      </c>
      <c r="BL260" s="15" t="s">
        <v>97</v>
      </c>
      <c r="BM260" s="190" t="s">
        <v>2258</v>
      </c>
    </row>
    <row r="261" s="2" customFormat="1">
      <c r="A261" s="34"/>
      <c r="B261" s="35"/>
      <c r="C261" s="34"/>
      <c r="D261" s="192" t="s">
        <v>290</v>
      </c>
      <c r="E261" s="34"/>
      <c r="F261" s="193" t="s">
        <v>2257</v>
      </c>
      <c r="G261" s="34"/>
      <c r="H261" s="34"/>
      <c r="I261" s="194"/>
      <c r="J261" s="34"/>
      <c r="K261" s="34"/>
      <c r="L261" s="35"/>
      <c r="M261" s="195"/>
      <c r="N261" s="196"/>
      <c r="O261" s="73"/>
      <c r="P261" s="73"/>
      <c r="Q261" s="73"/>
      <c r="R261" s="73"/>
      <c r="S261" s="73"/>
      <c r="T261" s="74"/>
      <c r="U261" s="34"/>
      <c r="V261" s="34"/>
      <c r="W261" s="34"/>
      <c r="X261" s="34"/>
      <c r="Y261" s="34"/>
      <c r="Z261" s="34"/>
      <c r="AA261" s="34"/>
      <c r="AB261" s="34"/>
      <c r="AC261" s="34"/>
      <c r="AD261" s="34"/>
      <c r="AE261" s="34"/>
      <c r="AT261" s="15" t="s">
        <v>290</v>
      </c>
      <c r="AU261" s="15" t="s">
        <v>80</v>
      </c>
    </row>
    <row r="262" s="2" customFormat="1" ht="16.5" customHeight="1">
      <c r="A262" s="34"/>
      <c r="B262" s="177"/>
      <c r="C262" s="178" t="s">
        <v>883</v>
      </c>
      <c r="D262" s="178" t="s">
        <v>284</v>
      </c>
      <c r="E262" s="179" t="s">
        <v>2259</v>
      </c>
      <c r="F262" s="180" t="s">
        <v>2260</v>
      </c>
      <c r="G262" s="181" t="s">
        <v>403</v>
      </c>
      <c r="H262" s="203">
        <v>1529</v>
      </c>
      <c r="I262" s="183"/>
      <c r="J262" s="184">
        <f>ROUND(I262*H262,2)</f>
        <v>0</v>
      </c>
      <c r="K262" s="185"/>
      <c r="L262" s="35"/>
      <c r="M262" s="186" t="s">
        <v>1</v>
      </c>
      <c r="N262" s="187" t="s">
        <v>38</v>
      </c>
      <c r="O262" s="73"/>
      <c r="P262" s="188">
        <f>O262*H262</f>
        <v>0</v>
      </c>
      <c r="Q262" s="188">
        <v>0</v>
      </c>
      <c r="R262" s="188">
        <f>Q262*H262</f>
        <v>0</v>
      </c>
      <c r="S262" s="188">
        <v>0</v>
      </c>
      <c r="T262" s="189">
        <f>S262*H262</f>
        <v>0</v>
      </c>
      <c r="U262" s="34"/>
      <c r="V262" s="34"/>
      <c r="W262" s="34"/>
      <c r="X262" s="34"/>
      <c r="Y262" s="34"/>
      <c r="Z262" s="34"/>
      <c r="AA262" s="34"/>
      <c r="AB262" s="34"/>
      <c r="AC262" s="34"/>
      <c r="AD262" s="34"/>
      <c r="AE262" s="34"/>
      <c r="AR262" s="190" t="s">
        <v>97</v>
      </c>
      <c r="AT262" s="190" t="s">
        <v>284</v>
      </c>
      <c r="AU262" s="190" t="s">
        <v>80</v>
      </c>
      <c r="AY262" s="15" t="s">
        <v>281</v>
      </c>
      <c r="BE262" s="191">
        <f>IF(N262="základní",J262,0)</f>
        <v>0</v>
      </c>
      <c r="BF262" s="191">
        <f>IF(N262="snížená",J262,0)</f>
        <v>0</v>
      </c>
      <c r="BG262" s="191">
        <f>IF(N262="zákl. přenesená",J262,0)</f>
        <v>0</v>
      </c>
      <c r="BH262" s="191">
        <f>IF(N262="sníž. přenesená",J262,0)</f>
        <v>0</v>
      </c>
      <c r="BI262" s="191">
        <f>IF(N262="nulová",J262,0)</f>
        <v>0</v>
      </c>
      <c r="BJ262" s="15" t="s">
        <v>80</v>
      </c>
      <c r="BK262" s="191">
        <f>ROUND(I262*H262,2)</f>
        <v>0</v>
      </c>
      <c r="BL262" s="15" t="s">
        <v>97</v>
      </c>
      <c r="BM262" s="190" t="s">
        <v>2261</v>
      </c>
    </row>
    <row r="263" s="2" customFormat="1">
      <c r="A263" s="34"/>
      <c r="B263" s="35"/>
      <c r="C263" s="34"/>
      <c r="D263" s="192" t="s">
        <v>290</v>
      </c>
      <c r="E263" s="34"/>
      <c r="F263" s="193" t="s">
        <v>2260</v>
      </c>
      <c r="G263" s="34"/>
      <c r="H263" s="34"/>
      <c r="I263" s="194"/>
      <c r="J263" s="34"/>
      <c r="K263" s="34"/>
      <c r="L263" s="35"/>
      <c r="M263" s="195"/>
      <c r="N263" s="196"/>
      <c r="O263" s="73"/>
      <c r="P263" s="73"/>
      <c r="Q263" s="73"/>
      <c r="R263" s="73"/>
      <c r="S263" s="73"/>
      <c r="T263" s="74"/>
      <c r="U263" s="34"/>
      <c r="V263" s="34"/>
      <c r="W263" s="34"/>
      <c r="X263" s="34"/>
      <c r="Y263" s="34"/>
      <c r="Z263" s="34"/>
      <c r="AA263" s="34"/>
      <c r="AB263" s="34"/>
      <c r="AC263" s="34"/>
      <c r="AD263" s="34"/>
      <c r="AE263" s="34"/>
      <c r="AT263" s="15" t="s">
        <v>290</v>
      </c>
      <c r="AU263" s="15" t="s">
        <v>80</v>
      </c>
    </row>
    <row r="264" s="2" customFormat="1">
      <c r="A264" s="34"/>
      <c r="B264" s="35"/>
      <c r="C264" s="34"/>
      <c r="D264" s="192" t="s">
        <v>291</v>
      </c>
      <c r="E264" s="34"/>
      <c r="F264" s="197" t="s">
        <v>2262</v>
      </c>
      <c r="G264" s="34"/>
      <c r="H264" s="34"/>
      <c r="I264" s="194"/>
      <c r="J264" s="34"/>
      <c r="K264" s="34"/>
      <c r="L264" s="35"/>
      <c r="M264" s="195"/>
      <c r="N264" s="196"/>
      <c r="O264" s="73"/>
      <c r="P264" s="73"/>
      <c r="Q264" s="73"/>
      <c r="R264" s="73"/>
      <c r="S264" s="73"/>
      <c r="T264" s="74"/>
      <c r="U264" s="34"/>
      <c r="V264" s="34"/>
      <c r="W264" s="34"/>
      <c r="X264" s="34"/>
      <c r="Y264" s="34"/>
      <c r="Z264" s="34"/>
      <c r="AA264" s="34"/>
      <c r="AB264" s="34"/>
      <c r="AC264" s="34"/>
      <c r="AD264" s="34"/>
      <c r="AE264" s="34"/>
      <c r="AT264" s="15" t="s">
        <v>291</v>
      </c>
      <c r="AU264" s="15" t="s">
        <v>80</v>
      </c>
    </row>
    <row r="265" s="2" customFormat="1" ht="16.5" customHeight="1">
      <c r="A265" s="34"/>
      <c r="B265" s="177"/>
      <c r="C265" s="178" t="s">
        <v>890</v>
      </c>
      <c r="D265" s="178" t="s">
        <v>284</v>
      </c>
      <c r="E265" s="179" t="s">
        <v>2263</v>
      </c>
      <c r="F265" s="180" t="s">
        <v>2264</v>
      </c>
      <c r="G265" s="181" t="s">
        <v>403</v>
      </c>
      <c r="H265" s="203">
        <v>2076</v>
      </c>
      <c r="I265" s="183"/>
      <c r="J265" s="184">
        <f>ROUND(I265*H265,2)</f>
        <v>0</v>
      </c>
      <c r="K265" s="185"/>
      <c r="L265" s="35"/>
      <c r="M265" s="186" t="s">
        <v>1</v>
      </c>
      <c r="N265" s="187" t="s">
        <v>38</v>
      </c>
      <c r="O265" s="73"/>
      <c r="P265" s="188">
        <f>O265*H265</f>
        <v>0</v>
      </c>
      <c r="Q265" s="188">
        <v>0</v>
      </c>
      <c r="R265" s="188">
        <f>Q265*H265</f>
        <v>0</v>
      </c>
      <c r="S265" s="188">
        <v>0</v>
      </c>
      <c r="T265" s="189">
        <f>S265*H265</f>
        <v>0</v>
      </c>
      <c r="U265" s="34"/>
      <c r="V265" s="34"/>
      <c r="W265" s="34"/>
      <c r="X265" s="34"/>
      <c r="Y265" s="34"/>
      <c r="Z265" s="34"/>
      <c r="AA265" s="34"/>
      <c r="AB265" s="34"/>
      <c r="AC265" s="34"/>
      <c r="AD265" s="34"/>
      <c r="AE265" s="34"/>
      <c r="AR265" s="190" t="s">
        <v>97</v>
      </c>
      <c r="AT265" s="190" t="s">
        <v>284</v>
      </c>
      <c r="AU265" s="190" t="s">
        <v>80</v>
      </c>
      <c r="AY265" s="15" t="s">
        <v>281</v>
      </c>
      <c r="BE265" s="191">
        <f>IF(N265="základní",J265,0)</f>
        <v>0</v>
      </c>
      <c r="BF265" s="191">
        <f>IF(N265="snížená",J265,0)</f>
        <v>0</v>
      </c>
      <c r="BG265" s="191">
        <f>IF(N265="zákl. přenesená",J265,0)</f>
        <v>0</v>
      </c>
      <c r="BH265" s="191">
        <f>IF(N265="sníž. přenesená",J265,0)</f>
        <v>0</v>
      </c>
      <c r="BI265" s="191">
        <f>IF(N265="nulová",J265,0)</f>
        <v>0</v>
      </c>
      <c r="BJ265" s="15" t="s">
        <v>80</v>
      </c>
      <c r="BK265" s="191">
        <f>ROUND(I265*H265,2)</f>
        <v>0</v>
      </c>
      <c r="BL265" s="15" t="s">
        <v>97</v>
      </c>
      <c r="BM265" s="190" t="s">
        <v>2265</v>
      </c>
    </row>
    <row r="266" s="2" customFormat="1">
      <c r="A266" s="34"/>
      <c r="B266" s="35"/>
      <c r="C266" s="34"/>
      <c r="D266" s="192" t="s">
        <v>290</v>
      </c>
      <c r="E266" s="34"/>
      <c r="F266" s="193" t="s">
        <v>2264</v>
      </c>
      <c r="G266" s="34"/>
      <c r="H266" s="34"/>
      <c r="I266" s="194"/>
      <c r="J266" s="34"/>
      <c r="K266" s="34"/>
      <c r="L266" s="35"/>
      <c r="M266" s="195"/>
      <c r="N266" s="196"/>
      <c r="O266" s="73"/>
      <c r="P266" s="73"/>
      <c r="Q266" s="73"/>
      <c r="R266" s="73"/>
      <c r="S266" s="73"/>
      <c r="T266" s="74"/>
      <c r="U266" s="34"/>
      <c r="V266" s="34"/>
      <c r="W266" s="34"/>
      <c r="X266" s="34"/>
      <c r="Y266" s="34"/>
      <c r="Z266" s="34"/>
      <c r="AA266" s="34"/>
      <c r="AB266" s="34"/>
      <c r="AC266" s="34"/>
      <c r="AD266" s="34"/>
      <c r="AE266" s="34"/>
      <c r="AT266" s="15" t="s">
        <v>290</v>
      </c>
      <c r="AU266" s="15" t="s">
        <v>80</v>
      </c>
    </row>
    <row r="267" s="2" customFormat="1" ht="16.5" customHeight="1">
      <c r="A267" s="34"/>
      <c r="B267" s="177"/>
      <c r="C267" s="178" t="s">
        <v>895</v>
      </c>
      <c r="D267" s="178" t="s">
        <v>284</v>
      </c>
      <c r="E267" s="179" t="s">
        <v>2266</v>
      </c>
      <c r="F267" s="180" t="s">
        <v>2267</v>
      </c>
      <c r="G267" s="181" t="s">
        <v>510</v>
      </c>
      <c r="H267" s="203">
        <v>360.5</v>
      </c>
      <c r="I267" s="183"/>
      <c r="J267" s="184">
        <f>ROUND(I267*H267,2)</f>
        <v>0</v>
      </c>
      <c r="K267" s="185"/>
      <c r="L267" s="35"/>
      <c r="M267" s="186" t="s">
        <v>1</v>
      </c>
      <c r="N267" s="187" t="s">
        <v>38</v>
      </c>
      <c r="O267" s="73"/>
      <c r="P267" s="188">
        <f>O267*H267</f>
        <v>0</v>
      </c>
      <c r="Q267" s="188">
        <v>0</v>
      </c>
      <c r="R267" s="188">
        <f>Q267*H267</f>
        <v>0</v>
      </c>
      <c r="S267" s="188">
        <v>0</v>
      </c>
      <c r="T267" s="189">
        <f>S267*H267</f>
        <v>0</v>
      </c>
      <c r="U267" s="34"/>
      <c r="V267" s="34"/>
      <c r="W267" s="34"/>
      <c r="X267" s="34"/>
      <c r="Y267" s="34"/>
      <c r="Z267" s="34"/>
      <c r="AA267" s="34"/>
      <c r="AB267" s="34"/>
      <c r="AC267" s="34"/>
      <c r="AD267" s="34"/>
      <c r="AE267" s="34"/>
      <c r="AR267" s="190" t="s">
        <v>97</v>
      </c>
      <c r="AT267" s="190" t="s">
        <v>284</v>
      </c>
      <c r="AU267" s="190" t="s">
        <v>80</v>
      </c>
      <c r="AY267" s="15" t="s">
        <v>281</v>
      </c>
      <c r="BE267" s="191">
        <f>IF(N267="základní",J267,0)</f>
        <v>0</v>
      </c>
      <c r="BF267" s="191">
        <f>IF(N267="snížená",J267,0)</f>
        <v>0</v>
      </c>
      <c r="BG267" s="191">
        <f>IF(N267="zákl. přenesená",J267,0)</f>
        <v>0</v>
      </c>
      <c r="BH267" s="191">
        <f>IF(N267="sníž. přenesená",J267,0)</f>
        <v>0</v>
      </c>
      <c r="BI267" s="191">
        <f>IF(N267="nulová",J267,0)</f>
        <v>0</v>
      </c>
      <c r="BJ267" s="15" t="s">
        <v>80</v>
      </c>
      <c r="BK267" s="191">
        <f>ROUND(I267*H267,2)</f>
        <v>0</v>
      </c>
      <c r="BL267" s="15" t="s">
        <v>97</v>
      </c>
      <c r="BM267" s="190" t="s">
        <v>2268</v>
      </c>
    </row>
    <row r="268" s="2" customFormat="1">
      <c r="A268" s="34"/>
      <c r="B268" s="35"/>
      <c r="C268" s="34"/>
      <c r="D268" s="192" t="s">
        <v>290</v>
      </c>
      <c r="E268" s="34"/>
      <c r="F268" s="193" t="s">
        <v>2267</v>
      </c>
      <c r="G268" s="34"/>
      <c r="H268" s="34"/>
      <c r="I268" s="194"/>
      <c r="J268" s="34"/>
      <c r="K268" s="34"/>
      <c r="L268" s="35"/>
      <c r="M268" s="195"/>
      <c r="N268" s="196"/>
      <c r="O268" s="73"/>
      <c r="P268" s="73"/>
      <c r="Q268" s="73"/>
      <c r="R268" s="73"/>
      <c r="S268" s="73"/>
      <c r="T268" s="74"/>
      <c r="U268" s="34"/>
      <c r="V268" s="34"/>
      <c r="W268" s="34"/>
      <c r="X268" s="34"/>
      <c r="Y268" s="34"/>
      <c r="Z268" s="34"/>
      <c r="AA268" s="34"/>
      <c r="AB268" s="34"/>
      <c r="AC268" s="34"/>
      <c r="AD268" s="34"/>
      <c r="AE268" s="34"/>
      <c r="AT268" s="15" t="s">
        <v>290</v>
      </c>
      <c r="AU268" s="15" t="s">
        <v>80</v>
      </c>
    </row>
    <row r="269" s="2" customFormat="1">
      <c r="A269" s="34"/>
      <c r="B269" s="35"/>
      <c r="C269" s="34"/>
      <c r="D269" s="192" t="s">
        <v>291</v>
      </c>
      <c r="E269" s="34"/>
      <c r="F269" s="197" t="s">
        <v>2269</v>
      </c>
      <c r="G269" s="34"/>
      <c r="H269" s="34"/>
      <c r="I269" s="194"/>
      <c r="J269" s="34"/>
      <c r="K269" s="34"/>
      <c r="L269" s="35"/>
      <c r="M269" s="195"/>
      <c r="N269" s="196"/>
      <c r="O269" s="73"/>
      <c r="P269" s="73"/>
      <c r="Q269" s="73"/>
      <c r="R269" s="73"/>
      <c r="S269" s="73"/>
      <c r="T269" s="74"/>
      <c r="U269" s="34"/>
      <c r="V269" s="34"/>
      <c r="W269" s="34"/>
      <c r="X269" s="34"/>
      <c r="Y269" s="34"/>
      <c r="Z269" s="34"/>
      <c r="AA269" s="34"/>
      <c r="AB269" s="34"/>
      <c r="AC269" s="34"/>
      <c r="AD269" s="34"/>
      <c r="AE269" s="34"/>
      <c r="AT269" s="15" t="s">
        <v>291</v>
      </c>
      <c r="AU269" s="15" t="s">
        <v>80</v>
      </c>
    </row>
    <row r="270" s="2" customFormat="1" ht="16.5" customHeight="1">
      <c r="A270" s="34"/>
      <c r="B270" s="177"/>
      <c r="C270" s="178" t="s">
        <v>902</v>
      </c>
      <c r="D270" s="178" t="s">
        <v>284</v>
      </c>
      <c r="E270" s="179" t="s">
        <v>2270</v>
      </c>
      <c r="F270" s="180" t="s">
        <v>2271</v>
      </c>
      <c r="G270" s="181" t="s">
        <v>510</v>
      </c>
      <c r="H270" s="203">
        <v>100</v>
      </c>
      <c r="I270" s="183"/>
      <c r="J270" s="184">
        <f>ROUND(I270*H270,2)</f>
        <v>0</v>
      </c>
      <c r="K270" s="185"/>
      <c r="L270" s="35"/>
      <c r="M270" s="186" t="s">
        <v>1</v>
      </c>
      <c r="N270" s="187" t="s">
        <v>38</v>
      </c>
      <c r="O270" s="73"/>
      <c r="P270" s="188">
        <f>O270*H270</f>
        <v>0</v>
      </c>
      <c r="Q270" s="188">
        <v>0</v>
      </c>
      <c r="R270" s="188">
        <f>Q270*H270</f>
        <v>0</v>
      </c>
      <c r="S270" s="188">
        <v>0</v>
      </c>
      <c r="T270" s="189">
        <f>S270*H270</f>
        <v>0</v>
      </c>
      <c r="U270" s="34"/>
      <c r="V270" s="34"/>
      <c r="W270" s="34"/>
      <c r="X270" s="34"/>
      <c r="Y270" s="34"/>
      <c r="Z270" s="34"/>
      <c r="AA270" s="34"/>
      <c r="AB270" s="34"/>
      <c r="AC270" s="34"/>
      <c r="AD270" s="34"/>
      <c r="AE270" s="34"/>
      <c r="AR270" s="190" t="s">
        <v>97</v>
      </c>
      <c r="AT270" s="190" t="s">
        <v>284</v>
      </c>
      <c r="AU270" s="190" t="s">
        <v>80</v>
      </c>
      <c r="AY270" s="15" t="s">
        <v>281</v>
      </c>
      <c r="BE270" s="191">
        <f>IF(N270="základní",J270,0)</f>
        <v>0</v>
      </c>
      <c r="BF270" s="191">
        <f>IF(N270="snížená",J270,0)</f>
        <v>0</v>
      </c>
      <c r="BG270" s="191">
        <f>IF(N270="zákl. přenesená",J270,0)</f>
        <v>0</v>
      </c>
      <c r="BH270" s="191">
        <f>IF(N270="sníž. přenesená",J270,0)</f>
        <v>0</v>
      </c>
      <c r="BI270" s="191">
        <f>IF(N270="nulová",J270,0)</f>
        <v>0</v>
      </c>
      <c r="BJ270" s="15" t="s">
        <v>80</v>
      </c>
      <c r="BK270" s="191">
        <f>ROUND(I270*H270,2)</f>
        <v>0</v>
      </c>
      <c r="BL270" s="15" t="s">
        <v>97</v>
      </c>
      <c r="BM270" s="190" t="s">
        <v>2272</v>
      </c>
    </row>
    <row r="271" s="2" customFormat="1">
      <c r="A271" s="34"/>
      <c r="B271" s="35"/>
      <c r="C271" s="34"/>
      <c r="D271" s="192" t="s">
        <v>290</v>
      </c>
      <c r="E271" s="34"/>
      <c r="F271" s="193" t="s">
        <v>2271</v>
      </c>
      <c r="G271" s="34"/>
      <c r="H271" s="34"/>
      <c r="I271" s="194"/>
      <c r="J271" s="34"/>
      <c r="K271" s="34"/>
      <c r="L271" s="35"/>
      <c r="M271" s="195"/>
      <c r="N271" s="196"/>
      <c r="O271" s="73"/>
      <c r="P271" s="73"/>
      <c r="Q271" s="73"/>
      <c r="R271" s="73"/>
      <c r="S271" s="73"/>
      <c r="T271" s="74"/>
      <c r="U271" s="34"/>
      <c r="V271" s="34"/>
      <c r="W271" s="34"/>
      <c r="X271" s="34"/>
      <c r="Y271" s="34"/>
      <c r="Z271" s="34"/>
      <c r="AA271" s="34"/>
      <c r="AB271" s="34"/>
      <c r="AC271" s="34"/>
      <c r="AD271" s="34"/>
      <c r="AE271" s="34"/>
      <c r="AT271" s="15" t="s">
        <v>290</v>
      </c>
      <c r="AU271" s="15" t="s">
        <v>80</v>
      </c>
    </row>
    <row r="272" s="2" customFormat="1" ht="16.5" customHeight="1">
      <c r="A272" s="34"/>
      <c r="B272" s="177"/>
      <c r="C272" s="178" t="s">
        <v>908</v>
      </c>
      <c r="D272" s="178" t="s">
        <v>284</v>
      </c>
      <c r="E272" s="179" t="s">
        <v>2273</v>
      </c>
      <c r="F272" s="180" t="s">
        <v>2274</v>
      </c>
      <c r="G272" s="181" t="s">
        <v>510</v>
      </c>
      <c r="H272" s="203">
        <v>100</v>
      </c>
      <c r="I272" s="183"/>
      <c r="J272" s="184">
        <f>ROUND(I272*H272,2)</f>
        <v>0</v>
      </c>
      <c r="K272" s="185"/>
      <c r="L272" s="35"/>
      <c r="M272" s="186" t="s">
        <v>1</v>
      </c>
      <c r="N272" s="187" t="s">
        <v>38</v>
      </c>
      <c r="O272" s="73"/>
      <c r="P272" s="188">
        <f>O272*H272</f>
        <v>0</v>
      </c>
      <c r="Q272" s="188">
        <v>0</v>
      </c>
      <c r="R272" s="188">
        <f>Q272*H272</f>
        <v>0</v>
      </c>
      <c r="S272" s="188">
        <v>0</v>
      </c>
      <c r="T272" s="189">
        <f>S272*H272</f>
        <v>0</v>
      </c>
      <c r="U272" s="34"/>
      <c r="V272" s="34"/>
      <c r="W272" s="34"/>
      <c r="X272" s="34"/>
      <c r="Y272" s="34"/>
      <c r="Z272" s="34"/>
      <c r="AA272" s="34"/>
      <c r="AB272" s="34"/>
      <c r="AC272" s="34"/>
      <c r="AD272" s="34"/>
      <c r="AE272" s="34"/>
      <c r="AR272" s="190" t="s">
        <v>97</v>
      </c>
      <c r="AT272" s="190" t="s">
        <v>284</v>
      </c>
      <c r="AU272" s="190" t="s">
        <v>80</v>
      </c>
      <c r="AY272" s="15" t="s">
        <v>281</v>
      </c>
      <c r="BE272" s="191">
        <f>IF(N272="základní",J272,0)</f>
        <v>0</v>
      </c>
      <c r="BF272" s="191">
        <f>IF(N272="snížená",J272,0)</f>
        <v>0</v>
      </c>
      <c r="BG272" s="191">
        <f>IF(N272="zákl. přenesená",J272,0)</f>
        <v>0</v>
      </c>
      <c r="BH272" s="191">
        <f>IF(N272="sníž. přenesená",J272,0)</f>
        <v>0</v>
      </c>
      <c r="BI272" s="191">
        <f>IF(N272="nulová",J272,0)</f>
        <v>0</v>
      </c>
      <c r="BJ272" s="15" t="s">
        <v>80</v>
      </c>
      <c r="BK272" s="191">
        <f>ROUND(I272*H272,2)</f>
        <v>0</v>
      </c>
      <c r="BL272" s="15" t="s">
        <v>97</v>
      </c>
      <c r="BM272" s="190" t="s">
        <v>2275</v>
      </c>
    </row>
    <row r="273" s="2" customFormat="1">
      <c r="A273" s="34"/>
      <c r="B273" s="35"/>
      <c r="C273" s="34"/>
      <c r="D273" s="192" t="s">
        <v>290</v>
      </c>
      <c r="E273" s="34"/>
      <c r="F273" s="193" t="s">
        <v>2274</v>
      </c>
      <c r="G273" s="34"/>
      <c r="H273" s="34"/>
      <c r="I273" s="194"/>
      <c r="J273" s="34"/>
      <c r="K273" s="34"/>
      <c r="L273" s="35"/>
      <c r="M273" s="195"/>
      <c r="N273" s="196"/>
      <c r="O273" s="73"/>
      <c r="P273" s="73"/>
      <c r="Q273" s="73"/>
      <c r="R273" s="73"/>
      <c r="S273" s="73"/>
      <c r="T273" s="74"/>
      <c r="U273" s="34"/>
      <c r="V273" s="34"/>
      <c r="W273" s="34"/>
      <c r="X273" s="34"/>
      <c r="Y273" s="34"/>
      <c r="Z273" s="34"/>
      <c r="AA273" s="34"/>
      <c r="AB273" s="34"/>
      <c r="AC273" s="34"/>
      <c r="AD273" s="34"/>
      <c r="AE273" s="34"/>
      <c r="AT273" s="15" t="s">
        <v>290</v>
      </c>
      <c r="AU273" s="15" t="s">
        <v>80</v>
      </c>
    </row>
    <row r="274" s="2" customFormat="1" ht="16.5" customHeight="1">
      <c r="A274" s="34"/>
      <c r="B274" s="177"/>
      <c r="C274" s="178" t="s">
        <v>918</v>
      </c>
      <c r="D274" s="178" t="s">
        <v>284</v>
      </c>
      <c r="E274" s="179" t="s">
        <v>280</v>
      </c>
      <c r="F274" s="180" t="s">
        <v>2276</v>
      </c>
      <c r="G274" s="181" t="s">
        <v>2202</v>
      </c>
      <c r="H274" s="203">
        <v>25003</v>
      </c>
      <c r="I274" s="183"/>
      <c r="J274" s="184">
        <f>ROUND(I274*H274,2)</f>
        <v>0</v>
      </c>
      <c r="K274" s="185"/>
      <c r="L274" s="35"/>
      <c r="M274" s="186" t="s">
        <v>1</v>
      </c>
      <c r="N274" s="187" t="s">
        <v>38</v>
      </c>
      <c r="O274" s="73"/>
      <c r="P274" s="188">
        <f>O274*H274</f>
        <v>0</v>
      </c>
      <c r="Q274" s="188">
        <v>0</v>
      </c>
      <c r="R274" s="188">
        <f>Q274*H274</f>
        <v>0</v>
      </c>
      <c r="S274" s="188">
        <v>0</v>
      </c>
      <c r="T274" s="189">
        <f>S274*H274</f>
        <v>0</v>
      </c>
      <c r="U274" s="34"/>
      <c r="V274" s="34"/>
      <c r="W274" s="34"/>
      <c r="X274" s="34"/>
      <c r="Y274" s="34"/>
      <c r="Z274" s="34"/>
      <c r="AA274" s="34"/>
      <c r="AB274" s="34"/>
      <c r="AC274" s="34"/>
      <c r="AD274" s="34"/>
      <c r="AE274" s="34"/>
      <c r="AR274" s="190" t="s">
        <v>97</v>
      </c>
      <c r="AT274" s="190" t="s">
        <v>284</v>
      </c>
      <c r="AU274" s="190" t="s">
        <v>80</v>
      </c>
      <c r="AY274" s="15" t="s">
        <v>281</v>
      </c>
      <c r="BE274" s="191">
        <f>IF(N274="základní",J274,0)</f>
        <v>0</v>
      </c>
      <c r="BF274" s="191">
        <f>IF(N274="snížená",J274,0)</f>
        <v>0</v>
      </c>
      <c r="BG274" s="191">
        <f>IF(N274="zákl. přenesená",J274,0)</f>
        <v>0</v>
      </c>
      <c r="BH274" s="191">
        <f>IF(N274="sníž. přenesená",J274,0)</f>
        <v>0</v>
      </c>
      <c r="BI274" s="191">
        <f>IF(N274="nulová",J274,0)</f>
        <v>0</v>
      </c>
      <c r="BJ274" s="15" t="s">
        <v>80</v>
      </c>
      <c r="BK274" s="191">
        <f>ROUND(I274*H274,2)</f>
        <v>0</v>
      </c>
      <c r="BL274" s="15" t="s">
        <v>97</v>
      </c>
      <c r="BM274" s="190" t="s">
        <v>2277</v>
      </c>
    </row>
    <row r="275" s="2" customFormat="1">
      <c r="A275" s="34"/>
      <c r="B275" s="35"/>
      <c r="C275" s="34"/>
      <c r="D275" s="192" t="s">
        <v>290</v>
      </c>
      <c r="E275" s="34"/>
      <c r="F275" s="193" t="s">
        <v>2276</v>
      </c>
      <c r="G275" s="34"/>
      <c r="H275" s="34"/>
      <c r="I275" s="194"/>
      <c r="J275" s="34"/>
      <c r="K275" s="34"/>
      <c r="L275" s="35"/>
      <c r="M275" s="195"/>
      <c r="N275" s="196"/>
      <c r="O275" s="73"/>
      <c r="P275" s="73"/>
      <c r="Q275" s="73"/>
      <c r="R275" s="73"/>
      <c r="S275" s="73"/>
      <c r="T275" s="74"/>
      <c r="U275" s="34"/>
      <c r="V275" s="34"/>
      <c r="W275" s="34"/>
      <c r="X275" s="34"/>
      <c r="Y275" s="34"/>
      <c r="Z275" s="34"/>
      <c r="AA275" s="34"/>
      <c r="AB275" s="34"/>
      <c r="AC275" s="34"/>
      <c r="AD275" s="34"/>
      <c r="AE275" s="34"/>
      <c r="AT275" s="15" t="s">
        <v>290</v>
      </c>
      <c r="AU275" s="15" t="s">
        <v>80</v>
      </c>
    </row>
    <row r="276" s="2" customFormat="1">
      <c r="A276" s="34"/>
      <c r="B276" s="35"/>
      <c r="C276" s="34"/>
      <c r="D276" s="192" t="s">
        <v>291</v>
      </c>
      <c r="E276" s="34"/>
      <c r="F276" s="197" t="s">
        <v>2278</v>
      </c>
      <c r="G276" s="34"/>
      <c r="H276" s="34"/>
      <c r="I276" s="194"/>
      <c r="J276" s="34"/>
      <c r="K276" s="34"/>
      <c r="L276" s="35"/>
      <c r="M276" s="195"/>
      <c r="N276" s="196"/>
      <c r="O276" s="73"/>
      <c r="P276" s="73"/>
      <c r="Q276" s="73"/>
      <c r="R276" s="73"/>
      <c r="S276" s="73"/>
      <c r="T276" s="74"/>
      <c r="U276" s="34"/>
      <c r="V276" s="34"/>
      <c r="W276" s="34"/>
      <c r="X276" s="34"/>
      <c r="Y276" s="34"/>
      <c r="Z276" s="34"/>
      <c r="AA276" s="34"/>
      <c r="AB276" s="34"/>
      <c r="AC276" s="34"/>
      <c r="AD276" s="34"/>
      <c r="AE276" s="34"/>
      <c r="AT276" s="15" t="s">
        <v>291</v>
      </c>
      <c r="AU276" s="15" t="s">
        <v>80</v>
      </c>
    </row>
    <row r="277" s="12" customFormat="1" ht="25.92" customHeight="1">
      <c r="A277" s="12"/>
      <c r="B277" s="164"/>
      <c r="C277" s="12"/>
      <c r="D277" s="165" t="s">
        <v>72</v>
      </c>
      <c r="E277" s="166" t="s">
        <v>653</v>
      </c>
      <c r="F277" s="166" t="s">
        <v>654</v>
      </c>
      <c r="G277" s="12"/>
      <c r="H277" s="12"/>
      <c r="I277" s="167"/>
      <c r="J277" s="168">
        <f>BK277</f>
        <v>0</v>
      </c>
      <c r="K277" s="12"/>
      <c r="L277" s="164"/>
      <c r="M277" s="169"/>
      <c r="N277" s="170"/>
      <c r="O277" s="170"/>
      <c r="P277" s="171">
        <f>SUM(P278:P279)</f>
        <v>0</v>
      </c>
      <c r="Q277" s="170"/>
      <c r="R277" s="171">
        <f>SUM(R278:R279)</f>
        <v>0</v>
      </c>
      <c r="S277" s="170"/>
      <c r="T277" s="172">
        <f>SUM(T278:T279)</f>
        <v>0</v>
      </c>
      <c r="U277" s="12"/>
      <c r="V277" s="12"/>
      <c r="W277" s="12"/>
      <c r="X277" s="12"/>
      <c r="Y277" s="12"/>
      <c r="Z277" s="12"/>
      <c r="AA277" s="12"/>
      <c r="AB277" s="12"/>
      <c r="AC277" s="12"/>
      <c r="AD277" s="12"/>
      <c r="AE277" s="12"/>
      <c r="AR277" s="165" t="s">
        <v>80</v>
      </c>
      <c r="AT277" s="173" t="s">
        <v>72</v>
      </c>
      <c r="AU277" s="173" t="s">
        <v>73</v>
      </c>
      <c r="AY277" s="165" t="s">
        <v>281</v>
      </c>
      <c r="BK277" s="174">
        <f>SUM(BK278:BK279)</f>
        <v>0</v>
      </c>
    </row>
    <row r="278" s="2" customFormat="1" ht="21.75" customHeight="1">
      <c r="A278" s="34"/>
      <c r="B278" s="177"/>
      <c r="C278" s="178" t="s">
        <v>923</v>
      </c>
      <c r="D278" s="178" t="s">
        <v>284</v>
      </c>
      <c r="E278" s="179" t="s">
        <v>2279</v>
      </c>
      <c r="F278" s="180" t="s">
        <v>2280</v>
      </c>
      <c r="G278" s="181" t="s">
        <v>515</v>
      </c>
      <c r="H278" s="203">
        <v>555</v>
      </c>
      <c r="I278" s="183"/>
      <c r="J278" s="184">
        <f>ROUND(I278*H278,2)</f>
        <v>0</v>
      </c>
      <c r="K278" s="185"/>
      <c r="L278" s="35"/>
      <c r="M278" s="186" t="s">
        <v>1</v>
      </c>
      <c r="N278" s="187" t="s">
        <v>38</v>
      </c>
      <c r="O278" s="73"/>
      <c r="P278" s="188">
        <f>O278*H278</f>
        <v>0</v>
      </c>
      <c r="Q278" s="188">
        <v>0</v>
      </c>
      <c r="R278" s="188">
        <f>Q278*H278</f>
        <v>0</v>
      </c>
      <c r="S278" s="188">
        <v>0</v>
      </c>
      <c r="T278" s="189">
        <f>S278*H278</f>
        <v>0</v>
      </c>
      <c r="U278" s="34"/>
      <c r="V278" s="34"/>
      <c r="W278" s="34"/>
      <c r="X278" s="34"/>
      <c r="Y278" s="34"/>
      <c r="Z278" s="34"/>
      <c r="AA278" s="34"/>
      <c r="AB278" s="34"/>
      <c r="AC278" s="34"/>
      <c r="AD278" s="34"/>
      <c r="AE278" s="34"/>
      <c r="AR278" s="190" t="s">
        <v>97</v>
      </c>
      <c r="AT278" s="190" t="s">
        <v>284</v>
      </c>
      <c r="AU278" s="190" t="s">
        <v>80</v>
      </c>
      <c r="AY278" s="15" t="s">
        <v>281</v>
      </c>
      <c r="BE278" s="191">
        <f>IF(N278="základní",J278,0)</f>
        <v>0</v>
      </c>
      <c r="BF278" s="191">
        <f>IF(N278="snížená",J278,0)</f>
        <v>0</v>
      </c>
      <c r="BG278" s="191">
        <f>IF(N278="zákl. přenesená",J278,0)</f>
        <v>0</v>
      </c>
      <c r="BH278" s="191">
        <f>IF(N278="sníž. přenesená",J278,0)</f>
        <v>0</v>
      </c>
      <c r="BI278" s="191">
        <f>IF(N278="nulová",J278,0)</f>
        <v>0</v>
      </c>
      <c r="BJ278" s="15" t="s">
        <v>80</v>
      </c>
      <c r="BK278" s="191">
        <f>ROUND(I278*H278,2)</f>
        <v>0</v>
      </c>
      <c r="BL278" s="15" t="s">
        <v>97</v>
      </c>
      <c r="BM278" s="190" t="s">
        <v>2281</v>
      </c>
    </row>
    <row r="279" s="2" customFormat="1">
      <c r="A279" s="34"/>
      <c r="B279" s="35"/>
      <c r="C279" s="34"/>
      <c r="D279" s="192" t="s">
        <v>290</v>
      </c>
      <c r="E279" s="34"/>
      <c r="F279" s="193" t="s">
        <v>2280</v>
      </c>
      <c r="G279" s="34"/>
      <c r="H279" s="34"/>
      <c r="I279" s="194"/>
      <c r="J279" s="34"/>
      <c r="K279" s="34"/>
      <c r="L279" s="35"/>
      <c r="M279" s="199"/>
      <c r="N279" s="200"/>
      <c r="O279" s="201"/>
      <c r="P279" s="201"/>
      <c r="Q279" s="201"/>
      <c r="R279" s="201"/>
      <c r="S279" s="201"/>
      <c r="T279" s="202"/>
      <c r="U279" s="34"/>
      <c r="V279" s="34"/>
      <c r="W279" s="34"/>
      <c r="X279" s="34"/>
      <c r="Y279" s="34"/>
      <c r="Z279" s="34"/>
      <c r="AA279" s="34"/>
      <c r="AB279" s="34"/>
      <c r="AC279" s="34"/>
      <c r="AD279" s="34"/>
      <c r="AE279" s="34"/>
      <c r="AT279" s="15" t="s">
        <v>290</v>
      </c>
      <c r="AU279" s="15" t="s">
        <v>80</v>
      </c>
    </row>
    <row r="280" s="2" customFormat="1" ht="6.96" customHeight="1">
      <c r="A280" s="34"/>
      <c r="B280" s="56"/>
      <c r="C280" s="57"/>
      <c r="D280" s="57"/>
      <c r="E280" s="57"/>
      <c r="F280" s="57"/>
      <c r="G280" s="57"/>
      <c r="H280" s="57"/>
      <c r="I280" s="57"/>
      <c r="J280" s="57"/>
      <c r="K280" s="57"/>
      <c r="L280" s="35"/>
      <c r="M280" s="34"/>
      <c r="O280" s="34"/>
      <c r="P280" s="34"/>
      <c r="Q280" s="34"/>
      <c r="R280" s="34"/>
      <c r="S280" s="34"/>
      <c r="T280" s="34"/>
      <c r="U280" s="34"/>
      <c r="V280" s="34"/>
      <c r="W280" s="34"/>
      <c r="X280" s="34"/>
      <c r="Y280" s="34"/>
      <c r="Z280" s="34"/>
      <c r="AA280" s="34"/>
      <c r="AB280" s="34"/>
      <c r="AC280" s="34"/>
      <c r="AD280" s="34"/>
      <c r="AE280" s="34"/>
    </row>
  </sheetData>
  <autoFilter ref="C125:K279"/>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169</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2282</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ROUND(J132,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ROUND((SUM(BE132:BE228)),  2)</f>
        <v>0</v>
      </c>
      <c r="G37" s="34"/>
      <c r="H37" s="34"/>
      <c r="I37" s="133">
        <v>0.20999999999999999</v>
      </c>
      <c r="J37" s="132">
        <f>ROUND(((SUM(BE132:BE228))*I37),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ROUND((SUM(BF132:BF228)),  2)</f>
        <v>0</v>
      </c>
      <c r="G38" s="34"/>
      <c r="H38" s="34"/>
      <c r="I38" s="133">
        <v>0.12</v>
      </c>
      <c r="J38" s="132">
        <f>ROUND(((SUM(BF132:BF228))*I38),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ROUND((SUM(BG132:BG228)),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ROUND((SUM(BH132:BH228)),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ROUND((SUM(BI132:BI228)),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Objekt3 - Oplocení</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J132</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J133</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2283</v>
      </c>
      <c r="E102" s="147"/>
      <c r="F102" s="147"/>
      <c r="G102" s="147"/>
      <c r="H102" s="147"/>
      <c r="I102" s="147"/>
      <c r="J102" s="148">
        <f>J154</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J159</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2284</v>
      </c>
      <c r="E104" s="147"/>
      <c r="F104" s="147"/>
      <c r="G104" s="147"/>
      <c r="H104" s="147"/>
      <c r="I104" s="147"/>
      <c r="J104" s="148">
        <f>J192</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398</v>
      </c>
      <c r="E105" s="147"/>
      <c r="F105" s="147"/>
      <c r="G105" s="147"/>
      <c r="H105" s="147"/>
      <c r="I105" s="147"/>
      <c r="J105" s="148">
        <f>J199</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600</v>
      </c>
      <c r="E106" s="147"/>
      <c r="F106" s="147"/>
      <c r="G106" s="147"/>
      <c r="H106" s="147"/>
      <c r="I106" s="147"/>
      <c r="J106" s="148">
        <f>J208</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667</v>
      </c>
      <c r="E107" s="147"/>
      <c r="F107" s="147"/>
      <c r="G107" s="147"/>
      <c r="H107" s="147"/>
      <c r="I107" s="147"/>
      <c r="J107" s="148">
        <f>J212</f>
        <v>0</v>
      </c>
      <c r="K107" s="9"/>
      <c r="L107" s="145"/>
      <c r="S107" s="9"/>
      <c r="T107" s="9"/>
      <c r="U107" s="9"/>
      <c r="V107" s="9"/>
      <c r="W107" s="9"/>
      <c r="X107" s="9"/>
      <c r="Y107" s="9"/>
      <c r="Z107" s="9"/>
      <c r="AA107" s="9"/>
      <c r="AB107" s="9"/>
      <c r="AC107" s="9"/>
      <c r="AD107" s="9"/>
      <c r="AE107" s="9"/>
    </row>
    <row r="108" s="9" customFormat="1" ht="24.96" customHeight="1">
      <c r="A108" s="9"/>
      <c r="B108" s="145"/>
      <c r="C108" s="9"/>
      <c r="D108" s="146" t="s">
        <v>2285</v>
      </c>
      <c r="E108" s="147"/>
      <c r="F108" s="147"/>
      <c r="G108" s="147"/>
      <c r="H108" s="147"/>
      <c r="I108" s="147"/>
      <c r="J108" s="148">
        <f>J222</f>
        <v>0</v>
      </c>
      <c r="K108" s="9"/>
      <c r="L108" s="145"/>
      <c r="S108" s="9"/>
      <c r="T108" s="9"/>
      <c r="U108" s="9"/>
      <c r="V108" s="9"/>
      <c r="W108" s="9"/>
      <c r="X108" s="9"/>
      <c r="Y108" s="9"/>
      <c r="Z108" s="9"/>
      <c r="AA108" s="9"/>
      <c r="AB108" s="9"/>
      <c r="AC108" s="9"/>
      <c r="AD108" s="9"/>
      <c r="AE108" s="9"/>
    </row>
    <row r="109" s="2" customFormat="1" ht="21.84" customHeight="1">
      <c r="A109" s="34"/>
      <c r="B109" s="35"/>
      <c r="C109" s="34"/>
      <c r="D109" s="34"/>
      <c r="E109" s="34"/>
      <c r="F109" s="34"/>
      <c r="G109" s="34"/>
      <c r="H109" s="34"/>
      <c r="I109" s="34"/>
      <c r="J109" s="34"/>
      <c r="K109" s="34"/>
      <c r="L109" s="51"/>
      <c r="S109" s="34"/>
      <c r="T109" s="34"/>
      <c r="U109" s="34"/>
      <c r="V109" s="34"/>
      <c r="W109" s="34"/>
      <c r="X109" s="34"/>
      <c r="Y109" s="34"/>
      <c r="Z109" s="34"/>
      <c r="AA109" s="34"/>
      <c r="AB109" s="34"/>
      <c r="AC109" s="34"/>
      <c r="AD109" s="34"/>
      <c r="AE109" s="34"/>
    </row>
    <row r="110" s="2" customFormat="1" ht="6.96" customHeight="1">
      <c r="A110" s="34"/>
      <c r="B110" s="56"/>
      <c r="C110" s="57"/>
      <c r="D110" s="57"/>
      <c r="E110" s="57"/>
      <c r="F110" s="57"/>
      <c r="G110" s="57"/>
      <c r="H110" s="57"/>
      <c r="I110" s="57"/>
      <c r="J110" s="57"/>
      <c r="K110" s="57"/>
      <c r="L110" s="51"/>
      <c r="S110" s="34"/>
      <c r="T110" s="34"/>
      <c r="U110" s="34"/>
      <c r="V110" s="34"/>
      <c r="W110" s="34"/>
      <c r="X110" s="34"/>
      <c r="Y110" s="34"/>
      <c r="Z110" s="34"/>
      <c r="AA110" s="34"/>
      <c r="AB110" s="34"/>
      <c r="AC110" s="34"/>
      <c r="AD110" s="34"/>
      <c r="AE110" s="34"/>
    </row>
    <row r="114" s="2" customFormat="1" ht="6.96" customHeight="1">
      <c r="A114" s="34"/>
      <c r="B114" s="58"/>
      <c r="C114" s="59"/>
      <c r="D114" s="59"/>
      <c r="E114" s="59"/>
      <c r="F114" s="59"/>
      <c r="G114" s="59"/>
      <c r="H114" s="59"/>
      <c r="I114" s="59"/>
      <c r="J114" s="59"/>
      <c r="K114" s="59"/>
      <c r="L114" s="51"/>
      <c r="S114" s="34"/>
      <c r="T114" s="34"/>
      <c r="U114" s="34"/>
      <c r="V114" s="34"/>
      <c r="W114" s="34"/>
      <c r="X114" s="34"/>
      <c r="Y114" s="34"/>
      <c r="Z114" s="34"/>
      <c r="AA114" s="34"/>
      <c r="AB114" s="34"/>
      <c r="AC114" s="34"/>
      <c r="AD114" s="34"/>
      <c r="AE114" s="34"/>
    </row>
    <row r="115" s="2" customFormat="1" ht="24.96" customHeight="1">
      <c r="A115" s="34"/>
      <c r="B115" s="35"/>
      <c r="C115" s="19" t="s">
        <v>266</v>
      </c>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6.96" customHeight="1">
      <c r="A116" s="34"/>
      <c r="B116" s="35"/>
      <c r="C116" s="34"/>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12" customHeight="1">
      <c r="A117" s="34"/>
      <c r="B117" s="35"/>
      <c r="C117" s="28" t="s">
        <v>16</v>
      </c>
      <c r="D117" s="34"/>
      <c r="E117" s="34"/>
      <c r="F117" s="34"/>
      <c r="G117" s="34"/>
      <c r="H117" s="34"/>
      <c r="I117" s="34"/>
      <c r="J117" s="34"/>
      <c r="K117" s="34"/>
      <c r="L117" s="51"/>
      <c r="S117" s="34"/>
      <c r="T117" s="34"/>
      <c r="U117" s="34"/>
      <c r="V117" s="34"/>
      <c r="W117" s="34"/>
      <c r="X117" s="34"/>
      <c r="Y117" s="34"/>
      <c r="Z117" s="34"/>
      <c r="AA117" s="34"/>
      <c r="AB117" s="34"/>
      <c r="AC117" s="34"/>
      <c r="AD117" s="34"/>
      <c r="AE117" s="34"/>
    </row>
    <row r="118" s="2" customFormat="1" ht="16.5" customHeight="1">
      <c r="A118" s="34"/>
      <c r="B118" s="35"/>
      <c r="C118" s="34"/>
      <c r="D118" s="34"/>
      <c r="E118" s="126" t="str">
        <f>E7</f>
        <v>Městský park -Děkanská zahrada Pelhřimov - kompletní provedení</v>
      </c>
      <c r="F118" s="28"/>
      <c r="G118" s="28"/>
      <c r="H118" s="28"/>
      <c r="I118" s="34"/>
      <c r="J118" s="34"/>
      <c r="K118" s="34"/>
      <c r="L118" s="51"/>
      <c r="S118" s="34"/>
      <c r="T118" s="34"/>
      <c r="U118" s="34"/>
      <c r="V118" s="34"/>
      <c r="W118" s="34"/>
      <c r="X118" s="34"/>
      <c r="Y118" s="34"/>
      <c r="Z118" s="34"/>
      <c r="AA118" s="34"/>
      <c r="AB118" s="34"/>
      <c r="AC118" s="34"/>
      <c r="AD118" s="34"/>
      <c r="AE118" s="34"/>
    </row>
    <row r="119" s="1" customFormat="1" ht="12" customHeight="1">
      <c r="B119" s="18"/>
      <c r="C119" s="28" t="s">
        <v>249</v>
      </c>
      <c r="L119" s="18"/>
    </row>
    <row r="120" s="1" customFormat="1" ht="16.5" customHeight="1">
      <c r="B120" s="18"/>
      <c r="E120" s="126" t="s">
        <v>250</v>
      </c>
      <c r="F120" s="1"/>
      <c r="G120" s="1"/>
      <c r="H120" s="1"/>
      <c r="L120" s="18"/>
    </row>
    <row r="121" s="1" customFormat="1" ht="12" customHeight="1">
      <c r="B121" s="18"/>
      <c r="C121" s="28" t="s">
        <v>251</v>
      </c>
      <c r="L121" s="18"/>
    </row>
    <row r="122" s="2" customFormat="1" ht="16.5" customHeight="1">
      <c r="A122" s="34"/>
      <c r="B122" s="35"/>
      <c r="C122" s="34"/>
      <c r="D122" s="34"/>
      <c r="E122" s="127" t="s">
        <v>252</v>
      </c>
      <c r="F122" s="34"/>
      <c r="G122" s="34"/>
      <c r="H122" s="34"/>
      <c r="I122" s="34"/>
      <c r="J122" s="34"/>
      <c r="K122" s="34"/>
      <c r="L122" s="51"/>
      <c r="S122" s="34"/>
      <c r="T122" s="34"/>
      <c r="U122" s="34"/>
      <c r="V122" s="34"/>
      <c r="W122" s="34"/>
      <c r="X122" s="34"/>
      <c r="Y122" s="34"/>
      <c r="Z122" s="34"/>
      <c r="AA122" s="34"/>
      <c r="AB122" s="34"/>
      <c r="AC122" s="34"/>
      <c r="AD122" s="34"/>
      <c r="AE122" s="34"/>
    </row>
    <row r="123" s="2" customFormat="1" ht="12" customHeight="1">
      <c r="A123" s="34"/>
      <c r="B123" s="35"/>
      <c r="C123" s="28" t="s">
        <v>395</v>
      </c>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6.5" customHeight="1">
      <c r="A124" s="34"/>
      <c r="B124" s="35"/>
      <c r="C124" s="34"/>
      <c r="D124" s="34"/>
      <c r="E124" s="63" t="str">
        <f>E13</f>
        <v>Objekt3 - Oplocení</v>
      </c>
      <c r="F124" s="34"/>
      <c r="G124" s="34"/>
      <c r="H124" s="34"/>
      <c r="I124" s="34"/>
      <c r="J124" s="34"/>
      <c r="K124" s="34"/>
      <c r="L124" s="51"/>
      <c r="S124" s="34"/>
      <c r="T124" s="34"/>
      <c r="U124" s="34"/>
      <c r="V124" s="34"/>
      <c r="W124" s="34"/>
      <c r="X124" s="34"/>
      <c r="Y124" s="34"/>
      <c r="Z124" s="34"/>
      <c r="AA124" s="34"/>
      <c r="AB124" s="34"/>
      <c r="AC124" s="34"/>
      <c r="AD124" s="34"/>
      <c r="AE124" s="34"/>
    </row>
    <row r="125" s="2" customFormat="1" ht="6.96"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2" customFormat="1" ht="12" customHeight="1">
      <c r="A126" s="34"/>
      <c r="B126" s="35"/>
      <c r="C126" s="28" t="s">
        <v>20</v>
      </c>
      <c r="D126" s="34"/>
      <c r="E126" s="34"/>
      <c r="F126" s="23" t="str">
        <f>F16</f>
        <v xml:space="preserve"> </v>
      </c>
      <c r="G126" s="34"/>
      <c r="H126" s="34"/>
      <c r="I126" s="28" t="s">
        <v>22</v>
      </c>
      <c r="J126" s="65" t="str">
        <f>IF(J16="","",J16)</f>
        <v>5. 12. 2024</v>
      </c>
      <c r="K126" s="34"/>
      <c r="L126" s="51"/>
      <c r="S126" s="34"/>
      <c r="T126" s="34"/>
      <c r="U126" s="34"/>
      <c r="V126" s="34"/>
      <c r="W126" s="34"/>
      <c r="X126" s="34"/>
      <c r="Y126" s="34"/>
      <c r="Z126" s="34"/>
      <c r="AA126" s="34"/>
      <c r="AB126" s="34"/>
      <c r="AC126" s="34"/>
      <c r="AD126" s="34"/>
      <c r="AE126" s="34"/>
    </row>
    <row r="127" s="2" customFormat="1" ht="6.96" customHeight="1">
      <c r="A127" s="34"/>
      <c r="B127" s="35"/>
      <c r="C127" s="34"/>
      <c r="D127" s="34"/>
      <c r="E127" s="34"/>
      <c r="F127" s="34"/>
      <c r="G127" s="34"/>
      <c r="H127" s="34"/>
      <c r="I127" s="34"/>
      <c r="J127" s="34"/>
      <c r="K127" s="34"/>
      <c r="L127" s="51"/>
      <c r="S127" s="34"/>
      <c r="T127" s="34"/>
      <c r="U127" s="34"/>
      <c r="V127" s="34"/>
      <c r="W127" s="34"/>
      <c r="X127" s="34"/>
      <c r="Y127" s="34"/>
      <c r="Z127" s="34"/>
      <c r="AA127" s="34"/>
      <c r="AB127" s="34"/>
      <c r="AC127" s="34"/>
      <c r="AD127" s="34"/>
      <c r="AE127" s="34"/>
    </row>
    <row r="128" s="2" customFormat="1" ht="15.15" customHeight="1">
      <c r="A128" s="34"/>
      <c r="B128" s="35"/>
      <c r="C128" s="28" t="s">
        <v>24</v>
      </c>
      <c r="D128" s="34"/>
      <c r="E128" s="34"/>
      <c r="F128" s="23" t="str">
        <f>E19</f>
        <v xml:space="preserve"> </v>
      </c>
      <c r="G128" s="34"/>
      <c r="H128" s="34"/>
      <c r="I128" s="28" t="s">
        <v>29</v>
      </c>
      <c r="J128" s="32" t="str">
        <f>E25</f>
        <v xml:space="preserve"> </v>
      </c>
      <c r="K128" s="34"/>
      <c r="L128" s="51"/>
      <c r="S128" s="34"/>
      <c r="T128" s="34"/>
      <c r="U128" s="34"/>
      <c r="V128" s="34"/>
      <c r="W128" s="34"/>
      <c r="X128" s="34"/>
      <c r="Y128" s="34"/>
      <c r="Z128" s="34"/>
      <c r="AA128" s="34"/>
      <c r="AB128" s="34"/>
      <c r="AC128" s="34"/>
      <c r="AD128" s="34"/>
      <c r="AE128" s="34"/>
    </row>
    <row r="129" s="2" customFormat="1" ht="15.15" customHeight="1">
      <c r="A129" s="34"/>
      <c r="B129" s="35"/>
      <c r="C129" s="28" t="s">
        <v>27</v>
      </c>
      <c r="D129" s="34"/>
      <c r="E129" s="34"/>
      <c r="F129" s="23" t="str">
        <f>IF(E22="","",E22)</f>
        <v>Vyplň údaj</v>
      </c>
      <c r="G129" s="34"/>
      <c r="H129" s="34"/>
      <c r="I129" s="28" t="s">
        <v>31</v>
      </c>
      <c r="J129" s="32" t="str">
        <f>E28</f>
        <v xml:space="preserve"> </v>
      </c>
      <c r="K129" s="34"/>
      <c r="L129" s="51"/>
      <c r="S129" s="34"/>
      <c r="T129" s="34"/>
      <c r="U129" s="34"/>
      <c r="V129" s="34"/>
      <c r="W129" s="34"/>
      <c r="X129" s="34"/>
      <c r="Y129" s="34"/>
      <c r="Z129" s="34"/>
      <c r="AA129" s="34"/>
      <c r="AB129" s="34"/>
      <c r="AC129" s="34"/>
      <c r="AD129" s="34"/>
      <c r="AE129" s="34"/>
    </row>
    <row r="130" s="2" customFormat="1" ht="10.32" customHeight="1">
      <c r="A130" s="34"/>
      <c r="B130" s="35"/>
      <c r="C130" s="34"/>
      <c r="D130" s="34"/>
      <c r="E130" s="34"/>
      <c r="F130" s="34"/>
      <c r="G130" s="34"/>
      <c r="H130" s="34"/>
      <c r="I130" s="34"/>
      <c r="J130" s="34"/>
      <c r="K130" s="34"/>
      <c r="L130" s="51"/>
      <c r="S130" s="34"/>
      <c r="T130" s="34"/>
      <c r="U130" s="34"/>
      <c r="V130" s="34"/>
      <c r="W130" s="34"/>
      <c r="X130" s="34"/>
      <c r="Y130" s="34"/>
      <c r="Z130" s="34"/>
      <c r="AA130" s="34"/>
      <c r="AB130" s="34"/>
      <c r="AC130" s="34"/>
      <c r="AD130" s="34"/>
      <c r="AE130" s="34"/>
    </row>
    <row r="131" s="11" customFormat="1" ht="29.28" customHeight="1">
      <c r="A131" s="153"/>
      <c r="B131" s="154"/>
      <c r="C131" s="155" t="s">
        <v>267</v>
      </c>
      <c r="D131" s="156" t="s">
        <v>58</v>
      </c>
      <c r="E131" s="156" t="s">
        <v>54</v>
      </c>
      <c r="F131" s="156" t="s">
        <v>55</v>
      </c>
      <c r="G131" s="156" t="s">
        <v>268</v>
      </c>
      <c r="H131" s="156" t="s">
        <v>269</v>
      </c>
      <c r="I131" s="156" t="s">
        <v>270</v>
      </c>
      <c r="J131" s="157" t="s">
        <v>257</v>
      </c>
      <c r="K131" s="158" t="s">
        <v>271</v>
      </c>
      <c r="L131" s="159"/>
      <c r="M131" s="82" t="s">
        <v>1</v>
      </c>
      <c r="N131" s="83" t="s">
        <v>37</v>
      </c>
      <c r="O131" s="83" t="s">
        <v>272</v>
      </c>
      <c r="P131" s="83" t="s">
        <v>273</v>
      </c>
      <c r="Q131" s="83" t="s">
        <v>274</v>
      </c>
      <c r="R131" s="83" t="s">
        <v>275</v>
      </c>
      <c r="S131" s="83" t="s">
        <v>276</v>
      </c>
      <c r="T131" s="84" t="s">
        <v>277</v>
      </c>
      <c r="U131" s="153"/>
      <c r="V131" s="153"/>
      <c r="W131" s="153"/>
      <c r="X131" s="153"/>
      <c r="Y131" s="153"/>
      <c r="Z131" s="153"/>
      <c r="AA131" s="153"/>
      <c r="AB131" s="153"/>
      <c r="AC131" s="153"/>
      <c r="AD131" s="153"/>
      <c r="AE131" s="153"/>
    </row>
    <row r="132" s="2" customFormat="1" ht="22.8" customHeight="1">
      <c r="A132" s="34"/>
      <c r="B132" s="35"/>
      <c r="C132" s="89" t="s">
        <v>278</v>
      </c>
      <c r="D132" s="34"/>
      <c r="E132" s="34"/>
      <c r="F132" s="34"/>
      <c r="G132" s="34"/>
      <c r="H132" s="34"/>
      <c r="I132" s="34"/>
      <c r="J132" s="160">
        <f>BK132</f>
        <v>0</v>
      </c>
      <c r="K132" s="34"/>
      <c r="L132" s="35"/>
      <c r="M132" s="85"/>
      <c r="N132" s="69"/>
      <c r="O132" s="86"/>
      <c r="P132" s="161">
        <f>P133+P154+P159+P192+P199+P208+P212+P222</f>
        <v>0</v>
      </c>
      <c r="Q132" s="86"/>
      <c r="R132" s="161">
        <f>R133+R154+R159+R192+R199+R208+R212+R222</f>
        <v>0</v>
      </c>
      <c r="S132" s="86"/>
      <c r="T132" s="162">
        <f>T133+T154+T159+T192+T199+T208+T212+T222</f>
        <v>0</v>
      </c>
      <c r="U132" s="34"/>
      <c r="V132" s="34"/>
      <c r="W132" s="34"/>
      <c r="X132" s="34"/>
      <c r="Y132" s="34"/>
      <c r="Z132" s="34"/>
      <c r="AA132" s="34"/>
      <c r="AB132" s="34"/>
      <c r="AC132" s="34"/>
      <c r="AD132" s="34"/>
      <c r="AE132" s="34"/>
      <c r="AT132" s="15" t="s">
        <v>72</v>
      </c>
      <c r="AU132" s="15" t="s">
        <v>259</v>
      </c>
      <c r="BK132" s="163">
        <f>BK133+BK154+BK159+BK192+BK199+BK208+BK212+BK222</f>
        <v>0</v>
      </c>
    </row>
    <row r="133" s="12" customFormat="1" ht="25.92" customHeight="1">
      <c r="A133" s="12"/>
      <c r="B133" s="164"/>
      <c r="C133" s="12"/>
      <c r="D133" s="165" t="s">
        <v>72</v>
      </c>
      <c r="E133" s="166" t="s">
        <v>80</v>
      </c>
      <c r="F133" s="166" t="s">
        <v>400</v>
      </c>
      <c r="G133" s="12"/>
      <c r="H133" s="12"/>
      <c r="I133" s="167"/>
      <c r="J133" s="168">
        <f>BK133</f>
        <v>0</v>
      </c>
      <c r="K133" s="12"/>
      <c r="L133" s="164"/>
      <c r="M133" s="169"/>
      <c r="N133" s="170"/>
      <c r="O133" s="170"/>
      <c r="P133" s="171">
        <f>SUM(P134:P153)</f>
        <v>0</v>
      </c>
      <c r="Q133" s="170"/>
      <c r="R133" s="171">
        <f>SUM(R134:R153)</f>
        <v>0</v>
      </c>
      <c r="S133" s="170"/>
      <c r="T133" s="172">
        <f>SUM(T134:T153)</f>
        <v>0</v>
      </c>
      <c r="U133" s="12"/>
      <c r="V133" s="12"/>
      <c r="W133" s="12"/>
      <c r="X133" s="12"/>
      <c r="Y133" s="12"/>
      <c r="Z133" s="12"/>
      <c r="AA133" s="12"/>
      <c r="AB133" s="12"/>
      <c r="AC133" s="12"/>
      <c r="AD133" s="12"/>
      <c r="AE133" s="12"/>
      <c r="AR133" s="165" t="s">
        <v>80</v>
      </c>
      <c r="AT133" s="173" t="s">
        <v>72</v>
      </c>
      <c r="AU133" s="173" t="s">
        <v>73</v>
      </c>
      <c r="AY133" s="165" t="s">
        <v>281</v>
      </c>
      <c r="BK133" s="174">
        <f>SUM(BK134:BK153)</f>
        <v>0</v>
      </c>
    </row>
    <row r="134" s="2" customFormat="1" ht="24.15" customHeight="1">
      <c r="A134" s="34"/>
      <c r="B134" s="177"/>
      <c r="C134" s="178" t="s">
        <v>80</v>
      </c>
      <c r="D134" s="178" t="s">
        <v>284</v>
      </c>
      <c r="E134" s="179" t="s">
        <v>677</v>
      </c>
      <c r="F134" s="180" t="s">
        <v>678</v>
      </c>
      <c r="G134" s="181" t="s">
        <v>510</v>
      </c>
      <c r="H134" s="203">
        <v>44.539999999999999</v>
      </c>
      <c r="I134" s="183"/>
      <c r="J134" s="184">
        <f>ROUND(I134*H134,2)</f>
        <v>0</v>
      </c>
      <c r="K134" s="185"/>
      <c r="L134" s="35"/>
      <c r="M134" s="186" t="s">
        <v>1</v>
      </c>
      <c r="N134" s="187" t="s">
        <v>38</v>
      </c>
      <c r="O134" s="73"/>
      <c r="P134" s="188">
        <f>O134*H134</f>
        <v>0</v>
      </c>
      <c r="Q134" s="188">
        <v>0</v>
      </c>
      <c r="R134" s="188">
        <f>Q134*H134</f>
        <v>0</v>
      </c>
      <c r="S134" s="188">
        <v>0</v>
      </c>
      <c r="T134" s="189">
        <f>S134*H134</f>
        <v>0</v>
      </c>
      <c r="U134" s="34"/>
      <c r="V134" s="34"/>
      <c r="W134" s="34"/>
      <c r="X134" s="34"/>
      <c r="Y134" s="34"/>
      <c r="Z134" s="34"/>
      <c r="AA134" s="34"/>
      <c r="AB134" s="34"/>
      <c r="AC134" s="34"/>
      <c r="AD134" s="34"/>
      <c r="AE134" s="34"/>
      <c r="AR134" s="190" t="s">
        <v>97</v>
      </c>
      <c r="AT134" s="190" t="s">
        <v>284</v>
      </c>
      <c r="AU134" s="190" t="s">
        <v>80</v>
      </c>
      <c r="AY134" s="15" t="s">
        <v>281</v>
      </c>
      <c r="BE134" s="191">
        <f>IF(N134="základní",J134,0)</f>
        <v>0</v>
      </c>
      <c r="BF134" s="191">
        <f>IF(N134="snížená",J134,0)</f>
        <v>0</v>
      </c>
      <c r="BG134" s="191">
        <f>IF(N134="zákl. přenesená",J134,0)</f>
        <v>0</v>
      </c>
      <c r="BH134" s="191">
        <f>IF(N134="sníž. přenesená",J134,0)</f>
        <v>0</v>
      </c>
      <c r="BI134" s="191">
        <f>IF(N134="nulová",J134,0)</f>
        <v>0</v>
      </c>
      <c r="BJ134" s="15" t="s">
        <v>80</v>
      </c>
      <c r="BK134" s="191">
        <f>ROUND(I134*H134,2)</f>
        <v>0</v>
      </c>
      <c r="BL134" s="15" t="s">
        <v>97</v>
      </c>
      <c r="BM134" s="190" t="s">
        <v>2286</v>
      </c>
    </row>
    <row r="135" s="2" customFormat="1">
      <c r="A135" s="34"/>
      <c r="B135" s="35"/>
      <c r="C135" s="34"/>
      <c r="D135" s="192" t="s">
        <v>290</v>
      </c>
      <c r="E135" s="34"/>
      <c r="F135" s="193" t="s">
        <v>678</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290</v>
      </c>
      <c r="AU135" s="15" t="s">
        <v>80</v>
      </c>
    </row>
    <row r="136" s="2" customFormat="1">
      <c r="A136" s="34"/>
      <c r="B136" s="35"/>
      <c r="C136" s="34"/>
      <c r="D136" s="192" t="s">
        <v>291</v>
      </c>
      <c r="E136" s="34"/>
      <c r="F136" s="197" t="s">
        <v>2287</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291</v>
      </c>
      <c r="AU136" s="15" t="s">
        <v>80</v>
      </c>
    </row>
    <row r="137" s="2" customFormat="1" ht="24.15" customHeight="1">
      <c r="A137" s="34"/>
      <c r="B137" s="177"/>
      <c r="C137" s="178" t="s">
        <v>82</v>
      </c>
      <c r="D137" s="178" t="s">
        <v>284</v>
      </c>
      <c r="E137" s="179" t="s">
        <v>681</v>
      </c>
      <c r="F137" s="180" t="s">
        <v>682</v>
      </c>
      <c r="G137" s="181" t="s">
        <v>510</v>
      </c>
      <c r="H137" s="203">
        <v>22.27</v>
      </c>
      <c r="I137" s="183"/>
      <c r="J137" s="184">
        <f>ROUND(I137*H137,2)</f>
        <v>0</v>
      </c>
      <c r="K137" s="185"/>
      <c r="L137" s="35"/>
      <c r="M137" s="186" t="s">
        <v>1</v>
      </c>
      <c r="N137" s="187" t="s">
        <v>38</v>
      </c>
      <c r="O137" s="73"/>
      <c r="P137" s="188">
        <f>O137*H137</f>
        <v>0</v>
      </c>
      <c r="Q137" s="188">
        <v>0</v>
      </c>
      <c r="R137" s="188">
        <f>Q137*H137</f>
        <v>0</v>
      </c>
      <c r="S137" s="188">
        <v>0</v>
      </c>
      <c r="T137" s="189">
        <f>S137*H137</f>
        <v>0</v>
      </c>
      <c r="U137" s="34"/>
      <c r="V137" s="34"/>
      <c r="W137" s="34"/>
      <c r="X137" s="34"/>
      <c r="Y137" s="34"/>
      <c r="Z137" s="34"/>
      <c r="AA137" s="34"/>
      <c r="AB137" s="34"/>
      <c r="AC137" s="34"/>
      <c r="AD137" s="34"/>
      <c r="AE137" s="34"/>
      <c r="AR137" s="190" t="s">
        <v>97</v>
      </c>
      <c r="AT137" s="190" t="s">
        <v>284</v>
      </c>
      <c r="AU137" s="190" t="s">
        <v>80</v>
      </c>
      <c r="AY137" s="15" t="s">
        <v>281</v>
      </c>
      <c r="BE137" s="191">
        <f>IF(N137="základní",J137,0)</f>
        <v>0</v>
      </c>
      <c r="BF137" s="191">
        <f>IF(N137="snížená",J137,0)</f>
        <v>0</v>
      </c>
      <c r="BG137" s="191">
        <f>IF(N137="zákl. přenesená",J137,0)</f>
        <v>0</v>
      </c>
      <c r="BH137" s="191">
        <f>IF(N137="sníž. přenesená",J137,0)</f>
        <v>0</v>
      </c>
      <c r="BI137" s="191">
        <f>IF(N137="nulová",J137,0)</f>
        <v>0</v>
      </c>
      <c r="BJ137" s="15" t="s">
        <v>80</v>
      </c>
      <c r="BK137" s="191">
        <f>ROUND(I137*H137,2)</f>
        <v>0</v>
      </c>
      <c r="BL137" s="15" t="s">
        <v>97</v>
      </c>
      <c r="BM137" s="190" t="s">
        <v>2288</v>
      </c>
    </row>
    <row r="138" s="2" customFormat="1">
      <c r="A138" s="34"/>
      <c r="B138" s="35"/>
      <c r="C138" s="34"/>
      <c r="D138" s="192" t="s">
        <v>290</v>
      </c>
      <c r="E138" s="34"/>
      <c r="F138" s="193" t="s">
        <v>682</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290</v>
      </c>
      <c r="AU138" s="15" t="s">
        <v>80</v>
      </c>
    </row>
    <row r="139" s="2" customFormat="1">
      <c r="A139" s="34"/>
      <c r="B139" s="35"/>
      <c r="C139" s="34"/>
      <c r="D139" s="192" t="s">
        <v>291</v>
      </c>
      <c r="E139" s="34"/>
      <c r="F139" s="197" t="s">
        <v>2289</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291</v>
      </c>
      <c r="AU139" s="15" t="s">
        <v>80</v>
      </c>
    </row>
    <row r="140" s="2" customFormat="1" ht="24.15" customHeight="1">
      <c r="A140" s="34"/>
      <c r="B140" s="177"/>
      <c r="C140" s="178" t="s">
        <v>90</v>
      </c>
      <c r="D140" s="178" t="s">
        <v>284</v>
      </c>
      <c r="E140" s="179" t="s">
        <v>609</v>
      </c>
      <c r="F140" s="180" t="s">
        <v>689</v>
      </c>
      <c r="G140" s="181" t="s">
        <v>510</v>
      </c>
      <c r="H140" s="203">
        <v>44.539999999999999</v>
      </c>
      <c r="I140" s="183"/>
      <c r="J140" s="184">
        <f>ROUND(I140*H140,2)</f>
        <v>0</v>
      </c>
      <c r="K140" s="185"/>
      <c r="L140" s="35"/>
      <c r="M140" s="186" t="s">
        <v>1</v>
      </c>
      <c r="N140" s="187" t="s">
        <v>38</v>
      </c>
      <c r="O140" s="73"/>
      <c r="P140" s="188">
        <f>O140*H140</f>
        <v>0</v>
      </c>
      <c r="Q140" s="188">
        <v>0</v>
      </c>
      <c r="R140" s="188">
        <f>Q140*H140</f>
        <v>0</v>
      </c>
      <c r="S140" s="188">
        <v>0</v>
      </c>
      <c r="T140" s="189">
        <f>S140*H140</f>
        <v>0</v>
      </c>
      <c r="U140" s="34"/>
      <c r="V140" s="34"/>
      <c r="W140" s="34"/>
      <c r="X140" s="34"/>
      <c r="Y140" s="34"/>
      <c r="Z140" s="34"/>
      <c r="AA140" s="34"/>
      <c r="AB140" s="34"/>
      <c r="AC140" s="34"/>
      <c r="AD140" s="34"/>
      <c r="AE140" s="34"/>
      <c r="AR140" s="190" t="s">
        <v>97</v>
      </c>
      <c r="AT140" s="190" t="s">
        <v>284</v>
      </c>
      <c r="AU140" s="190" t="s">
        <v>80</v>
      </c>
      <c r="AY140" s="15" t="s">
        <v>281</v>
      </c>
      <c r="BE140" s="191">
        <f>IF(N140="základní",J140,0)</f>
        <v>0</v>
      </c>
      <c r="BF140" s="191">
        <f>IF(N140="snížená",J140,0)</f>
        <v>0</v>
      </c>
      <c r="BG140" s="191">
        <f>IF(N140="zákl. přenesená",J140,0)</f>
        <v>0</v>
      </c>
      <c r="BH140" s="191">
        <f>IF(N140="sníž. přenesená",J140,0)</f>
        <v>0</v>
      </c>
      <c r="BI140" s="191">
        <f>IF(N140="nulová",J140,0)</f>
        <v>0</v>
      </c>
      <c r="BJ140" s="15" t="s">
        <v>80</v>
      </c>
      <c r="BK140" s="191">
        <f>ROUND(I140*H140,2)</f>
        <v>0</v>
      </c>
      <c r="BL140" s="15" t="s">
        <v>97</v>
      </c>
      <c r="BM140" s="190" t="s">
        <v>2290</v>
      </c>
    </row>
    <row r="141" s="2" customFormat="1">
      <c r="A141" s="34"/>
      <c r="B141" s="35"/>
      <c r="C141" s="34"/>
      <c r="D141" s="192" t="s">
        <v>290</v>
      </c>
      <c r="E141" s="34"/>
      <c r="F141" s="193" t="s">
        <v>689</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290</v>
      </c>
      <c r="AU141" s="15" t="s">
        <v>80</v>
      </c>
    </row>
    <row r="142" s="2" customFormat="1">
      <c r="A142" s="34"/>
      <c r="B142" s="35"/>
      <c r="C142" s="34"/>
      <c r="D142" s="192" t="s">
        <v>291</v>
      </c>
      <c r="E142" s="34"/>
      <c r="F142" s="197" t="s">
        <v>1997</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291</v>
      </c>
      <c r="AU142" s="15" t="s">
        <v>80</v>
      </c>
    </row>
    <row r="143" s="2" customFormat="1" ht="24.15" customHeight="1">
      <c r="A143" s="34"/>
      <c r="B143" s="177"/>
      <c r="C143" s="178" t="s">
        <v>312</v>
      </c>
      <c r="D143" s="178" t="s">
        <v>284</v>
      </c>
      <c r="E143" s="179" t="s">
        <v>612</v>
      </c>
      <c r="F143" s="180" t="s">
        <v>613</v>
      </c>
      <c r="G143" s="181" t="s">
        <v>510</v>
      </c>
      <c r="H143" s="203">
        <v>133.62000000000001</v>
      </c>
      <c r="I143" s="183"/>
      <c r="J143" s="184">
        <f>ROUND(I143*H143,2)</f>
        <v>0</v>
      </c>
      <c r="K143" s="185"/>
      <c r="L143" s="35"/>
      <c r="M143" s="186" t="s">
        <v>1</v>
      </c>
      <c r="N143" s="187" t="s">
        <v>38</v>
      </c>
      <c r="O143" s="73"/>
      <c r="P143" s="188">
        <f>O143*H143</f>
        <v>0</v>
      </c>
      <c r="Q143" s="188">
        <v>0</v>
      </c>
      <c r="R143" s="188">
        <f>Q143*H143</f>
        <v>0</v>
      </c>
      <c r="S143" s="188">
        <v>0</v>
      </c>
      <c r="T143" s="189">
        <f>S143*H143</f>
        <v>0</v>
      </c>
      <c r="U143" s="34"/>
      <c r="V143" s="34"/>
      <c r="W143" s="34"/>
      <c r="X143" s="34"/>
      <c r="Y143" s="34"/>
      <c r="Z143" s="34"/>
      <c r="AA143" s="34"/>
      <c r="AB143" s="34"/>
      <c r="AC143" s="34"/>
      <c r="AD143" s="34"/>
      <c r="AE143" s="34"/>
      <c r="AR143" s="190" t="s">
        <v>97</v>
      </c>
      <c r="AT143" s="190" t="s">
        <v>284</v>
      </c>
      <c r="AU143" s="190" t="s">
        <v>80</v>
      </c>
      <c r="AY143" s="15" t="s">
        <v>281</v>
      </c>
      <c r="BE143" s="191">
        <f>IF(N143="základní",J143,0)</f>
        <v>0</v>
      </c>
      <c r="BF143" s="191">
        <f>IF(N143="snížená",J143,0)</f>
        <v>0</v>
      </c>
      <c r="BG143" s="191">
        <f>IF(N143="zákl. přenesená",J143,0)</f>
        <v>0</v>
      </c>
      <c r="BH143" s="191">
        <f>IF(N143="sníž. přenesená",J143,0)</f>
        <v>0</v>
      </c>
      <c r="BI143" s="191">
        <f>IF(N143="nulová",J143,0)</f>
        <v>0</v>
      </c>
      <c r="BJ143" s="15" t="s">
        <v>80</v>
      </c>
      <c r="BK143" s="191">
        <f>ROUND(I143*H143,2)</f>
        <v>0</v>
      </c>
      <c r="BL143" s="15" t="s">
        <v>97</v>
      </c>
      <c r="BM143" s="190" t="s">
        <v>2291</v>
      </c>
    </row>
    <row r="144" s="2" customFormat="1">
      <c r="A144" s="34"/>
      <c r="B144" s="35"/>
      <c r="C144" s="34"/>
      <c r="D144" s="192" t="s">
        <v>290</v>
      </c>
      <c r="E144" s="34"/>
      <c r="F144" s="193" t="s">
        <v>613</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290</v>
      </c>
      <c r="AU144" s="15" t="s">
        <v>80</v>
      </c>
    </row>
    <row r="145" s="2" customFormat="1">
      <c r="A145" s="34"/>
      <c r="B145" s="35"/>
      <c r="C145" s="34"/>
      <c r="D145" s="192" t="s">
        <v>291</v>
      </c>
      <c r="E145" s="34"/>
      <c r="F145" s="197" t="s">
        <v>2292</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291</v>
      </c>
      <c r="AU145" s="15" t="s">
        <v>80</v>
      </c>
    </row>
    <row r="146" s="2" customFormat="1" ht="21.75" customHeight="1">
      <c r="A146" s="34"/>
      <c r="B146" s="177"/>
      <c r="C146" s="178" t="s">
        <v>97</v>
      </c>
      <c r="D146" s="178" t="s">
        <v>284</v>
      </c>
      <c r="E146" s="179" t="s">
        <v>616</v>
      </c>
      <c r="F146" s="180" t="s">
        <v>714</v>
      </c>
      <c r="G146" s="181" t="s">
        <v>403</v>
      </c>
      <c r="H146" s="203">
        <v>49.491999999999997</v>
      </c>
      <c r="I146" s="183"/>
      <c r="J146" s="184">
        <f>ROUND(I146*H146,2)</f>
        <v>0</v>
      </c>
      <c r="K146" s="185"/>
      <c r="L146" s="35"/>
      <c r="M146" s="186" t="s">
        <v>1</v>
      </c>
      <c r="N146" s="187" t="s">
        <v>38</v>
      </c>
      <c r="O146" s="73"/>
      <c r="P146" s="188">
        <f>O146*H146</f>
        <v>0</v>
      </c>
      <c r="Q146" s="188">
        <v>0</v>
      </c>
      <c r="R146" s="188">
        <f>Q146*H146</f>
        <v>0</v>
      </c>
      <c r="S146" s="188">
        <v>0</v>
      </c>
      <c r="T146" s="189">
        <f>S146*H146</f>
        <v>0</v>
      </c>
      <c r="U146" s="34"/>
      <c r="V146" s="34"/>
      <c r="W146" s="34"/>
      <c r="X146" s="34"/>
      <c r="Y146" s="34"/>
      <c r="Z146" s="34"/>
      <c r="AA146" s="34"/>
      <c r="AB146" s="34"/>
      <c r="AC146" s="34"/>
      <c r="AD146" s="34"/>
      <c r="AE146" s="34"/>
      <c r="AR146" s="190" t="s">
        <v>97</v>
      </c>
      <c r="AT146" s="190" t="s">
        <v>284</v>
      </c>
      <c r="AU146" s="190" t="s">
        <v>80</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97</v>
      </c>
      <c r="BM146" s="190" t="s">
        <v>2293</v>
      </c>
    </row>
    <row r="147" s="2" customFormat="1">
      <c r="A147" s="34"/>
      <c r="B147" s="35"/>
      <c r="C147" s="34"/>
      <c r="D147" s="192" t="s">
        <v>290</v>
      </c>
      <c r="E147" s="34"/>
      <c r="F147" s="193" t="s">
        <v>714</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80</v>
      </c>
    </row>
    <row r="148" s="2" customFormat="1">
      <c r="A148" s="34"/>
      <c r="B148" s="35"/>
      <c r="C148" s="34"/>
      <c r="D148" s="192" t="s">
        <v>291</v>
      </c>
      <c r="E148" s="34"/>
      <c r="F148" s="197" t="s">
        <v>2294</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291</v>
      </c>
      <c r="AU148" s="15" t="s">
        <v>80</v>
      </c>
    </row>
    <row r="149" s="2" customFormat="1" ht="24.15" customHeight="1">
      <c r="A149" s="34"/>
      <c r="B149" s="177"/>
      <c r="C149" s="178" t="s">
        <v>280</v>
      </c>
      <c r="D149" s="178" t="s">
        <v>284</v>
      </c>
      <c r="E149" s="179" t="s">
        <v>622</v>
      </c>
      <c r="F149" s="180" t="s">
        <v>717</v>
      </c>
      <c r="G149" s="181" t="s">
        <v>510</v>
      </c>
      <c r="H149" s="203">
        <v>44.539999999999999</v>
      </c>
      <c r="I149" s="183"/>
      <c r="J149" s="184">
        <f>ROUND(I149*H149,2)</f>
        <v>0</v>
      </c>
      <c r="K149" s="185"/>
      <c r="L149" s="35"/>
      <c r="M149" s="186" t="s">
        <v>1</v>
      </c>
      <c r="N149" s="187" t="s">
        <v>38</v>
      </c>
      <c r="O149" s="73"/>
      <c r="P149" s="188">
        <f>O149*H149</f>
        <v>0</v>
      </c>
      <c r="Q149" s="188">
        <v>0</v>
      </c>
      <c r="R149" s="188">
        <f>Q149*H149</f>
        <v>0</v>
      </c>
      <c r="S149" s="188">
        <v>0</v>
      </c>
      <c r="T149" s="189">
        <f>S149*H149</f>
        <v>0</v>
      </c>
      <c r="U149" s="34"/>
      <c r="V149" s="34"/>
      <c r="W149" s="34"/>
      <c r="X149" s="34"/>
      <c r="Y149" s="34"/>
      <c r="Z149" s="34"/>
      <c r="AA149" s="34"/>
      <c r="AB149" s="34"/>
      <c r="AC149" s="34"/>
      <c r="AD149" s="34"/>
      <c r="AE149" s="34"/>
      <c r="AR149" s="190" t="s">
        <v>97</v>
      </c>
      <c r="AT149" s="190" t="s">
        <v>284</v>
      </c>
      <c r="AU149" s="190" t="s">
        <v>80</v>
      </c>
      <c r="AY149" s="15" t="s">
        <v>281</v>
      </c>
      <c r="BE149" s="191">
        <f>IF(N149="základní",J149,0)</f>
        <v>0</v>
      </c>
      <c r="BF149" s="191">
        <f>IF(N149="snížená",J149,0)</f>
        <v>0</v>
      </c>
      <c r="BG149" s="191">
        <f>IF(N149="zákl. přenesená",J149,0)</f>
        <v>0</v>
      </c>
      <c r="BH149" s="191">
        <f>IF(N149="sníž. přenesená",J149,0)</f>
        <v>0</v>
      </c>
      <c r="BI149" s="191">
        <f>IF(N149="nulová",J149,0)</f>
        <v>0</v>
      </c>
      <c r="BJ149" s="15" t="s">
        <v>80</v>
      </c>
      <c r="BK149" s="191">
        <f>ROUND(I149*H149,2)</f>
        <v>0</v>
      </c>
      <c r="BL149" s="15" t="s">
        <v>97</v>
      </c>
      <c r="BM149" s="190" t="s">
        <v>2295</v>
      </c>
    </row>
    <row r="150" s="2" customFormat="1">
      <c r="A150" s="34"/>
      <c r="B150" s="35"/>
      <c r="C150" s="34"/>
      <c r="D150" s="192" t="s">
        <v>290</v>
      </c>
      <c r="E150" s="34"/>
      <c r="F150" s="193" t="s">
        <v>717</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290</v>
      </c>
      <c r="AU150" s="15" t="s">
        <v>80</v>
      </c>
    </row>
    <row r="151" s="2" customFormat="1" ht="16.5" customHeight="1">
      <c r="A151" s="34"/>
      <c r="B151" s="177"/>
      <c r="C151" s="178" t="s">
        <v>307</v>
      </c>
      <c r="D151" s="178" t="s">
        <v>284</v>
      </c>
      <c r="E151" s="179" t="s">
        <v>625</v>
      </c>
      <c r="F151" s="180" t="s">
        <v>626</v>
      </c>
      <c r="G151" s="181" t="s">
        <v>627</v>
      </c>
      <c r="H151" s="203">
        <v>8</v>
      </c>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97</v>
      </c>
      <c r="AT151" s="190" t="s">
        <v>284</v>
      </c>
      <c r="AU151" s="190" t="s">
        <v>80</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2296</v>
      </c>
    </row>
    <row r="152" s="2" customFormat="1">
      <c r="A152" s="34"/>
      <c r="B152" s="35"/>
      <c r="C152" s="34"/>
      <c r="D152" s="192" t="s">
        <v>290</v>
      </c>
      <c r="E152" s="34"/>
      <c r="F152" s="193" t="s">
        <v>626</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80</v>
      </c>
    </row>
    <row r="153" s="2" customFormat="1">
      <c r="A153" s="34"/>
      <c r="B153" s="35"/>
      <c r="C153" s="34"/>
      <c r="D153" s="192" t="s">
        <v>291</v>
      </c>
      <c r="E153" s="34"/>
      <c r="F153" s="197" t="s">
        <v>2297</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291</v>
      </c>
      <c r="AU153" s="15" t="s">
        <v>80</v>
      </c>
    </row>
    <row r="154" s="12" customFormat="1" ht="25.92" customHeight="1">
      <c r="A154" s="12"/>
      <c r="B154" s="164"/>
      <c r="C154" s="12"/>
      <c r="D154" s="165" t="s">
        <v>72</v>
      </c>
      <c r="E154" s="166" t="s">
        <v>82</v>
      </c>
      <c r="F154" s="166" t="s">
        <v>2298</v>
      </c>
      <c r="G154" s="12"/>
      <c r="H154" s="12"/>
      <c r="I154" s="167"/>
      <c r="J154" s="168">
        <f>BK154</f>
        <v>0</v>
      </c>
      <c r="K154" s="12"/>
      <c r="L154" s="164"/>
      <c r="M154" s="169"/>
      <c r="N154" s="170"/>
      <c r="O154" s="170"/>
      <c r="P154" s="171">
        <f>SUM(P155:P158)</f>
        <v>0</v>
      </c>
      <c r="Q154" s="170"/>
      <c r="R154" s="171">
        <f>SUM(R155:R158)</f>
        <v>0</v>
      </c>
      <c r="S154" s="170"/>
      <c r="T154" s="172">
        <f>SUM(T155:T158)</f>
        <v>0</v>
      </c>
      <c r="U154" s="12"/>
      <c r="V154" s="12"/>
      <c r="W154" s="12"/>
      <c r="X154" s="12"/>
      <c r="Y154" s="12"/>
      <c r="Z154" s="12"/>
      <c r="AA154" s="12"/>
      <c r="AB154" s="12"/>
      <c r="AC154" s="12"/>
      <c r="AD154" s="12"/>
      <c r="AE154" s="12"/>
      <c r="AR154" s="165" t="s">
        <v>80</v>
      </c>
      <c r="AT154" s="173" t="s">
        <v>72</v>
      </c>
      <c r="AU154" s="173" t="s">
        <v>73</v>
      </c>
      <c r="AY154" s="165" t="s">
        <v>281</v>
      </c>
      <c r="BK154" s="174">
        <f>SUM(BK155:BK158)</f>
        <v>0</v>
      </c>
    </row>
    <row r="155" s="2" customFormat="1" ht="21.75" customHeight="1">
      <c r="A155" s="34"/>
      <c r="B155" s="177"/>
      <c r="C155" s="178" t="s">
        <v>90</v>
      </c>
      <c r="D155" s="178" t="s">
        <v>284</v>
      </c>
      <c r="E155" s="179" t="s">
        <v>2299</v>
      </c>
      <c r="F155" s="180" t="s">
        <v>2300</v>
      </c>
      <c r="G155" s="181" t="s">
        <v>403</v>
      </c>
      <c r="H155" s="203">
        <v>53.633000000000003</v>
      </c>
      <c r="I155" s="183"/>
      <c r="J155" s="184">
        <f>ROUND(I155*H155,2)</f>
        <v>0</v>
      </c>
      <c r="K155" s="185"/>
      <c r="L155" s="35"/>
      <c r="M155" s="186" t="s">
        <v>1</v>
      </c>
      <c r="N155" s="187" t="s">
        <v>38</v>
      </c>
      <c r="O155" s="73"/>
      <c r="P155" s="188">
        <f>O155*H155</f>
        <v>0</v>
      </c>
      <c r="Q155" s="188">
        <v>0</v>
      </c>
      <c r="R155" s="188">
        <f>Q155*H155</f>
        <v>0</v>
      </c>
      <c r="S155" s="188">
        <v>0</v>
      </c>
      <c r="T155" s="189">
        <f>S155*H155</f>
        <v>0</v>
      </c>
      <c r="U155" s="34"/>
      <c r="V155" s="34"/>
      <c r="W155" s="34"/>
      <c r="X155" s="34"/>
      <c r="Y155" s="34"/>
      <c r="Z155" s="34"/>
      <c r="AA155" s="34"/>
      <c r="AB155" s="34"/>
      <c r="AC155" s="34"/>
      <c r="AD155" s="34"/>
      <c r="AE155" s="34"/>
      <c r="AR155" s="190" t="s">
        <v>97</v>
      </c>
      <c r="AT155" s="190" t="s">
        <v>284</v>
      </c>
      <c r="AU155" s="190" t="s">
        <v>80</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97</v>
      </c>
      <c r="BM155" s="190" t="s">
        <v>2301</v>
      </c>
    </row>
    <row r="156" s="2" customFormat="1">
      <c r="A156" s="34"/>
      <c r="B156" s="35"/>
      <c r="C156" s="34"/>
      <c r="D156" s="192" t="s">
        <v>290</v>
      </c>
      <c r="E156" s="34"/>
      <c r="F156" s="193" t="s">
        <v>2302</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80</v>
      </c>
    </row>
    <row r="157" s="2" customFormat="1" ht="33" customHeight="1">
      <c r="A157" s="34"/>
      <c r="B157" s="177"/>
      <c r="C157" s="178" t="s">
        <v>97</v>
      </c>
      <c r="D157" s="178" t="s">
        <v>284</v>
      </c>
      <c r="E157" s="179" t="s">
        <v>2303</v>
      </c>
      <c r="F157" s="180" t="s">
        <v>2304</v>
      </c>
      <c r="G157" s="181" t="s">
        <v>510</v>
      </c>
      <c r="H157" s="203">
        <v>44.542999999999999</v>
      </c>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97</v>
      </c>
      <c r="AT157" s="190" t="s">
        <v>284</v>
      </c>
      <c r="AU157" s="190" t="s">
        <v>80</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97</v>
      </c>
      <c r="BM157" s="190" t="s">
        <v>2305</v>
      </c>
    </row>
    <row r="158" s="2" customFormat="1">
      <c r="A158" s="34"/>
      <c r="B158" s="35"/>
      <c r="C158" s="34"/>
      <c r="D158" s="192" t="s">
        <v>290</v>
      </c>
      <c r="E158" s="34"/>
      <c r="F158" s="193" t="s">
        <v>2306</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80</v>
      </c>
    </row>
    <row r="159" s="12" customFormat="1" ht="25.92" customHeight="1">
      <c r="A159" s="12"/>
      <c r="B159" s="164"/>
      <c r="C159" s="12"/>
      <c r="D159" s="165" t="s">
        <v>72</v>
      </c>
      <c r="E159" s="166" t="s">
        <v>90</v>
      </c>
      <c r="F159" s="166" t="s">
        <v>772</v>
      </c>
      <c r="G159" s="12"/>
      <c r="H159" s="12"/>
      <c r="I159" s="167"/>
      <c r="J159" s="168">
        <f>BK159</f>
        <v>0</v>
      </c>
      <c r="K159" s="12"/>
      <c r="L159" s="164"/>
      <c r="M159" s="169"/>
      <c r="N159" s="170"/>
      <c r="O159" s="170"/>
      <c r="P159" s="171">
        <f>SUM(P160:P191)</f>
        <v>0</v>
      </c>
      <c r="Q159" s="170"/>
      <c r="R159" s="171">
        <f>SUM(R160:R191)</f>
        <v>0</v>
      </c>
      <c r="S159" s="170"/>
      <c r="T159" s="172">
        <f>SUM(T160:T191)</f>
        <v>0</v>
      </c>
      <c r="U159" s="12"/>
      <c r="V159" s="12"/>
      <c r="W159" s="12"/>
      <c r="X159" s="12"/>
      <c r="Y159" s="12"/>
      <c r="Z159" s="12"/>
      <c r="AA159" s="12"/>
      <c r="AB159" s="12"/>
      <c r="AC159" s="12"/>
      <c r="AD159" s="12"/>
      <c r="AE159" s="12"/>
      <c r="AR159" s="165" t="s">
        <v>80</v>
      </c>
      <c r="AT159" s="173" t="s">
        <v>72</v>
      </c>
      <c r="AU159" s="173" t="s">
        <v>73</v>
      </c>
      <c r="AY159" s="165" t="s">
        <v>281</v>
      </c>
      <c r="BK159" s="174">
        <f>SUM(BK160:BK191)</f>
        <v>0</v>
      </c>
    </row>
    <row r="160" s="2" customFormat="1" ht="16.5" customHeight="1">
      <c r="A160" s="34"/>
      <c r="B160" s="177"/>
      <c r="C160" s="178" t="s">
        <v>307</v>
      </c>
      <c r="D160" s="178" t="s">
        <v>284</v>
      </c>
      <c r="E160" s="179" t="s">
        <v>2307</v>
      </c>
      <c r="F160" s="180" t="s">
        <v>2308</v>
      </c>
      <c r="G160" s="181" t="s">
        <v>510</v>
      </c>
      <c r="H160" s="203">
        <v>5.9100000000000001</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80</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2309</v>
      </c>
    </row>
    <row r="161" s="2" customFormat="1">
      <c r="A161" s="34"/>
      <c r="B161" s="35"/>
      <c r="C161" s="34"/>
      <c r="D161" s="192" t="s">
        <v>290</v>
      </c>
      <c r="E161" s="34"/>
      <c r="F161" s="193" t="s">
        <v>2308</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80</v>
      </c>
    </row>
    <row r="162" s="2" customFormat="1" ht="16.5" customHeight="1">
      <c r="A162" s="34"/>
      <c r="B162" s="177"/>
      <c r="C162" s="178" t="s">
        <v>343</v>
      </c>
      <c r="D162" s="178" t="s">
        <v>284</v>
      </c>
      <c r="E162" s="179" t="s">
        <v>1034</v>
      </c>
      <c r="F162" s="180" t="s">
        <v>1035</v>
      </c>
      <c r="G162" s="181" t="s">
        <v>510</v>
      </c>
      <c r="H162" s="203">
        <v>1.8109999999999999</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2310</v>
      </c>
    </row>
    <row r="163" s="2" customFormat="1">
      <c r="A163" s="34"/>
      <c r="B163" s="35"/>
      <c r="C163" s="34"/>
      <c r="D163" s="192" t="s">
        <v>290</v>
      </c>
      <c r="E163" s="34"/>
      <c r="F163" s="193" t="s">
        <v>1035</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c r="A164" s="34"/>
      <c r="B164" s="35"/>
      <c r="C164" s="34"/>
      <c r="D164" s="192" t="s">
        <v>291</v>
      </c>
      <c r="E164" s="34"/>
      <c r="F164" s="197" t="s">
        <v>2311</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291</v>
      </c>
      <c r="AU164" s="15" t="s">
        <v>80</v>
      </c>
    </row>
    <row r="165" s="2" customFormat="1" ht="16.5" customHeight="1">
      <c r="A165" s="34"/>
      <c r="B165" s="177"/>
      <c r="C165" s="178" t="s">
        <v>343</v>
      </c>
      <c r="D165" s="178" t="s">
        <v>284</v>
      </c>
      <c r="E165" s="179" t="s">
        <v>80</v>
      </c>
      <c r="F165" s="180" t="s">
        <v>2312</v>
      </c>
      <c r="G165" s="181" t="s">
        <v>886</v>
      </c>
      <c r="H165" s="203">
        <v>120.79000000000001</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2313</v>
      </c>
    </row>
    <row r="166" s="2" customFormat="1">
      <c r="A166" s="34"/>
      <c r="B166" s="35"/>
      <c r="C166" s="34"/>
      <c r="D166" s="192" t="s">
        <v>290</v>
      </c>
      <c r="E166" s="34"/>
      <c r="F166" s="193" t="s">
        <v>2312</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2314</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2" customFormat="1" ht="55.5" customHeight="1">
      <c r="A168" s="34"/>
      <c r="B168" s="177"/>
      <c r="C168" s="178" t="s">
        <v>385</v>
      </c>
      <c r="D168" s="178" t="s">
        <v>284</v>
      </c>
      <c r="E168" s="179" t="s">
        <v>991</v>
      </c>
      <c r="F168" s="180" t="s">
        <v>992</v>
      </c>
      <c r="G168" s="181" t="s">
        <v>510</v>
      </c>
      <c r="H168" s="203">
        <v>11.202</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80</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2315</v>
      </c>
    </row>
    <row r="169" s="2" customFormat="1">
      <c r="A169" s="34"/>
      <c r="B169" s="35"/>
      <c r="C169" s="34"/>
      <c r="D169" s="192" t="s">
        <v>290</v>
      </c>
      <c r="E169" s="34"/>
      <c r="F169" s="193" t="s">
        <v>992</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80</v>
      </c>
    </row>
    <row r="170" s="2" customFormat="1">
      <c r="A170" s="34"/>
      <c r="B170" s="35"/>
      <c r="C170" s="34"/>
      <c r="D170" s="192" t="s">
        <v>291</v>
      </c>
      <c r="E170" s="34"/>
      <c r="F170" s="197" t="s">
        <v>2316</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80</v>
      </c>
    </row>
    <row r="171" s="2" customFormat="1" ht="37.8" customHeight="1">
      <c r="A171" s="34"/>
      <c r="B171" s="177"/>
      <c r="C171" s="178" t="s">
        <v>390</v>
      </c>
      <c r="D171" s="178" t="s">
        <v>284</v>
      </c>
      <c r="E171" s="179" t="s">
        <v>995</v>
      </c>
      <c r="F171" s="180" t="s">
        <v>996</v>
      </c>
      <c r="G171" s="181" t="s">
        <v>403</v>
      </c>
      <c r="H171" s="203">
        <v>103.12000000000001</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2317</v>
      </c>
    </row>
    <row r="172" s="2" customFormat="1">
      <c r="A172" s="34"/>
      <c r="B172" s="35"/>
      <c r="C172" s="34"/>
      <c r="D172" s="192" t="s">
        <v>290</v>
      </c>
      <c r="E172" s="34"/>
      <c r="F172" s="193" t="s">
        <v>996</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2318</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2" customFormat="1" ht="37.8" customHeight="1">
      <c r="A174" s="34"/>
      <c r="B174" s="177"/>
      <c r="C174" s="178" t="s">
        <v>477</v>
      </c>
      <c r="D174" s="178" t="s">
        <v>284</v>
      </c>
      <c r="E174" s="179" t="s">
        <v>999</v>
      </c>
      <c r="F174" s="180" t="s">
        <v>1000</v>
      </c>
      <c r="G174" s="181" t="s">
        <v>403</v>
      </c>
      <c r="H174" s="203">
        <v>103.12000000000001</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80</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2319</v>
      </c>
    </row>
    <row r="175" s="2" customFormat="1">
      <c r="A175" s="34"/>
      <c r="B175" s="35"/>
      <c r="C175" s="34"/>
      <c r="D175" s="192" t="s">
        <v>290</v>
      </c>
      <c r="E175" s="34"/>
      <c r="F175" s="193" t="s">
        <v>1000</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80</v>
      </c>
    </row>
    <row r="176" s="2" customFormat="1">
      <c r="A176" s="34"/>
      <c r="B176" s="35"/>
      <c r="C176" s="34"/>
      <c r="D176" s="192" t="s">
        <v>291</v>
      </c>
      <c r="E176" s="34"/>
      <c r="F176" s="197" t="s">
        <v>2318</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80</v>
      </c>
    </row>
    <row r="177" s="2" customFormat="1" ht="49.05" customHeight="1">
      <c r="A177" s="34"/>
      <c r="B177" s="177"/>
      <c r="C177" s="178" t="s">
        <v>763</v>
      </c>
      <c r="D177" s="178" t="s">
        <v>284</v>
      </c>
      <c r="E177" s="179" t="s">
        <v>1002</v>
      </c>
      <c r="F177" s="180" t="s">
        <v>1003</v>
      </c>
      <c r="G177" s="181" t="s">
        <v>515</v>
      </c>
      <c r="H177" s="203">
        <v>1.6799999999999999</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2320</v>
      </c>
    </row>
    <row r="178" s="2" customFormat="1">
      <c r="A178" s="34"/>
      <c r="B178" s="35"/>
      <c r="C178" s="34"/>
      <c r="D178" s="192" t="s">
        <v>290</v>
      </c>
      <c r="E178" s="34"/>
      <c r="F178" s="193" t="s">
        <v>1003</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80</v>
      </c>
    </row>
    <row r="179" s="2" customFormat="1">
      <c r="A179" s="34"/>
      <c r="B179" s="35"/>
      <c r="C179" s="34"/>
      <c r="D179" s="192" t="s">
        <v>291</v>
      </c>
      <c r="E179" s="34"/>
      <c r="F179" s="197" t="s">
        <v>2321</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291</v>
      </c>
      <c r="AU179" s="15" t="s">
        <v>80</v>
      </c>
    </row>
    <row r="180" s="2" customFormat="1" ht="21.75" customHeight="1">
      <c r="A180" s="34"/>
      <c r="B180" s="177"/>
      <c r="C180" s="178" t="s">
        <v>317</v>
      </c>
      <c r="D180" s="178" t="s">
        <v>284</v>
      </c>
      <c r="E180" s="179" t="s">
        <v>2322</v>
      </c>
      <c r="F180" s="180" t="s">
        <v>2323</v>
      </c>
      <c r="G180" s="181" t="s">
        <v>410</v>
      </c>
      <c r="H180" s="203">
        <v>35</v>
      </c>
      <c r="I180" s="183"/>
      <c r="J180" s="184">
        <f>ROUND(I180*H180,2)</f>
        <v>0</v>
      </c>
      <c r="K180" s="185"/>
      <c r="L180" s="35"/>
      <c r="M180" s="186" t="s">
        <v>1</v>
      </c>
      <c r="N180" s="187" t="s">
        <v>38</v>
      </c>
      <c r="O180" s="73"/>
      <c r="P180" s="188">
        <f>O180*H180</f>
        <v>0</v>
      </c>
      <c r="Q180" s="188">
        <v>0</v>
      </c>
      <c r="R180" s="188">
        <f>Q180*H180</f>
        <v>0</v>
      </c>
      <c r="S180" s="188">
        <v>0</v>
      </c>
      <c r="T180" s="189">
        <f>S180*H180</f>
        <v>0</v>
      </c>
      <c r="U180" s="34"/>
      <c r="V180" s="34"/>
      <c r="W180" s="34"/>
      <c r="X180" s="34"/>
      <c r="Y180" s="34"/>
      <c r="Z180" s="34"/>
      <c r="AA180" s="34"/>
      <c r="AB180" s="34"/>
      <c r="AC180" s="34"/>
      <c r="AD180" s="34"/>
      <c r="AE180" s="34"/>
      <c r="AR180" s="190" t="s">
        <v>97</v>
      </c>
      <c r="AT180" s="190" t="s">
        <v>284</v>
      </c>
      <c r="AU180" s="190" t="s">
        <v>80</v>
      </c>
      <c r="AY180" s="15" t="s">
        <v>281</v>
      </c>
      <c r="BE180" s="191">
        <f>IF(N180="základní",J180,0)</f>
        <v>0</v>
      </c>
      <c r="BF180" s="191">
        <f>IF(N180="snížená",J180,0)</f>
        <v>0</v>
      </c>
      <c r="BG180" s="191">
        <f>IF(N180="zákl. přenesená",J180,0)</f>
        <v>0</v>
      </c>
      <c r="BH180" s="191">
        <f>IF(N180="sníž. přenesená",J180,0)</f>
        <v>0</v>
      </c>
      <c r="BI180" s="191">
        <f>IF(N180="nulová",J180,0)</f>
        <v>0</v>
      </c>
      <c r="BJ180" s="15" t="s">
        <v>80</v>
      </c>
      <c r="BK180" s="191">
        <f>ROUND(I180*H180,2)</f>
        <v>0</v>
      </c>
      <c r="BL180" s="15" t="s">
        <v>97</v>
      </c>
      <c r="BM180" s="190" t="s">
        <v>2324</v>
      </c>
    </row>
    <row r="181" s="2" customFormat="1">
      <c r="A181" s="34"/>
      <c r="B181" s="35"/>
      <c r="C181" s="34"/>
      <c r="D181" s="192" t="s">
        <v>290</v>
      </c>
      <c r="E181" s="34"/>
      <c r="F181" s="193" t="s">
        <v>2323</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290</v>
      </c>
      <c r="AU181" s="15" t="s">
        <v>80</v>
      </c>
    </row>
    <row r="182" s="2" customFormat="1" ht="24.15" customHeight="1">
      <c r="A182" s="34"/>
      <c r="B182" s="177"/>
      <c r="C182" s="178" t="s">
        <v>322</v>
      </c>
      <c r="D182" s="178" t="s">
        <v>284</v>
      </c>
      <c r="E182" s="179" t="s">
        <v>2325</v>
      </c>
      <c r="F182" s="180" t="s">
        <v>2326</v>
      </c>
      <c r="G182" s="181" t="s">
        <v>410</v>
      </c>
      <c r="H182" s="203">
        <v>35</v>
      </c>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97</v>
      </c>
      <c r="AT182" s="190" t="s">
        <v>284</v>
      </c>
      <c r="AU182" s="190" t="s">
        <v>80</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97</v>
      </c>
      <c r="BM182" s="190" t="s">
        <v>2327</v>
      </c>
    </row>
    <row r="183" s="2" customFormat="1">
      <c r="A183" s="34"/>
      <c r="B183" s="35"/>
      <c r="C183" s="34"/>
      <c r="D183" s="192" t="s">
        <v>290</v>
      </c>
      <c r="E183" s="34"/>
      <c r="F183" s="193" t="s">
        <v>2326</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80</v>
      </c>
    </row>
    <row r="184" s="2" customFormat="1" ht="24.15" customHeight="1">
      <c r="A184" s="34"/>
      <c r="B184" s="177"/>
      <c r="C184" s="178" t="s">
        <v>80</v>
      </c>
      <c r="D184" s="178" t="s">
        <v>284</v>
      </c>
      <c r="E184" s="179" t="s">
        <v>82</v>
      </c>
      <c r="F184" s="180" t="s">
        <v>2328</v>
      </c>
      <c r="G184" s="181" t="s">
        <v>2202</v>
      </c>
      <c r="H184" s="203">
        <v>34</v>
      </c>
      <c r="I184" s="183"/>
      <c r="J184" s="184">
        <f>ROUND(I184*H184,2)</f>
        <v>0</v>
      </c>
      <c r="K184" s="185"/>
      <c r="L184" s="35"/>
      <c r="M184" s="186" t="s">
        <v>1</v>
      </c>
      <c r="N184" s="187" t="s">
        <v>38</v>
      </c>
      <c r="O184" s="73"/>
      <c r="P184" s="188">
        <f>O184*H184</f>
        <v>0</v>
      </c>
      <c r="Q184" s="188">
        <v>0</v>
      </c>
      <c r="R184" s="188">
        <f>Q184*H184</f>
        <v>0</v>
      </c>
      <c r="S184" s="188">
        <v>0</v>
      </c>
      <c r="T184" s="189">
        <f>S184*H184</f>
        <v>0</v>
      </c>
      <c r="U184" s="34"/>
      <c r="V184" s="34"/>
      <c r="W184" s="34"/>
      <c r="X184" s="34"/>
      <c r="Y184" s="34"/>
      <c r="Z184" s="34"/>
      <c r="AA184" s="34"/>
      <c r="AB184" s="34"/>
      <c r="AC184" s="34"/>
      <c r="AD184" s="34"/>
      <c r="AE184" s="34"/>
      <c r="AR184" s="190" t="s">
        <v>97</v>
      </c>
      <c r="AT184" s="190" t="s">
        <v>284</v>
      </c>
      <c r="AU184" s="190" t="s">
        <v>80</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2329</v>
      </c>
    </row>
    <row r="185" s="2" customFormat="1">
      <c r="A185" s="34"/>
      <c r="B185" s="35"/>
      <c r="C185" s="34"/>
      <c r="D185" s="192" t="s">
        <v>290</v>
      </c>
      <c r="E185" s="34"/>
      <c r="F185" s="193" t="s">
        <v>2330</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80</v>
      </c>
    </row>
    <row r="186" s="2" customFormat="1" ht="16.5" customHeight="1">
      <c r="A186" s="34"/>
      <c r="B186" s="177"/>
      <c r="C186" s="178" t="s">
        <v>82</v>
      </c>
      <c r="D186" s="178" t="s">
        <v>284</v>
      </c>
      <c r="E186" s="179" t="s">
        <v>90</v>
      </c>
      <c r="F186" s="180" t="s">
        <v>2331</v>
      </c>
      <c r="G186" s="181" t="s">
        <v>790</v>
      </c>
      <c r="H186" s="203">
        <v>1</v>
      </c>
      <c r="I186" s="183"/>
      <c r="J186" s="184">
        <f>ROUND(I186*H186,2)</f>
        <v>0</v>
      </c>
      <c r="K186" s="185"/>
      <c r="L186" s="35"/>
      <c r="M186" s="186" t="s">
        <v>1</v>
      </c>
      <c r="N186" s="187" t="s">
        <v>38</v>
      </c>
      <c r="O186" s="73"/>
      <c r="P186" s="188">
        <f>O186*H186</f>
        <v>0</v>
      </c>
      <c r="Q186" s="188">
        <v>0</v>
      </c>
      <c r="R186" s="188">
        <f>Q186*H186</f>
        <v>0</v>
      </c>
      <c r="S186" s="188">
        <v>0</v>
      </c>
      <c r="T186" s="189">
        <f>S186*H186</f>
        <v>0</v>
      </c>
      <c r="U186" s="34"/>
      <c r="V186" s="34"/>
      <c r="W186" s="34"/>
      <c r="X186" s="34"/>
      <c r="Y186" s="34"/>
      <c r="Z186" s="34"/>
      <c r="AA186" s="34"/>
      <c r="AB186" s="34"/>
      <c r="AC186" s="34"/>
      <c r="AD186" s="34"/>
      <c r="AE186" s="34"/>
      <c r="AR186" s="190" t="s">
        <v>97</v>
      </c>
      <c r="AT186" s="190" t="s">
        <v>284</v>
      </c>
      <c r="AU186" s="190" t="s">
        <v>80</v>
      </c>
      <c r="AY186" s="15" t="s">
        <v>281</v>
      </c>
      <c r="BE186" s="191">
        <f>IF(N186="základní",J186,0)</f>
        <v>0</v>
      </c>
      <c r="BF186" s="191">
        <f>IF(N186="snížená",J186,0)</f>
        <v>0</v>
      </c>
      <c r="BG186" s="191">
        <f>IF(N186="zákl. přenesená",J186,0)</f>
        <v>0</v>
      </c>
      <c r="BH186" s="191">
        <f>IF(N186="sníž. přenesená",J186,0)</f>
        <v>0</v>
      </c>
      <c r="BI186" s="191">
        <f>IF(N186="nulová",J186,0)</f>
        <v>0</v>
      </c>
      <c r="BJ186" s="15" t="s">
        <v>80</v>
      </c>
      <c r="BK186" s="191">
        <f>ROUND(I186*H186,2)</f>
        <v>0</v>
      </c>
      <c r="BL186" s="15" t="s">
        <v>97</v>
      </c>
      <c r="BM186" s="190" t="s">
        <v>2332</v>
      </c>
    </row>
    <row r="187" s="2" customFormat="1">
      <c r="A187" s="34"/>
      <c r="B187" s="35"/>
      <c r="C187" s="34"/>
      <c r="D187" s="192" t="s">
        <v>290</v>
      </c>
      <c r="E187" s="34"/>
      <c r="F187" s="193" t="s">
        <v>2331</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290</v>
      </c>
      <c r="AU187" s="15" t="s">
        <v>80</v>
      </c>
    </row>
    <row r="188" s="2" customFormat="1" ht="24.15" customHeight="1">
      <c r="A188" s="34"/>
      <c r="B188" s="177"/>
      <c r="C188" s="178" t="s">
        <v>327</v>
      </c>
      <c r="D188" s="178" t="s">
        <v>284</v>
      </c>
      <c r="E188" s="179" t="s">
        <v>97</v>
      </c>
      <c r="F188" s="180" t="s">
        <v>2333</v>
      </c>
      <c r="G188" s="181" t="s">
        <v>2202</v>
      </c>
      <c r="H188" s="203">
        <v>806</v>
      </c>
      <c r="I188" s="183"/>
      <c r="J188" s="184">
        <f>ROUND(I188*H188,2)</f>
        <v>0</v>
      </c>
      <c r="K188" s="185"/>
      <c r="L188" s="35"/>
      <c r="M188" s="186" t="s">
        <v>1</v>
      </c>
      <c r="N188" s="187"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97</v>
      </c>
      <c r="AT188" s="190" t="s">
        <v>284</v>
      </c>
      <c r="AU188" s="190" t="s">
        <v>80</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97</v>
      </c>
      <c r="BM188" s="190" t="s">
        <v>2334</v>
      </c>
    </row>
    <row r="189" s="2" customFormat="1">
      <c r="A189" s="34"/>
      <c r="B189" s="35"/>
      <c r="C189" s="34"/>
      <c r="D189" s="192" t="s">
        <v>290</v>
      </c>
      <c r="E189" s="34"/>
      <c r="F189" s="193" t="s">
        <v>2333</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80</v>
      </c>
    </row>
    <row r="190" s="2" customFormat="1" ht="44.25" customHeight="1">
      <c r="A190" s="34"/>
      <c r="B190" s="177"/>
      <c r="C190" s="178" t="s">
        <v>322</v>
      </c>
      <c r="D190" s="178" t="s">
        <v>284</v>
      </c>
      <c r="E190" s="179" t="s">
        <v>280</v>
      </c>
      <c r="F190" s="180" t="s">
        <v>2335</v>
      </c>
      <c r="G190" s="181" t="s">
        <v>410</v>
      </c>
      <c r="H190" s="203">
        <v>33</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80</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2336</v>
      </c>
    </row>
    <row r="191" s="2" customFormat="1">
      <c r="A191" s="34"/>
      <c r="B191" s="35"/>
      <c r="C191" s="34"/>
      <c r="D191" s="192" t="s">
        <v>290</v>
      </c>
      <c r="E191" s="34"/>
      <c r="F191" s="193" t="s">
        <v>2335</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80</v>
      </c>
    </row>
    <row r="192" s="12" customFormat="1" ht="25.92" customHeight="1">
      <c r="A192" s="12"/>
      <c r="B192" s="164"/>
      <c r="C192" s="12"/>
      <c r="D192" s="165" t="s">
        <v>72</v>
      </c>
      <c r="E192" s="166" t="s">
        <v>1928</v>
      </c>
      <c r="F192" s="166" t="s">
        <v>2337</v>
      </c>
      <c r="G192" s="12"/>
      <c r="H192" s="12"/>
      <c r="I192" s="167"/>
      <c r="J192" s="168">
        <f>BK192</f>
        <v>0</v>
      </c>
      <c r="K192" s="12"/>
      <c r="L192" s="164"/>
      <c r="M192" s="169"/>
      <c r="N192" s="170"/>
      <c r="O192" s="170"/>
      <c r="P192" s="171">
        <f>SUM(P193:P198)</f>
        <v>0</v>
      </c>
      <c r="Q192" s="170"/>
      <c r="R192" s="171">
        <f>SUM(R193:R198)</f>
        <v>0</v>
      </c>
      <c r="S192" s="170"/>
      <c r="T192" s="172">
        <f>SUM(T193:T198)</f>
        <v>0</v>
      </c>
      <c r="U192" s="12"/>
      <c r="V192" s="12"/>
      <c r="W192" s="12"/>
      <c r="X192" s="12"/>
      <c r="Y192" s="12"/>
      <c r="Z192" s="12"/>
      <c r="AA192" s="12"/>
      <c r="AB192" s="12"/>
      <c r="AC192" s="12"/>
      <c r="AD192" s="12"/>
      <c r="AE192" s="12"/>
      <c r="AR192" s="165" t="s">
        <v>80</v>
      </c>
      <c r="AT192" s="173" t="s">
        <v>72</v>
      </c>
      <c r="AU192" s="173" t="s">
        <v>73</v>
      </c>
      <c r="AY192" s="165" t="s">
        <v>281</v>
      </c>
      <c r="BK192" s="174">
        <f>SUM(BK193:BK198)</f>
        <v>0</v>
      </c>
    </row>
    <row r="193" s="2" customFormat="1" ht="24.15" customHeight="1">
      <c r="A193" s="34"/>
      <c r="B193" s="177"/>
      <c r="C193" s="178" t="s">
        <v>332</v>
      </c>
      <c r="D193" s="178" t="s">
        <v>284</v>
      </c>
      <c r="E193" s="179" t="s">
        <v>2338</v>
      </c>
      <c r="F193" s="180" t="s">
        <v>2339</v>
      </c>
      <c r="G193" s="181" t="s">
        <v>403</v>
      </c>
      <c r="H193" s="203">
        <v>84.790000000000006</v>
      </c>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97</v>
      </c>
      <c r="AT193" s="190" t="s">
        <v>284</v>
      </c>
      <c r="AU193" s="190" t="s">
        <v>80</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97</v>
      </c>
      <c r="BM193" s="190" t="s">
        <v>2340</v>
      </c>
    </row>
    <row r="194" s="2" customFormat="1">
      <c r="A194" s="34"/>
      <c r="B194" s="35"/>
      <c r="C194" s="34"/>
      <c r="D194" s="192" t="s">
        <v>290</v>
      </c>
      <c r="E194" s="34"/>
      <c r="F194" s="193" t="s">
        <v>2341</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80</v>
      </c>
    </row>
    <row r="195" s="2" customFormat="1" ht="21.75" customHeight="1">
      <c r="A195" s="34"/>
      <c r="B195" s="177"/>
      <c r="C195" s="178" t="s">
        <v>8</v>
      </c>
      <c r="D195" s="178" t="s">
        <v>284</v>
      </c>
      <c r="E195" s="179" t="s">
        <v>2342</v>
      </c>
      <c r="F195" s="180" t="s">
        <v>2343</v>
      </c>
      <c r="G195" s="181" t="s">
        <v>403</v>
      </c>
      <c r="H195" s="203">
        <v>53.633000000000003</v>
      </c>
      <c r="I195" s="183"/>
      <c r="J195" s="184">
        <f>ROUND(I195*H195,2)</f>
        <v>0</v>
      </c>
      <c r="K195" s="185"/>
      <c r="L195" s="35"/>
      <c r="M195" s="186" t="s">
        <v>1</v>
      </c>
      <c r="N195" s="187" t="s">
        <v>38</v>
      </c>
      <c r="O195" s="73"/>
      <c r="P195" s="188">
        <f>O195*H195</f>
        <v>0</v>
      </c>
      <c r="Q195" s="188">
        <v>0</v>
      </c>
      <c r="R195" s="188">
        <f>Q195*H195</f>
        <v>0</v>
      </c>
      <c r="S195" s="188">
        <v>0</v>
      </c>
      <c r="T195" s="189">
        <f>S195*H195</f>
        <v>0</v>
      </c>
      <c r="U195" s="34"/>
      <c r="V195" s="34"/>
      <c r="W195" s="34"/>
      <c r="X195" s="34"/>
      <c r="Y195" s="34"/>
      <c r="Z195" s="34"/>
      <c r="AA195" s="34"/>
      <c r="AB195" s="34"/>
      <c r="AC195" s="34"/>
      <c r="AD195" s="34"/>
      <c r="AE195" s="34"/>
      <c r="AR195" s="190" t="s">
        <v>97</v>
      </c>
      <c r="AT195" s="190" t="s">
        <v>284</v>
      </c>
      <c r="AU195" s="190" t="s">
        <v>80</v>
      </c>
      <c r="AY195" s="15" t="s">
        <v>281</v>
      </c>
      <c r="BE195" s="191">
        <f>IF(N195="základní",J195,0)</f>
        <v>0</v>
      </c>
      <c r="BF195" s="191">
        <f>IF(N195="snížená",J195,0)</f>
        <v>0</v>
      </c>
      <c r="BG195" s="191">
        <f>IF(N195="zákl. přenesená",J195,0)</f>
        <v>0</v>
      </c>
      <c r="BH195" s="191">
        <f>IF(N195="sníž. přenesená",J195,0)</f>
        <v>0</v>
      </c>
      <c r="BI195" s="191">
        <f>IF(N195="nulová",J195,0)</f>
        <v>0</v>
      </c>
      <c r="BJ195" s="15" t="s">
        <v>80</v>
      </c>
      <c r="BK195" s="191">
        <f>ROUND(I195*H195,2)</f>
        <v>0</v>
      </c>
      <c r="BL195" s="15" t="s">
        <v>97</v>
      </c>
      <c r="BM195" s="190" t="s">
        <v>2344</v>
      </c>
    </row>
    <row r="196" s="2" customFormat="1">
      <c r="A196" s="34"/>
      <c r="B196" s="35"/>
      <c r="C196" s="34"/>
      <c r="D196" s="192" t="s">
        <v>290</v>
      </c>
      <c r="E196" s="34"/>
      <c r="F196" s="193" t="s">
        <v>2343</v>
      </c>
      <c r="G196" s="34"/>
      <c r="H196" s="34"/>
      <c r="I196" s="194"/>
      <c r="J196" s="34"/>
      <c r="K196" s="34"/>
      <c r="L196" s="35"/>
      <c r="M196" s="195"/>
      <c r="N196" s="196"/>
      <c r="O196" s="73"/>
      <c r="P196" s="73"/>
      <c r="Q196" s="73"/>
      <c r="R196" s="73"/>
      <c r="S196" s="73"/>
      <c r="T196" s="74"/>
      <c r="U196" s="34"/>
      <c r="V196" s="34"/>
      <c r="W196" s="34"/>
      <c r="X196" s="34"/>
      <c r="Y196" s="34"/>
      <c r="Z196" s="34"/>
      <c r="AA196" s="34"/>
      <c r="AB196" s="34"/>
      <c r="AC196" s="34"/>
      <c r="AD196" s="34"/>
      <c r="AE196" s="34"/>
      <c r="AT196" s="15" t="s">
        <v>290</v>
      </c>
      <c r="AU196" s="15" t="s">
        <v>80</v>
      </c>
    </row>
    <row r="197" s="2" customFormat="1" ht="21.75" customHeight="1">
      <c r="A197" s="34"/>
      <c r="B197" s="177"/>
      <c r="C197" s="178" t="s">
        <v>455</v>
      </c>
      <c r="D197" s="178" t="s">
        <v>284</v>
      </c>
      <c r="E197" s="179" t="s">
        <v>307</v>
      </c>
      <c r="F197" s="180" t="s">
        <v>2345</v>
      </c>
      <c r="G197" s="181" t="s">
        <v>790</v>
      </c>
      <c r="H197" s="203">
        <v>1</v>
      </c>
      <c r="I197" s="183"/>
      <c r="J197" s="184">
        <f>ROUND(I197*H197,2)</f>
        <v>0</v>
      </c>
      <c r="K197" s="185"/>
      <c r="L197" s="35"/>
      <c r="M197" s="186" t="s">
        <v>1</v>
      </c>
      <c r="N197" s="187" t="s">
        <v>38</v>
      </c>
      <c r="O197" s="73"/>
      <c r="P197" s="188">
        <f>O197*H197</f>
        <v>0</v>
      </c>
      <c r="Q197" s="188">
        <v>0</v>
      </c>
      <c r="R197" s="188">
        <f>Q197*H197</f>
        <v>0</v>
      </c>
      <c r="S197" s="188">
        <v>0</v>
      </c>
      <c r="T197" s="189">
        <f>S197*H197</f>
        <v>0</v>
      </c>
      <c r="U197" s="34"/>
      <c r="V197" s="34"/>
      <c r="W197" s="34"/>
      <c r="X197" s="34"/>
      <c r="Y197" s="34"/>
      <c r="Z197" s="34"/>
      <c r="AA197" s="34"/>
      <c r="AB197" s="34"/>
      <c r="AC197" s="34"/>
      <c r="AD197" s="34"/>
      <c r="AE197" s="34"/>
      <c r="AR197" s="190" t="s">
        <v>353</v>
      </c>
      <c r="AT197" s="190" t="s">
        <v>284</v>
      </c>
      <c r="AU197" s="190" t="s">
        <v>80</v>
      </c>
      <c r="AY197" s="15" t="s">
        <v>281</v>
      </c>
      <c r="BE197" s="191">
        <f>IF(N197="základní",J197,0)</f>
        <v>0</v>
      </c>
      <c r="BF197" s="191">
        <f>IF(N197="snížená",J197,0)</f>
        <v>0</v>
      </c>
      <c r="BG197" s="191">
        <f>IF(N197="zákl. přenesená",J197,0)</f>
        <v>0</v>
      </c>
      <c r="BH197" s="191">
        <f>IF(N197="sníž. přenesená",J197,0)</f>
        <v>0</v>
      </c>
      <c r="BI197" s="191">
        <f>IF(N197="nulová",J197,0)</f>
        <v>0</v>
      </c>
      <c r="BJ197" s="15" t="s">
        <v>80</v>
      </c>
      <c r="BK197" s="191">
        <f>ROUND(I197*H197,2)</f>
        <v>0</v>
      </c>
      <c r="BL197" s="15" t="s">
        <v>353</v>
      </c>
      <c r="BM197" s="190" t="s">
        <v>2346</v>
      </c>
    </row>
    <row r="198" s="2" customFormat="1">
      <c r="A198" s="34"/>
      <c r="B198" s="35"/>
      <c r="C198" s="34"/>
      <c r="D198" s="192" t="s">
        <v>290</v>
      </c>
      <c r="E198" s="34"/>
      <c r="F198" s="193" t="s">
        <v>2347</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290</v>
      </c>
      <c r="AU198" s="15" t="s">
        <v>80</v>
      </c>
    </row>
    <row r="199" s="12" customFormat="1" ht="25.92" customHeight="1">
      <c r="A199" s="12"/>
      <c r="B199" s="164"/>
      <c r="C199" s="12"/>
      <c r="D199" s="165" t="s">
        <v>72</v>
      </c>
      <c r="E199" s="166" t="s">
        <v>481</v>
      </c>
      <c r="F199" s="166" t="s">
        <v>482</v>
      </c>
      <c r="G199" s="12"/>
      <c r="H199" s="12"/>
      <c r="I199" s="167"/>
      <c r="J199" s="168">
        <f>BK199</f>
        <v>0</v>
      </c>
      <c r="K199" s="12"/>
      <c r="L199" s="164"/>
      <c r="M199" s="169"/>
      <c r="N199" s="170"/>
      <c r="O199" s="170"/>
      <c r="P199" s="171">
        <f>SUM(P200:P207)</f>
        <v>0</v>
      </c>
      <c r="Q199" s="170"/>
      <c r="R199" s="171">
        <f>SUM(R200:R207)</f>
        <v>0</v>
      </c>
      <c r="S199" s="170"/>
      <c r="T199" s="172">
        <f>SUM(T200:T207)</f>
        <v>0</v>
      </c>
      <c r="U199" s="12"/>
      <c r="V199" s="12"/>
      <c r="W199" s="12"/>
      <c r="X199" s="12"/>
      <c r="Y199" s="12"/>
      <c r="Z199" s="12"/>
      <c r="AA199" s="12"/>
      <c r="AB199" s="12"/>
      <c r="AC199" s="12"/>
      <c r="AD199" s="12"/>
      <c r="AE199" s="12"/>
      <c r="AR199" s="165" t="s">
        <v>80</v>
      </c>
      <c r="AT199" s="173" t="s">
        <v>72</v>
      </c>
      <c r="AU199" s="173" t="s">
        <v>73</v>
      </c>
      <c r="AY199" s="165" t="s">
        <v>281</v>
      </c>
      <c r="BK199" s="174">
        <f>SUM(BK200:BK207)</f>
        <v>0</v>
      </c>
    </row>
    <row r="200" s="2" customFormat="1" ht="33" customHeight="1">
      <c r="A200" s="34"/>
      <c r="B200" s="177"/>
      <c r="C200" s="178" t="s">
        <v>439</v>
      </c>
      <c r="D200" s="178" t="s">
        <v>284</v>
      </c>
      <c r="E200" s="179" t="s">
        <v>2348</v>
      </c>
      <c r="F200" s="180" t="s">
        <v>2349</v>
      </c>
      <c r="G200" s="181" t="s">
        <v>510</v>
      </c>
      <c r="H200" s="203">
        <v>2.5739999999999998</v>
      </c>
      <c r="I200" s="183"/>
      <c r="J200" s="184">
        <f>ROUND(I200*H200,2)</f>
        <v>0</v>
      </c>
      <c r="K200" s="185"/>
      <c r="L200" s="35"/>
      <c r="M200" s="186" t="s">
        <v>1</v>
      </c>
      <c r="N200" s="187" t="s">
        <v>38</v>
      </c>
      <c r="O200" s="73"/>
      <c r="P200" s="188">
        <f>O200*H200</f>
        <v>0</v>
      </c>
      <c r="Q200" s="188">
        <v>0</v>
      </c>
      <c r="R200" s="188">
        <f>Q200*H200</f>
        <v>0</v>
      </c>
      <c r="S200" s="188">
        <v>0</v>
      </c>
      <c r="T200" s="189">
        <f>S200*H200</f>
        <v>0</v>
      </c>
      <c r="U200" s="34"/>
      <c r="V200" s="34"/>
      <c r="W200" s="34"/>
      <c r="X200" s="34"/>
      <c r="Y200" s="34"/>
      <c r="Z200" s="34"/>
      <c r="AA200" s="34"/>
      <c r="AB200" s="34"/>
      <c r="AC200" s="34"/>
      <c r="AD200" s="34"/>
      <c r="AE200" s="34"/>
      <c r="AR200" s="190" t="s">
        <v>97</v>
      </c>
      <c r="AT200" s="190" t="s">
        <v>284</v>
      </c>
      <c r="AU200" s="190" t="s">
        <v>80</v>
      </c>
      <c r="AY200" s="15" t="s">
        <v>281</v>
      </c>
      <c r="BE200" s="191">
        <f>IF(N200="základní",J200,0)</f>
        <v>0</v>
      </c>
      <c r="BF200" s="191">
        <f>IF(N200="snížená",J200,0)</f>
        <v>0</v>
      </c>
      <c r="BG200" s="191">
        <f>IF(N200="zákl. přenesená",J200,0)</f>
        <v>0</v>
      </c>
      <c r="BH200" s="191">
        <f>IF(N200="sníž. přenesená",J200,0)</f>
        <v>0</v>
      </c>
      <c r="BI200" s="191">
        <f>IF(N200="nulová",J200,0)</f>
        <v>0</v>
      </c>
      <c r="BJ200" s="15" t="s">
        <v>80</v>
      </c>
      <c r="BK200" s="191">
        <f>ROUND(I200*H200,2)</f>
        <v>0</v>
      </c>
      <c r="BL200" s="15" t="s">
        <v>97</v>
      </c>
      <c r="BM200" s="190" t="s">
        <v>2350</v>
      </c>
    </row>
    <row r="201" s="2" customFormat="1">
      <c r="A201" s="34"/>
      <c r="B201" s="35"/>
      <c r="C201" s="34"/>
      <c r="D201" s="192" t="s">
        <v>290</v>
      </c>
      <c r="E201" s="34"/>
      <c r="F201" s="193" t="s">
        <v>2349</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290</v>
      </c>
      <c r="AU201" s="15" t="s">
        <v>80</v>
      </c>
    </row>
    <row r="202" s="2" customFormat="1">
      <c r="A202" s="34"/>
      <c r="B202" s="35"/>
      <c r="C202" s="34"/>
      <c r="D202" s="192" t="s">
        <v>291</v>
      </c>
      <c r="E202" s="34"/>
      <c r="F202" s="197" t="s">
        <v>2351</v>
      </c>
      <c r="G202" s="34"/>
      <c r="H202" s="34"/>
      <c r="I202" s="194"/>
      <c r="J202" s="34"/>
      <c r="K202" s="34"/>
      <c r="L202" s="35"/>
      <c r="M202" s="195"/>
      <c r="N202" s="196"/>
      <c r="O202" s="73"/>
      <c r="P202" s="73"/>
      <c r="Q202" s="73"/>
      <c r="R202" s="73"/>
      <c r="S202" s="73"/>
      <c r="T202" s="74"/>
      <c r="U202" s="34"/>
      <c r="V202" s="34"/>
      <c r="W202" s="34"/>
      <c r="X202" s="34"/>
      <c r="Y202" s="34"/>
      <c r="Z202" s="34"/>
      <c r="AA202" s="34"/>
      <c r="AB202" s="34"/>
      <c r="AC202" s="34"/>
      <c r="AD202" s="34"/>
      <c r="AE202" s="34"/>
      <c r="AT202" s="15" t="s">
        <v>291</v>
      </c>
      <c r="AU202" s="15" t="s">
        <v>80</v>
      </c>
    </row>
    <row r="203" s="2" customFormat="1" ht="24.15" customHeight="1">
      <c r="A203" s="34"/>
      <c r="B203" s="177"/>
      <c r="C203" s="178" t="s">
        <v>439</v>
      </c>
      <c r="D203" s="178" t="s">
        <v>284</v>
      </c>
      <c r="E203" s="179" t="s">
        <v>2352</v>
      </c>
      <c r="F203" s="180" t="s">
        <v>2353</v>
      </c>
      <c r="G203" s="181" t="s">
        <v>515</v>
      </c>
      <c r="H203" s="203">
        <v>5.9199999999999999</v>
      </c>
      <c r="I203" s="183"/>
      <c r="J203" s="184">
        <f>ROUND(I203*H203,2)</f>
        <v>0</v>
      </c>
      <c r="K203" s="185"/>
      <c r="L203" s="35"/>
      <c r="M203" s="186" t="s">
        <v>1</v>
      </c>
      <c r="N203" s="187" t="s">
        <v>38</v>
      </c>
      <c r="O203" s="73"/>
      <c r="P203" s="188">
        <f>O203*H203</f>
        <v>0</v>
      </c>
      <c r="Q203" s="188">
        <v>0</v>
      </c>
      <c r="R203" s="188">
        <f>Q203*H203</f>
        <v>0</v>
      </c>
      <c r="S203" s="188">
        <v>0</v>
      </c>
      <c r="T203" s="189">
        <f>S203*H203</f>
        <v>0</v>
      </c>
      <c r="U203" s="34"/>
      <c r="V203" s="34"/>
      <c r="W203" s="34"/>
      <c r="X203" s="34"/>
      <c r="Y203" s="34"/>
      <c r="Z203" s="34"/>
      <c r="AA203" s="34"/>
      <c r="AB203" s="34"/>
      <c r="AC203" s="34"/>
      <c r="AD203" s="34"/>
      <c r="AE203" s="34"/>
      <c r="AR203" s="190" t="s">
        <v>97</v>
      </c>
      <c r="AT203" s="190" t="s">
        <v>284</v>
      </c>
      <c r="AU203" s="190" t="s">
        <v>80</v>
      </c>
      <c r="AY203" s="15" t="s">
        <v>281</v>
      </c>
      <c r="BE203" s="191">
        <f>IF(N203="základní",J203,0)</f>
        <v>0</v>
      </c>
      <c r="BF203" s="191">
        <f>IF(N203="snížená",J203,0)</f>
        <v>0</v>
      </c>
      <c r="BG203" s="191">
        <f>IF(N203="zákl. přenesená",J203,0)</f>
        <v>0</v>
      </c>
      <c r="BH203" s="191">
        <f>IF(N203="sníž. přenesená",J203,0)</f>
        <v>0</v>
      </c>
      <c r="BI203" s="191">
        <f>IF(N203="nulová",J203,0)</f>
        <v>0</v>
      </c>
      <c r="BJ203" s="15" t="s">
        <v>80</v>
      </c>
      <c r="BK203" s="191">
        <f>ROUND(I203*H203,2)</f>
        <v>0</v>
      </c>
      <c r="BL203" s="15" t="s">
        <v>97</v>
      </c>
      <c r="BM203" s="190" t="s">
        <v>2354</v>
      </c>
    </row>
    <row r="204" s="2" customFormat="1">
      <c r="A204" s="34"/>
      <c r="B204" s="35"/>
      <c r="C204" s="34"/>
      <c r="D204" s="192" t="s">
        <v>290</v>
      </c>
      <c r="E204" s="34"/>
      <c r="F204" s="193" t="s">
        <v>2353</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290</v>
      </c>
      <c r="AU204" s="15" t="s">
        <v>80</v>
      </c>
    </row>
    <row r="205" s="2" customFormat="1" ht="16.5" customHeight="1">
      <c r="A205" s="34"/>
      <c r="B205" s="177"/>
      <c r="C205" s="178" t="s">
        <v>517</v>
      </c>
      <c r="D205" s="178" t="s">
        <v>284</v>
      </c>
      <c r="E205" s="179" t="s">
        <v>518</v>
      </c>
      <c r="F205" s="180" t="s">
        <v>519</v>
      </c>
      <c r="G205" s="181" t="s">
        <v>515</v>
      </c>
      <c r="H205" s="203">
        <v>177</v>
      </c>
      <c r="I205" s="183"/>
      <c r="J205" s="184">
        <f>ROUND(I205*H205,2)</f>
        <v>0</v>
      </c>
      <c r="K205" s="185"/>
      <c r="L205" s="35"/>
      <c r="M205" s="186" t="s">
        <v>1</v>
      </c>
      <c r="N205" s="187" t="s">
        <v>38</v>
      </c>
      <c r="O205" s="73"/>
      <c r="P205" s="188">
        <f>O205*H205</f>
        <v>0</v>
      </c>
      <c r="Q205" s="188">
        <v>0</v>
      </c>
      <c r="R205" s="188">
        <f>Q205*H205</f>
        <v>0</v>
      </c>
      <c r="S205" s="188">
        <v>0</v>
      </c>
      <c r="T205" s="189">
        <f>S205*H205</f>
        <v>0</v>
      </c>
      <c r="U205" s="34"/>
      <c r="V205" s="34"/>
      <c r="W205" s="34"/>
      <c r="X205" s="34"/>
      <c r="Y205" s="34"/>
      <c r="Z205" s="34"/>
      <c r="AA205" s="34"/>
      <c r="AB205" s="34"/>
      <c r="AC205" s="34"/>
      <c r="AD205" s="34"/>
      <c r="AE205" s="34"/>
      <c r="AR205" s="190" t="s">
        <v>97</v>
      </c>
      <c r="AT205" s="190" t="s">
        <v>284</v>
      </c>
      <c r="AU205" s="190" t="s">
        <v>80</v>
      </c>
      <c r="AY205" s="15" t="s">
        <v>281</v>
      </c>
      <c r="BE205" s="191">
        <f>IF(N205="základní",J205,0)</f>
        <v>0</v>
      </c>
      <c r="BF205" s="191">
        <f>IF(N205="snížená",J205,0)</f>
        <v>0</v>
      </c>
      <c r="BG205" s="191">
        <f>IF(N205="zákl. přenesená",J205,0)</f>
        <v>0</v>
      </c>
      <c r="BH205" s="191">
        <f>IF(N205="sníž. přenesená",J205,0)</f>
        <v>0</v>
      </c>
      <c r="BI205" s="191">
        <f>IF(N205="nulová",J205,0)</f>
        <v>0</v>
      </c>
      <c r="BJ205" s="15" t="s">
        <v>80</v>
      </c>
      <c r="BK205" s="191">
        <f>ROUND(I205*H205,2)</f>
        <v>0</v>
      </c>
      <c r="BL205" s="15" t="s">
        <v>97</v>
      </c>
      <c r="BM205" s="190" t="s">
        <v>2355</v>
      </c>
    </row>
    <row r="206" s="2" customFormat="1">
      <c r="A206" s="34"/>
      <c r="B206" s="35"/>
      <c r="C206" s="34"/>
      <c r="D206" s="192" t="s">
        <v>290</v>
      </c>
      <c r="E206" s="34"/>
      <c r="F206" s="193" t="s">
        <v>2356</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290</v>
      </c>
      <c r="AU206" s="15" t="s">
        <v>80</v>
      </c>
    </row>
    <row r="207" s="2" customFormat="1">
      <c r="A207" s="34"/>
      <c r="B207" s="35"/>
      <c r="C207" s="34"/>
      <c r="D207" s="192" t="s">
        <v>291</v>
      </c>
      <c r="E207" s="34"/>
      <c r="F207" s="197" t="s">
        <v>2357</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291</v>
      </c>
      <c r="AU207" s="15" t="s">
        <v>80</v>
      </c>
    </row>
    <row r="208" s="12" customFormat="1" ht="25.92" customHeight="1">
      <c r="A208" s="12"/>
      <c r="B208" s="164"/>
      <c r="C208" s="12"/>
      <c r="D208" s="165" t="s">
        <v>72</v>
      </c>
      <c r="E208" s="166" t="s">
        <v>653</v>
      </c>
      <c r="F208" s="166" t="s">
        <v>654</v>
      </c>
      <c r="G208" s="12"/>
      <c r="H208" s="12"/>
      <c r="I208" s="167"/>
      <c r="J208" s="168">
        <f>BK208</f>
        <v>0</v>
      </c>
      <c r="K208" s="12"/>
      <c r="L208" s="164"/>
      <c r="M208" s="169"/>
      <c r="N208" s="170"/>
      <c r="O208" s="170"/>
      <c r="P208" s="171">
        <f>SUM(P209:P211)</f>
        <v>0</v>
      </c>
      <c r="Q208" s="170"/>
      <c r="R208" s="171">
        <f>SUM(R209:R211)</f>
        <v>0</v>
      </c>
      <c r="S208" s="170"/>
      <c r="T208" s="172">
        <f>SUM(T209:T211)</f>
        <v>0</v>
      </c>
      <c r="U208" s="12"/>
      <c r="V208" s="12"/>
      <c r="W208" s="12"/>
      <c r="X208" s="12"/>
      <c r="Y208" s="12"/>
      <c r="Z208" s="12"/>
      <c r="AA208" s="12"/>
      <c r="AB208" s="12"/>
      <c r="AC208" s="12"/>
      <c r="AD208" s="12"/>
      <c r="AE208" s="12"/>
      <c r="AR208" s="165" t="s">
        <v>80</v>
      </c>
      <c r="AT208" s="173" t="s">
        <v>72</v>
      </c>
      <c r="AU208" s="173" t="s">
        <v>73</v>
      </c>
      <c r="AY208" s="165" t="s">
        <v>281</v>
      </c>
      <c r="BK208" s="174">
        <f>SUM(BK209:BK211)</f>
        <v>0</v>
      </c>
    </row>
    <row r="209" s="2" customFormat="1" ht="24.15" customHeight="1">
      <c r="A209" s="34"/>
      <c r="B209" s="177"/>
      <c r="C209" s="178" t="s">
        <v>353</v>
      </c>
      <c r="D209" s="178" t="s">
        <v>284</v>
      </c>
      <c r="E209" s="179" t="s">
        <v>848</v>
      </c>
      <c r="F209" s="180" t="s">
        <v>849</v>
      </c>
      <c r="G209" s="181" t="s">
        <v>515</v>
      </c>
      <c r="H209" s="203">
        <v>30.216000000000001</v>
      </c>
      <c r="I209" s="183"/>
      <c r="J209" s="184">
        <f>ROUND(I209*H209,2)</f>
        <v>0</v>
      </c>
      <c r="K209" s="185"/>
      <c r="L209" s="35"/>
      <c r="M209" s="186" t="s">
        <v>1</v>
      </c>
      <c r="N209" s="187" t="s">
        <v>38</v>
      </c>
      <c r="O209" s="73"/>
      <c r="P209" s="188">
        <f>O209*H209</f>
        <v>0</v>
      </c>
      <c r="Q209" s="188">
        <v>0</v>
      </c>
      <c r="R209" s="188">
        <f>Q209*H209</f>
        <v>0</v>
      </c>
      <c r="S209" s="188">
        <v>0</v>
      </c>
      <c r="T209" s="189">
        <f>S209*H209</f>
        <v>0</v>
      </c>
      <c r="U209" s="34"/>
      <c r="V209" s="34"/>
      <c r="W209" s="34"/>
      <c r="X209" s="34"/>
      <c r="Y209" s="34"/>
      <c r="Z209" s="34"/>
      <c r="AA209" s="34"/>
      <c r="AB209" s="34"/>
      <c r="AC209" s="34"/>
      <c r="AD209" s="34"/>
      <c r="AE209" s="34"/>
      <c r="AR209" s="190" t="s">
        <v>97</v>
      </c>
      <c r="AT209" s="190" t="s">
        <v>284</v>
      </c>
      <c r="AU209" s="190" t="s">
        <v>80</v>
      </c>
      <c r="AY209" s="15" t="s">
        <v>281</v>
      </c>
      <c r="BE209" s="191">
        <f>IF(N209="základní",J209,0)</f>
        <v>0</v>
      </c>
      <c r="BF209" s="191">
        <f>IF(N209="snížená",J209,0)</f>
        <v>0</v>
      </c>
      <c r="BG209" s="191">
        <f>IF(N209="zákl. přenesená",J209,0)</f>
        <v>0</v>
      </c>
      <c r="BH209" s="191">
        <f>IF(N209="sníž. přenesená",J209,0)</f>
        <v>0</v>
      </c>
      <c r="BI209" s="191">
        <f>IF(N209="nulová",J209,0)</f>
        <v>0</v>
      </c>
      <c r="BJ209" s="15" t="s">
        <v>80</v>
      </c>
      <c r="BK209" s="191">
        <f>ROUND(I209*H209,2)</f>
        <v>0</v>
      </c>
      <c r="BL209" s="15" t="s">
        <v>97</v>
      </c>
      <c r="BM209" s="190" t="s">
        <v>2358</v>
      </c>
    </row>
    <row r="210" s="2" customFormat="1">
      <c r="A210" s="34"/>
      <c r="B210" s="35"/>
      <c r="C210" s="34"/>
      <c r="D210" s="192" t="s">
        <v>290</v>
      </c>
      <c r="E210" s="34"/>
      <c r="F210" s="193" t="s">
        <v>849</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290</v>
      </c>
      <c r="AU210" s="15" t="s">
        <v>80</v>
      </c>
    </row>
    <row r="211" s="2" customFormat="1">
      <c r="A211" s="34"/>
      <c r="B211" s="35"/>
      <c r="C211" s="34"/>
      <c r="D211" s="192" t="s">
        <v>291</v>
      </c>
      <c r="E211" s="34"/>
      <c r="F211" s="197" t="s">
        <v>851</v>
      </c>
      <c r="G211" s="34"/>
      <c r="H211" s="34"/>
      <c r="I211" s="194"/>
      <c r="J211" s="34"/>
      <c r="K211" s="34"/>
      <c r="L211" s="35"/>
      <c r="M211" s="195"/>
      <c r="N211" s="196"/>
      <c r="O211" s="73"/>
      <c r="P211" s="73"/>
      <c r="Q211" s="73"/>
      <c r="R211" s="73"/>
      <c r="S211" s="73"/>
      <c r="T211" s="74"/>
      <c r="U211" s="34"/>
      <c r="V211" s="34"/>
      <c r="W211" s="34"/>
      <c r="X211" s="34"/>
      <c r="Y211" s="34"/>
      <c r="Z211" s="34"/>
      <c r="AA211" s="34"/>
      <c r="AB211" s="34"/>
      <c r="AC211" s="34"/>
      <c r="AD211" s="34"/>
      <c r="AE211" s="34"/>
      <c r="AT211" s="15" t="s">
        <v>291</v>
      </c>
      <c r="AU211" s="15" t="s">
        <v>80</v>
      </c>
    </row>
    <row r="212" s="12" customFormat="1" ht="25.92" customHeight="1">
      <c r="A212" s="12"/>
      <c r="B212" s="164"/>
      <c r="C212" s="12"/>
      <c r="D212" s="165" t="s">
        <v>72</v>
      </c>
      <c r="E212" s="166" t="s">
        <v>900</v>
      </c>
      <c r="F212" s="166" t="s">
        <v>901</v>
      </c>
      <c r="G212" s="12"/>
      <c r="H212" s="12"/>
      <c r="I212" s="167"/>
      <c r="J212" s="168">
        <f>BK212</f>
        <v>0</v>
      </c>
      <c r="K212" s="12"/>
      <c r="L212" s="164"/>
      <c r="M212" s="169"/>
      <c r="N212" s="170"/>
      <c r="O212" s="170"/>
      <c r="P212" s="171">
        <f>SUM(P213:P221)</f>
        <v>0</v>
      </c>
      <c r="Q212" s="170"/>
      <c r="R212" s="171">
        <f>SUM(R213:R221)</f>
        <v>0</v>
      </c>
      <c r="S212" s="170"/>
      <c r="T212" s="172">
        <f>SUM(T213:T221)</f>
        <v>0</v>
      </c>
      <c r="U212" s="12"/>
      <c r="V212" s="12"/>
      <c r="W212" s="12"/>
      <c r="X212" s="12"/>
      <c r="Y212" s="12"/>
      <c r="Z212" s="12"/>
      <c r="AA212" s="12"/>
      <c r="AB212" s="12"/>
      <c r="AC212" s="12"/>
      <c r="AD212" s="12"/>
      <c r="AE212" s="12"/>
      <c r="AR212" s="165" t="s">
        <v>82</v>
      </c>
      <c r="AT212" s="173" t="s">
        <v>72</v>
      </c>
      <c r="AU212" s="173" t="s">
        <v>73</v>
      </c>
      <c r="AY212" s="165" t="s">
        <v>281</v>
      </c>
      <c r="BK212" s="174">
        <f>SUM(BK213:BK221)</f>
        <v>0</v>
      </c>
    </row>
    <row r="213" s="2" customFormat="1" ht="16.5" customHeight="1">
      <c r="A213" s="34"/>
      <c r="B213" s="177"/>
      <c r="C213" s="178" t="s">
        <v>343</v>
      </c>
      <c r="D213" s="178" t="s">
        <v>284</v>
      </c>
      <c r="E213" s="179" t="s">
        <v>2359</v>
      </c>
      <c r="F213" s="180" t="s">
        <v>2360</v>
      </c>
      <c r="G213" s="181" t="s">
        <v>505</v>
      </c>
      <c r="H213" s="203">
        <v>71.510000000000005</v>
      </c>
      <c r="I213" s="183"/>
      <c r="J213" s="184">
        <f>ROUND(I213*H213,2)</f>
        <v>0</v>
      </c>
      <c r="K213" s="185"/>
      <c r="L213" s="35"/>
      <c r="M213" s="186" t="s">
        <v>1</v>
      </c>
      <c r="N213" s="187" t="s">
        <v>38</v>
      </c>
      <c r="O213" s="73"/>
      <c r="P213" s="188">
        <f>O213*H213</f>
        <v>0</v>
      </c>
      <c r="Q213" s="188">
        <v>0</v>
      </c>
      <c r="R213" s="188">
        <f>Q213*H213</f>
        <v>0</v>
      </c>
      <c r="S213" s="188">
        <v>0</v>
      </c>
      <c r="T213" s="189">
        <f>S213*H213</f>
        <v>0</v>
      </c>
      <c r="U213" s="34"/>
      <c r="V213" s="34"/>
      <c r="W213" s="34"/>
      <c r="X213" s="34"/>
      <c r="Y213" s="34"/>
      <c r="Z213" s="34"/>
      <c r="AA213" s="34"/>
      <c r="AB213" s="34"/>
      <c r="AC213" s="34"/>
      <c r="AD213" s="34"/>
      <c r="AE213" s="34"/>
      <c r="AR213" s="190" t="s">
        <v>353</v>
      </c>
      <c r="AT213" s="190" t="s">
        <v>284</v>
      </c>
      <c r="AU213" s="190" t="s">
        <v>80</v>
      </c>
      <c r="AY213" s="15" t="s">
        <v>281</v>
      </c>
      <c r="BE213" s="191">
        <f>IF(N213="základní",J213,0)</f>
        <v>0</v>
      </c>
      <c r="BF213" s="191">
        <f>IF(N213="snížená",J213,0)</f>
        <v>0</v>
      </c>
      <c r="BG213" s="191">
        <f>IF(N213="zákl. přenesená",J213,0)</f>
        <v>0</v>
      </c>
      <c r="BH213" s="191">
        <f>IF(N213="sníž. přenesená",J213,0)</f>
        <v>0</v>
      </c>
      <c r="BI213" s="191">
        <f>IF(N213="nulová",J213,0)</f>
        <v>0</v>
      </c>
      <c r="BJ213" s="15" t="s">
        <v>80</v>
      </c>
      <c r="BK213" s="191">
        <f>ROUND(I213*H213,2)</f>
        <v>0</v>
      </c>
      <c r="BL213" s="15" t="s">
        <v>353</v>
      </c>
      <c r="BM213" s="190" t="s">
        <v>2361</v>
      </c>
    </row>
    <row r="214" s="2" customFormat="1">
      <c r="A214" s="34"/>
      <c r="B214" s="35"/>
      <c r="C214" s="34"/>
      <c r="D214" s="192" t="s">
        <v>290</v>
      </c>
      <c r="E214" s="34"/>
      <c r="F214" s="193" t="s">
        <v>2360</v>
      </c>
      <c r="G214" s="34"/>
      <c r="H214" s="34"/>
      <c r="I214" s="194"/>
      <c r="J214" s="34"/>
      <c r="K214" s="34"/>
      <c r="L214" s="35"/>
      <c r="M214" s="195"/>
      <c r="N214" s="196"/>
      <c r="O214" s="73"/>
      <c r="P214" s="73"/>
      <c r="Q214" s="73"/>
      <c r="R214" s="73"/>
      <c r="S214" s="73"/>
      <c r="T214" s="74"/>
      <c r="U214" s="34"/>
      <c r="V214" s="34"/>
      <c r="W214" s="34"/>
      <c r="X214" s="34"/>
      <c r="Y214" s="34"/>
      <c r="Z214" s="34"/>
      <c r="AA214" s="34"/>
      <c r="AB214" s="34"/>
      <c r="AC214" s="34"/>
      <c r="AD214" s="34"/>
      <c r="AE214" s="34"/>
      <c r="AT214" s="15" t="s">
        <v>290</v>
      </c>
      <c r="AU214" s="15" t="s">
        <v>80</v>
      </c>
    </row>
    <row r="215" s="2" customFormat="1" ht="21.75" customHeight="1">
      <c r="A215" s="34"/>
      <c r="B215" s="177"/>
      <c r="C215" s="178" t="s">
        <v>348</v>
      </c>
      <c r="D215" s="178" t="s">
        <v>284</v>
      </c>
      <c r="E215" s="179" t="s">
        <v>2362</v>
      </c>
      <c r="F215" s="180" t="s">
        <v>2363</v>
      </c>
      <c r="G215" s="181" t="s">
        <v>505</v>
      </c>
      <c r="H215" s="203">
        <v>71.510000000000005</v>
      </c>
      <c r="I215" s="183"/>
      <c r="J215" s="184">
        <f>ROUND(I215*H215,2)</f>
        <v>0</v>
      </c>
      <c r="K215" s="185"/>
      <c r="L215" s="35"/>
      <c r="M215" s="186" t="s">
        <v>1</v>
      </c>
      <c r="N215" s="187" t="s">
        <v>38</v>
      </c>
      <c r="O215" s="73"/>
      <c r="P215" s="188">
        <f>O215*H215</f>
        <v>0</v>
      </c>
      <c r="Q215" s="188">
        <v>0</v>
      </c>
      <c r="R215" s="188">
        <f>Q215*H215</f>
        <v>0</v>
      </c>
      <c r="S215" s="188">
        <v>0</v>
      </c>
      <c r="T215" s="189">
        <f>S215*H215</f>
        <v>0</v>
      </c>
      <c r="U215" s="34"/>
      <c r="V215" s="34"/>
      <c r="W215" s="34"/>
      <c r="X215" s="34"/>
      <c r="Y215" s="34"/>
      <c r="Z215" s="34"/>
      <c r="AA215" s="34"/>
      <c r="AB215" s="34"/>
      <c r="AC215" s="34"/>
      <c r="AD215" s="34"/>
      <c r="AE215" s="34"/>
      <c r="AR215" s="190" t="s">
        <v>353</v>
      </c>
      <c r="AT215" s="190" t="s">
        <v>284</v>
      </c>
      <c r="AU215" s="190" t="s">
        <v>80</v>
      </c>
      <c r="AY215" s="15" t="s">
        <v>281</v>
      </c>
      <c r="BE215" s="191">
        <f>IF(N215="základní",J215,0)</f>
        <v>0</v>
      </c>
      <c r="BF215" s="191">
        <f>IF(N215="snížená",J215,0)</f>
        <v>0</v>
      </c>
      <c r="BG215" s="191">
        <f>IF(N215="zákl. přenesená",J215,0)</f>
        <v>0</v>
      </c>
      <c r="BH215" s="191">
        <f>IF(N215="sníž. přenesená",J215,0)</f>
        <v>0</v>
      </c>
      <c r="BI215" s="191">
        <f>IF(N215="nulová",J215,0)</f>
        <v>0</v>
      </c>
      <c r="BJ215" s="15" t="s">
        <v>80</v>
      </c>
      <c r="BK215" s="191">
        <f>ROUND(I215*H215,2)</f>
        <v>0</v>
      </c>
      <c r="BL215" s="15" t="s">
        <v>353</v>
      </c>
      <c r="BM215" s="190" t="s">
        <v>2364</v>
      </c>
    </row>
    <row r="216" s="2" customFormat="1">
      <c r="A216" s="34"/>
      <c r="B216" s="35"/>
      <c r="C216" s="34"/>
      <c r="D216" s="192" t="s">
        <v>290</v>
      </c>
      <c r="E216" s="34"/>
      <c r="F216" s="193" t="s">
        <v>2363</v>
      </c>
      <c r="G216" s="34"/>
      <c r="H216" s="34"/>
      <c r="I216" s="194"/>
      <c r="J216" s="34"/>
      <c r="K216" s="34"/>
      <c r="L216" s="35"/>
      <c r="M216" s="195"/>
      <c r="N216" s="196"/>
      <c r="O216" s="73"/>
      <c r="P216" s="73"/>
      <c r="Q216" s="73"/>
      <c r="R216" s="73"/>
      <c r="S216" s="73"/>
      <c r="T216" s="74"/>
      <c r="U216" s="34"/>
      <c r="V216" s="34"/>
      <c r="W216" s="34"/>
      <c r="X216" s="34"/>
      <c r="Y216" s="34"/>
      <c r="Z216" s="34"/>
      <c r="AA216" s="34"/>
      <c r="AB216" s="34"/>
      <c r="AC216" s="34"/>
      <c r="AD216" s="34"/>
      <c r="AE216" s="34"/>
      <c r="AT216" s="15" t="s">
        <v>290</v>
      </c>
      <c r="AU216" s="15" t="s">
        <v>80</v>
      </c>
    </row>
    <row r="217" s="2" customFormat="1" ht="16.5" customHeight="1">
      <c r="A217" s="34"/>
      <c r="B217" s="177"/>
      <c r="C217" s="178" t="s">
        <v>353</v>
      </c>
      <c r="D217" s="178" t="s">
        <v>284</v>
      </c>
      <c r="E217" s="179" t="s">
        <v>2365</v>
      </c>
      <c r="F217" s="180" t="s">
        <v>2366</v>
      </c>
      <c r="G217" s="181" t="s">
        <v>505</v>
      </c>
      <c r="H217" s="203">
        <v>71.510000000000005</v>
      </c>
      <c r="I217" s="183"/>
      <c r="J217" s="184">
        <f>ROUND(I217*H217,2)</f>
        <v>0</v>
      </c>
      <c r="K217" s="185"/>
      <c r="L217" s="35"/>
      <c r="M217" s="186" t="s">
        <v>1</v>
      </c>
      <c r="N217" s="187" t="s">
        <v>38</v>
      </c>
      <c r="O217" s="73"/>
      <c r="P217" s="188">
        <f>O217*H217</f>
        <v>0</v>
      </c>
      <c r="Q217" s="188">
        <v>0</v>
      </c>
      <c r="R217" s="188">
        <f>Q217*H217</f>
        <v>0</v>
      </c>
      <c r="S217" s="188">
        <v>0</v>
      </c>
      <c r="T217" s="189">
        <f>S217*H217</f>
        <v>0</v>
      </c>
      <c r="U217" s="34"/>
      <c r="V217" s="34"/>
      <c r="W217" s="34"/>
      <c r="X217" s="34"/>
      <c r="Y217" s="34"/>
      <c r="Z217" s="34"/>
      <c r="AA217" s="34"/>
      <c r="AB217" s="34"/>
      <c r="AC217" s="34"/>
      <c r="AD217" s="34"/>
      <c r="AE217" s="34"/>
      <c r="AR217" s="190" t="s">
        <v>353</v>
      </c>
      <c r="AT217" s="190" t="s">
        <v>284</v>
      </c>
      <c r="AU217" s="190" t="s">
        <v>80</v>
      </c>
      <c r="AY217" s="15" t="s">
        <v>281</v>
      </c>
      <c r="BE217" s="191">
        <f>IF(N217="základní",J217,0)</f>
        <v>0</v>
      </c>
      <c r="BF217" s="191">
        <f>IF(N217="snížená",J217,0)</f>
        <v>0</v>
      </c>
      <c r="BG217" s="191">
        <f>IF(N217="zákl. přenesená",J217,0)</f>
        <v>0</v>
      </c>
      <c r="BH217" s="191">
        <f>IF(N217="sníž. přenesená",J217,0)</f>
        <v>0</v>
      </c>
      <c r="BI217" s="191">
        <f>IF(N217="nulová",J217,0)</f>
        <v>0</v>
      </c>
      <c r="BJ217" s="15" t="s">
        <v>80</v>
      </c>
      <c r="BK217" s="191">
        <f>ROUND(I217*H217,2)</f>
        <v>0</v>
      </c>
      <c r="BL217" s="15" t="s">
        <v>353</v>
      </c>
      <c r="BM217" s="190" t="s">
        <v>2367</v>
      </c>
    </row>
    <row r="218" s="2" customFormat="1">
      <c r="A218" s="34"/>
      <c r="B218" s="35"/>
      <c r="C218" s="34"/>
      <c r="D218" s="192" t="s">
        <v>290</v>
      </c>
      <c r="E218" s="34"/>
      <c r="F218" s="193" t="s">
        <v>2366</v>
      </c>
      <c r="G218" s="34"/>
      <c r="H218" s="34"/>
      <c r="I218" s="194"/>
      <c r="J218" s="34"/>
      <c r="K218" s="34"/>
      <c r="L218" s="35"/>
      <c r="M218" s="195"/>
      <c r="N218" s="196"/>
      <c r="O218" s="73"/>
      <c r="P218" s="73"/>
      <c r="Q218" s="73"/>
      <c r="R218" s="73"/>
      <c r="S218" s="73"/>
      <c r="T218" s="74"/>
      <c r="U218" s="34"/>
      <c r="V218" s="34"/>
      <c r="W218" s="34"/>
      <c r="X218" s="34"/>
      <c r="Y218" s="34"/>
      <c r="Z218" s="34"/>
      <c r="AA218" s="34"/>
      <c r="AB218" s="34"/>
      <c r="AC218" s="34"/>
      <c r="AD218" s="34"/>
      <c r="AE218" s="34"/>
      <c r="AT218" s="15" t="s">
        <v>290</v>
      </c>
      <c r="AU218" s="15" t="s">
        <v>80</v>
      </c>
    </row>
    <row r="219" s="2" customFormat="1" ht="16.5" customHeight="1">
      <c r="A219" s="34"/>
      <c r="B219" s="177"/>
      <c r="C219" s="178" t="s">
        <v>360</v>
      </c>
      <c r="D219" s="178" t="s">
        <v>284</v>
      </c>
      <c r="E219" s="179" t="s">
        <v>2368</v>
      </c>
      <c r="F219" s="180" t="s">
        <v>2369</v>
      </c>
      <c r="G219" s="181" t="s">
        <v>790</v>
      </c>
      <c r="H219" s="203">
        <v>1</v>
      </c>
      <c r="I219" s="183"/>
      <c r="J219" s="184">
        <f>ROUND(I219*H219,2)</f>
        <v>0</v>
      </c>
      <c r="K219" s="185"/>
      <c r="L219" s="35"/>
      <c r="M219" s="186" t="s">
        <v>1</v>
      </c>
      <c r="N219" s="187" t="s">
        <v>38</v>
      </c>
      <c r="O219" s="73"/>
      <c r="P219" s="188">
        <f>O219*H219</f>
        <v>0</v>
      </c>
      <c r="Q219" s="188">
        <v>0</v>
      </c>
      <c r="R219" s="188">
        <f>Q219*H219</f>
        <v>0</v>
      </c>
      <c r="S219" s="188">
        <v>0</v>
      </c>
      <c r="T219" s="189">
        <f>S219*H219</f>
        <v>0</v>
      </c>
      <c r="U219" s="34"/>
      <c r="V219" s="34"/>
      <c r="W219" s="34"/>
      <c r="X219" s="34"/>
      <c r="Y219" s="34"/>
      <c r="Z219" s="34"/>
      <c r="AA219" s="34"/>
      <c r="AB219" s="34"/>
      <c r="AC219" s="34"/>
      <c r="AD219" s="34"/>
      <c r="AE219" s="34"/>
      <c r="AR219" s="190" t="s">
        <v>353</v>
      </c>
      <c r="AT219" s="190" t="s">
        <v>284</v>
      </c>
      <c r="AU219" s="190" t="s">
        <v>80</v>
      </c>
      <c r="AY219" s="15" t="s">
        <v>281</v>
      </c>
      <c r="BE219" s="191">
        <f>IF(N219="základní",J219,0)</f>
        <v>0</v>
      </c>
      <c r="BF219" s="191">
        <f>IF(N219="snížená",J219,0)</f>
        <v>0</v>
      </c>
      <c r="BG219" s="191">
        <f>IF(N219="zákl. přenesená",J219,0)</f>
        <v>0</v>
      </c>
      <c r="BH219" s="191">
        <f>IF(N219="sníž. přenesená",J219,0)</f>
        <v>0</v>
      </c>
      <c r="BI219" s="191">
        <f>IF(N219="nulová",J219,0)</f>
        <v>0</v>
      </c>
      <c r="BJ219" s="15" t="s">
        <v>80</v>
      </c>
      <c r="BK219" s="191">
        <f>ROUND(I219*H219,2)</f>
        <v>0</v>
      </c>
      <c r="BL219" s="15" t="s">
        <v>353</v>
      </c>
      <c r="BM219" s="190" t="s">
        <v>2370</v>
      </c>
    </row>
    <row r="220" s="2" customFormat="1">
      <c r="A220" s="34"/>
      <c r="B220" s="35"/>
      <c r="C220" s="34"/>
      <c r="D220" s="192" t="s">
        <v>290</v>
      </c>
      <c r="E220" s="34"/>
      <c r="F220" s="193" t="s">
        <v>2371</v>
      </c>
      <c r="G220" s="34"/>
      <c r="H220" s="34"/>
      <c r="I220" s="194"/>
      <c r="J220" s="34"/>
      <c r="K220" s="34"/>
      <c r="L220" s="35"/>
      <c r="M220" s="195"/>
      <c r="N220" s="196"/>
      <c r="O220" s="73"/>
      <c r="P220" s="73"/>
      <c r="Q220" s="73"/>
      <c r="R220" s="73"/>
      <c r="S220" s="73"/>
      <c r="T220" s="74"/>
      <c r="U220" s="34"/>
      <c r="V220" s="34"/>
      <c r="W220" s="34"/>
      <c r="X220" s="34"/>
      <c r="Y220" s="34"/>
      <c r="Z220" s="34"/>
      <c r="AA220" s="34"/>
      <c r="AB220" s="34"/>
      <c r="AC220" s="34"/>
      <c r="AD220" s="34"/>
      <c r="AE220" s="34"/>
      <c r="AT220" s="15" t="s">
        <v>290</v>
      </c>
      <c r="AU220" s="15" t="s">
        <v>80</v>
      </c>
    </row>
    <row r="221" s="2" customFormat="1">
      <c r="A221" s="34"/>
      <c r="B221" s="35"/>
      <c r="C221" s="34"/>
      <c r="D221" s="192" t="s">
        <v>291</v>
      </c>
      <c r="E221" s="34"/>
      <c r="F221" s="197" t="s">
        <v>2372</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291</v>
      </c>
      <c r="AU221" s="15" t="s">
        <v>80</v>
      </c>
    </row>
    <row r="222" s="12" customFormat="1" ht="25.92" customHeight="1">
      <c r="A222" s="12"/>
      <c r="B222" s="164"/>
      <c r="C222" s="12"/>
      <c r="D222" s="165" t="s">
        <v>72</v>
      </c>
      <c r="E222" s="166" t="s">
        <v>2373</v>
      </c>
      <c r="F222" s="166" t="s">
        <v>2374</v>
      </c>
      <c r="G222" s="12"/>
      <c r="H222" s="12"/>
      <c r="I222" s="167"/>
      <c r="J222" s="168">
        <f>BK222</f>
        <v>0</v>
      </c>
      <c r="K222" s="12"/>
      <c r="L222" s="164"/>
      <c r="M222" s="169"/>
      <c r="N222" s="170"/>
      <c r="O222" s="170"/>
      <c r="P222" s="171">
        <f>SUM(P223:P228)</f>
        <v>0</v>
      </c>
      <c r="Q222" s="170"/>
      <c r="R222" s="171">
        <f>SUM(R223:R228)</f>
        <v>0</v>
      </c>
      <c r="S222" s="170"/>
      <c r="T222" s="172">
        <f>SUM(T223:T228)</f>
        <v>0</v>
      </c>
      <c r="U222" s="12"/>
      <c r="V222" s="12"/>
      <c r="W222" s="12"/>
      <c r="X222" s="12"/>
      <c r="Y222" s="12"/>
      <c r="Z222" s="12"/>
      <c r="AA222" s="12"/>
      <c r="AB222" s="12"/>
      <c r="AC222" s="12"/>
      <c r="AD222" s="12"/>
      <c r="AE222" s="12"/>
      <c r="AR222" s="165" t="s">
        <v>82</v>
      </c>
      <c r="AT222" s="173" t="s">
        <v>72</v>
      </c>
      <c r="AU222" s="173" t="s">
        <v>73</v>
      </c>
      <c r="AY222" s="165" t="s">
        <v>281</v>
      </c>
      <c r="BK222" s="174">
        <f>SUM(BK223:BK228)</f>
        <v>0</v>
      </c>
    </row>
    <row r="223" s="2" customFormat="1" ht="16.5" customHeight="1">
      <c r="A223" s="34"/>
      <c r="B223" s="177"/>
      <c r="C223" s="178" t="s">
        <v>455</v>
      </c>
      <c r="D223" s="178" t="s">
        <v>284</v>
      </c>
      <c r="E223" s="179" t="s">
        <v>2375</v>
      </c>
      <c r="F223" s="180" t="s">
        <v>2376</v>
      </c>
      <c r="G223" s="181" t="s">
        <v>403</v>
      </c>
      <c r="H223" s="203">
        <v>128.88</v>
      </c>
      <c r="I223" s="183"/>
      <c r="J223" s="184">
        <f>ROUND(I223*H223,2)</f>
        <v>0</v>
      </c>
      <c r="K223" s="185"/>
      <c r="L223" s="35"/>
      <c r="M223" s="186" t="s">
        <v>1</v>
      </c>
      <c r="N223" s="187" t="s">
        <v>38</v>
      </c>
      <c r="O223" s="73"/>
      <c r="P223" s="188">
        <f>O223*H223</f>
        <v>0</v>
      </c>
      <c r="Q223" s="188">
        <v>0</v>
      </c>
      <c r="R223" s="188">
        <f>Q223*H223</f>
        <v>0</v>
      </c>
      <c r="S223" s="188">
        <v>0</v>
      </c>
      <c r="T223" s="189">
        <f>S223*H223</f>
        <v>0</v>
      </c>
      <c r="U223" s="34"/>
      <c r="V223" s="34"/>
      <c r="W223" s="34"/>
      <c r="X223" s="34"/>
      <c r="Y223" s="34"/>
      <c r="Z223" s="34"/>
      <c r="AA223" s="34"/>
      <c r="AB223" s="34"/>
      <c r="AC223" s="34"/>
      <c r="AD223" s="34"/>
      <c r="AE223" s="34"/>
      <c r="AR223" s="190" t="s">
        <v>353</v>
      </c>
      <c r="AT223" s="190" t="s">
        <v>284</v>
      </c>
      <c r="AU223" s="190" t="s">
        <v>80</v>
      </c>
      <c r="AY223" s="15" t="s">
        <v>281</v>
      </c>
      <c r="BE223" s="191">
        <f>IF(N223="základní",J223,0)</f>
        <v>0</v>
      </c>
      <c r="BF223" s="191">
        <f>IF(N223="snížená",J223,0)</f>
        <v>0</v>
      </c>
      <c r="BG223" s="191">
        <f>IF(N223="zákl. přenesená",J223,0)</f>
        <v>0</v>
      </c>
      <c r="BH223" s="191">
        <f>IF(N223="sníž. přenesená",J223,0)</f>
        <v>0</v>
      </c>
      <c r="BI223" s="191">
        <f>IF(N223="nulová",J223,0)</f>
        <v>0</v>
      </c>
      <c r="BJ223" s="15" t="s">
        <v>80</v>
      </c>
      <c r="BK223" s="191">
        <f>ROUND(I223*H223,2)</f>
        <v>0</v>
      </c>
      <c r="BL223" s="15" t="s">
        <v>353</v>
      </c>
      <c r="BM223" s="190" t="s">
        <v>2377</v>
      </c>
    </row>
    <row r="224" s="2" customFormat="1">
      <c r="A224" s="34"/>
      <c r="B224" s="35"/>
      <c r="C224" s="34"/>
      <c r="D224" s="192" t="s">
        <v>290</v>
      </c>
      <c r="E224" s="34"/>
      <c r="F224" s="193" t="s">
        <v>2376</v>
      </c>
      <c r="G224" s="34"/>
      <c r="H224" s="34"/>
      <c r="I224" s="194"/>
      <c r="J224" s="34"/>
      <c r="K224" s="34"/>
      <c r="L224" s="35"/>
      <c r="M224" s="195"/>
      <c r="N224" s="196"/>
      <c r="O224" s="73"/>
      <c r="P224" s="73"/>
      <c r="Q224" s="73"/>
      <c r="R224" s="73"/>
      <c r="S224" s="73"/>
      <c r="T224" s="74"/>
      <c r="U224" s="34"/>
      <c r="V224" s="34"/>
      <c r="W224" s="34"/>
      <c r="X224" s="34"/>
      <c r="Y224" s="34"/>
      <c r="Z224" s="34"/>
      <c r="AA224" s="34"/>
      <c r="AB224" s="34"/>
      <c r="AC224" s="34"/>
      <c r="AD224" s="34"/>
      <c r="AE224" s="34"/>
      <c r="AT224" s="15" t="s">
        <v>290</v>
      </c>
      <c r="AU224" s="15" t="s">
        <v>80</v>
      </c>
    </row>
    <row r="225" s="2" customFormat="1" ht="16.5" customHeight="1">
      <c r="A225" s="34"/>
      <c r="B225" s="177"/>
      <c r="C225" s="178" t="s">
        <v>367</v>
      </c>
      <c r="D225" s="178" t="s">
        <v>284</v>
      </c>
      <c r="E225" s="179" t="s">
        <v>2378</v>
      </c>
      <c r="F225" s="180" t="s">
        <v>2379</v>
      </c>
      <c r="G225" s="181" t="s">
        <v>403</v>
      </c>
      <c r="H225" s="203">
        <v>0.16800000000000001</v>
      </c>
      <c r="I225" s="183"/>
      <c r="J225" s="184">
        <f>ROUND(I225*H225,2)</f>
        <v>0</v>
      </c>
      <c r="K225" s="185"/>
      <c r="L225" s="35"/>
      <c r="M225" s="186" t="s">
        <v>1</v>
      </c>
      <c r="N225" s="187" t="s">
        <v>38</v>
      </c>
      <c r="O225" s="73"/>
      <c r="P225" s="188">
        <f>O225*H225</f>
        <v>0</v>
      </c>
      <c r="Q225" s="188">
        <v>0</v>
      </c>
      <c r="R225" s="188">
        <f>Q225*H225</f>
        <v>0</v>
      </c>
      <c r="S225" s="188">
        <v>0</v>
      </c>
      <c r="T225" s="189">
        <f>S225*H225</f>
        <v>0</v>
      </c>
      <c r="U225" s="34"/>
      <c r="V225" s="34"/>
      <c r="W225" s="34"/>
      <c r="X225" s="34"/>
      <c r="Y225" s="34"/>
      <c r="Z225" s="34"/>
      <c r="AA225" s="34"/>
      <c r="AB225" s="34"/>
      <c r="AC225" s="34"/>
      <c r="AD225" s="34"/>
      <c r="AE225" s="34"/>
      <c r="AR225" s="190" t="s">
        <v>353</v>
      </c>
      <c r="AT225" s="190" t="s">
        <v>284</v>
      </c>
      <c r="AU225" s="190" t="s">
        <v>80</v>
      </c>
      <c r="AY225" s="15" t="s">
        <v>281</v>
      </c>
      <c r="BE225" s="191">
        <f>IF(N225="základní",J225,0)</f>
        <v>0</v>
      </c>
      <c r="BF225" s="191">
        <f>IF(N225="snížená",J225,0)</f>
        <v>0</v>
      </c>
      <c r="BG225" s="191">
        <f>IF(N225="zákl. přenesená",J225,0)</f>
        <v>0</v>
      </c>
      <c r="BH225" s="191">
        <f>IF(N225="sníž. přenesená",J225,0)</f>
        <v>0</v>
      </c>
      <c r="BI225" s="191">
        <f>IF(N225="nulová",J225,0)</f>
        <v>0</v>
      </c>
      <c r="BJ225" s="15" t="s">
        <v>80</v>
      </c>
      <c r="BK225" s="191">
        <f>ROUND(I225*H225,2)</f>
        <v>0</v>
      </c>
      <c r="BL225" s="15" t="s">
        <v>353</v>
      </c>
      <c r="BM225" s="190" t="s">
        <v>2380</v>
      </c>
    </row>
    <row r="226" s="2" customFormat="1">
      <c r="A226" s="34"/>
      <c r="B226" s="35"/>
      <c r="C226" s="34"/>
      <c r="D226" s="192" t="s">
        <v>290</v>
      </c>
      <c r="E226" s="34"/>
      <c r="F226" s="193" t="s">
        <v>2379</v>
      </c>
      <c r="G226" s="34"/>
      <c r="H226" s="34"/>
      <c r="I226" s="194"/>
      <c r="J226" s="34"/>
      <c r="K226" s="34"/>
      <c r="L226" s="35"/>
      <c r="M226" s="195"/>
      <c r="N226" s="196"/>
      <c r="O226" s="73"/>
      <c r="P226" s="73"/>
      <c r="Q226" s="73"/>
      <c r="R226" s="73"/>
      <c r="S226" s="73"/>
      <c r="T226" s="74"/>
      <c r="U226" s="34"/>
      <c r="V226" s="34"/>
      <c r="W226" s="34"/>
      <c r="X226" s="34"/>
      <c r="Y226" s="34"/>
      <c r="Z226" s="34"/>
      <c r="AA226" s="34"/>
      <c r="AB226" s="34"/>
      <c r="AC226" s="34"/>
      <c r="AD226" s="34"/>
      <c r="AE226" s="34"/>
      <c r="AT226" s="15" t="s">
        <v>290</v>
      </c>
      <c r="AU226" s="15" t="s">
        <v>80</v>
      </c>
    </row>
    <row r="227" s="2" customFormat="1" ht="24.15" customHeight="1">
      <c r="A227" s="34"/>
      <c r="B227" s="177"/>
      <c r="C227" s="178" t="s">
        <v>372</v>
      </c>
      <c r="D227" s="178" t="s">
        <v>284</v>
      </c>
      <c r="E227" s="179" t="s">
        <v>2381</v>
      </c>
      <c r="F227" s="180" t="s">
        <v>2382</v>
      </c>
      <c r="G227" s="181" t="s">
        <v>403</v>
      </c>
      <c r="H227" s="203">
        <v>0.16800000000000001</v>
      </c>
      <c r="I227" s="183"/>
      <c r="J227" s="184">
        <f>ROUND(I227*H227,2)</f>
        <v>0</v>
      </c>
      <c r="K227" s="185"/>
      <c r="L227" s="35"/>
      <c r="M227" s="186" t="s">
        <v>1</v>
      </c>
      <c r="N227" s="187" t="s">
        <v>38</v>
      </c>
      <c r="O227" s="73"/>
      <c r="P227" s="188">
        <f>O227*H227</f>
        <v>0</v>
      </c>
      <c r="Q227" s="188">
        <v>0</v>
      </c>
      <c r="R227" s="188">
        <f>Q227*H227</f>
        <v>0</v>
      </c>
      <c r="S227" s="188">
        <v>0</v>
      </c>
      <c r="T227" s="189">
        <f>S227*H227</f>
        <v>0</v>
      </c>
      <c r="U227" s="34"/>
      <c r="V227" s="34"/>
      <c r="W227" s="34"/>
      <c r="X227" s="34"/>
      <c r="Y227" s="34"/>
      <c r="Z227" s="34"/>
      <c r="AA227" s="34"/>
      <c r="AB227" s="34"/>
      <c r="AC227" s="34"/>
      <c r="AD227" s="34"/>
      <c r="AE227" s="34"/>
      <c r="AR227" s="190" t="s">
        <v>353</v>
      </c>
      <c r="AT227" s="190" t="s">
        <v>284</v>
      </c>
      <c r="AU227" s="190" t="s">
        <v>80</v>
      </c>
      <c r="AY227" s="15" t="s">
        <v>281</v>
      </c>
      <c r="BE227" s="191">
        <f>IF(N227="základní",J227,0)</f>
        <v>0</v>
      </c>
      <c r="BF227" s="191">
        <f>IF(N227="snížená",J227,0)</f>
        <v>0</v>
      </c>
      <c r="BG227" s="191">
        <f>IF(N227="zákl. přenesená",J227,0)</f>
        <v>0</v>
      </c>
      <c r="BH227" s="191">
        <f>IF(N227="sníž. přenesená",J227,0)</f>
        <v>0</v>
      </c>
      <c r="BI227" s="191">
        <f>IF(N227="nulová",J227,0)</f>
        <v>0</v>
      </c>
      <c r="BJ227" s="15" t="s">
        <v>80</v>
      </c>
      <c r="BK227" s="191">
        <f>ROUND(I227*H227,2)</f>
        <v>0</v>
      </c>
      <c r="BL227" s="15" t="s">
        <v>353</v>
      </c>
      <c r="BM227" s="190" t="s">
        <v>2383</v>
      </c>
    </row>
    <row r="228" s="2" customFormat="1">
      <c r="A228" s="34"/>
      <c r="B228" s="35"/>
      <c r="C228" s="34"/>
      <c r="D228" s="192" t="s">
        <v>290</v>
      </c>
      <c r="E228" s="34"/>
      <c r="F228" s="193" t="s">
        <v>2382</v>
      </c>
      <c r="G228" s="34"/>
      <c r="H228" s="34"/>
      <c r="I228" s="194"/>
      <c r="J228" s="34"/>
      <c r="K228" s="34"/>
      <c r="L228" s="35"/>
      <c r="M228" s="199"/>
      <c r="N228" s="200"/>
      <c r="O228" s="201"/>
      <c r="P228" s="201"/>
      <c r="Q228" s="201"/>
      <c r="R228" s="201"/>
      <c r="S228" s="201"/>
      <c r="T228" s="202"/>
      <c r="U228" s="34"/>
      <c r="V228" s="34"/>
      <c r="W228" s="34"/>
      <c r="X228" s="34"/>
      <c r="Y228" s="34"/>
      <c r="Z228" s="34"/>
      <c r="AA228" s="34"/>
      <c r="AB228" s="34"/>
      <c r="AC228" s="34"/>
      <c r="AD228" s="34"/>
      <c r="AE228" s="34"/>
      <c r="AT228" s="15" t="s">
        <v>290</v>
      </c>
      <c r="AU228" s="15" t="s">
        <v>80</v>
      </c>
    </row>
    <row r="229" s="2" customFormat="1" ht="6.96" customHeight="1">
      <c r="A229" s="34"/>
      <c r="B229" s="56"/>
      <c r="C229" s="57"/>
      <c r="D229" s="57"/>
      <c r="E229" s="57"/>
      <c r="F229" s="57"/>
      <c r="G229" s="57"/>
      <c r="H229" s="57"/>
      <c r="I229" s="57"/>
      <c r="J229" s="57"/>
      <c r="K229" s="57"/>
      <c r="L229" s="35"/>
      <c r="M229" s="34"/>
      <c r="O229" s="34"/>
      <c r="P229" s="34"/>
      <c r="Q229" s="34"/>
      <c r="R229" s="34"/>
      <c r="S229" s="34"/>
      <c r="T229" s="34"/>
      <c r="U229" s="34"/>
      <c r="V229" s="34"/>
      <c r="W229" s="34"/>
      <c r="X229" s="34"/>
      <c r="Y229" s="34"/>
      <c r="Z229" s="34"/>
      <c r="AA229" s="34"/>
      <c r="AB229" s="34"/>
      <c r="AC229" s="34"/>
      <c r="AD229" s="34"/>
      <c r="AE229" s="34"/>
    </row>
  </sheetData>
  <autoFilter ref="C131:K228"/>
  <mergeCells count="15">
    <mergeCell ref="E7:H7"/>
    <mergeCell ref="E11:H11"/>
    <mergeCell ref="E9:H9"/>
    <mergeCell ref="E13:H13"/>
    <mergeCell ref="E22:H22"/>
    <mergeCell ref="E31:H31"/>
    <mergeCell ref="E85:H85"/>
    <mergeCell ref="E89:H89"/>
    <mergeCell ref="E87:H87"/>
    <mergeCell ref="E91:H91"/>
    <mergeCell ref="E118:H118"/>
    <mergeCell ref="E122:H122"/>
    <mergeCell ref="E120:H120"/>
    <mergeCell ref="E124:H12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172</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2384</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ROUND(J143,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ROUND((SUM(BE143:BE372)),  2)</f>
        <v>0</v>
      </c>
      <c r="G37" s="34"/>
      <c r="H37" s="34"/>
      <c r="I37" s="133">
        <v>0.20999999999999999</v>
      </c>
      <c r="J37" s="132">
        <f>ROUND(((SUM(BE143:BE372))*I37),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ROUND((SUM(BF143:BF372)),  2)</f>
        <v>0</v>
      </c>
      <c r="G38" s="34"/>
      <c r="H38" s="34"/>
      <c r="I38" s="133">
        <v>0.12</v>
      </c>
      <c r="J38" s="132">
        <f>ROUND(((SUM(BF143:BF372))*I38),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ROUND((SUM(BG143:BG372)),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ROUND((SUM(BH143:BH372)),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ROUND((SUM(BI143:BI372)),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D.6.3 - Elektroinstalace</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J143</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2385</v>
      </c>
      <c r="E101" s="147"/>
      <c r="F101" s="147"/>
      <c r="G101" s="147"/>
      <c r="H101" s="147"/>
      <c r="I101" s="147"/>
      <c r="J101" s="148">
        <f>J144</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2386</v>
      </c>
      <c r="E102" s="151"/>
      <c r="F102" s="151"/>
      <c r="G102" s="151"/>
      <c r="H102" s="151"/>
      <c r="I102" s="151"/>
      <c r="J102" s="152">
        <f>J145</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2387</v>
      </c>
      <c r="E103" s="151"/>
      <c r="F103" s="151"/>
      <c r="G103" s="151"/>
      <c r="H103" s="151"/>
      <c r="I103" s="151"/>
      <c r="J103" s="152">
        <f>J160</f>
        <v>0</v>
      </c>
      <c r="K103" s="10"/>
      <c r="L103" s="149"/>
      <c r="S103" s="10"/>
      <c r="T103" s="10"/>
      <c r="U103" s="10"/>
      <c r="V103" s="10"/>
      <c r="W103" s="10"/>
      <c r="X103" s="10"/>
      <c r="Y103" s="10"/>
      <c r="Z103" s="10"/>
      <c r="AA103" s="10"/>
      <c r="AB103" s="10"/>
      <c r="AC103" s="10"/>
      <c r="AD103" s="10"/>
      <c r="AE103" s="10"/>
    </row>
    <row r="104" s="10" customFormat="1" ht="19.92" customHeight="1">
      <c r="A104" s="10"/>
      <c r="B104" s="149"/>
      <c r="C104" s="10"/>
      <c r="D104" s="150" t="s">
        <v>2388</v>
      </c>
      <c r="E104" s="151"/>
      <c r="F104" s="151"/>
      <c r="G104" s="151"/>
      <c r="H104" s="151"/>
      <c r="I104" s="151"/>
      <c r="J104" s="152">
        <f>J171</f>
        <v>0</v>
      </c>
      <c r="K104" s="10"/>
      <c r="L104" s="149"/>
      <c r="S104" s="10"/>
      <c r="T104" s="10"/>
      <c r="U104" s="10"/>
      <c r="V104" s="10"/>
      <c r="W104" s="10"/>
      <c r="X104" s="10"/>
      <c r="Y104" s="10"/>
      <c r="Z104" s="10"/>
      <c r="AA104" s="10"/>
      <c r="AB104" s="10"/>
      <c r="AC104" s="10"/>
      <c r="AD104" s="10"/>
      <c r="AE104" s="10"/>
    </row>
    <row r="105" s="10" customFormat="1" ht="19.92" customHeight="1">
      <c r="A105" s="10"/>
      <c r="B105" s="149"/>
      <c r="C105" s="10"/>
      <c r="D105" s="150" t="s">
        <v>2389</v>
      </c>
      <c r="E105" s="151"/>
      <c r="F105" s="151"/>
      <c r="G105" s="151"/>
      <c r="H105" s="151"/>
      <c r="I105" s="151"/>
      <c r="J105" s="152">
        <f>J176</f>
        <v>0</v>
      </c>
      <c r="K105" s="10"/>
      <c r="L105" s="149"/>
      <c r="S105" s="10"/>
      <c r="T105" s="10"/>
      <c r="U105" s="10"/>
      <c r="V105" s="10"/>
      <c r="W105" s="10"/>
      <c r="X105" s="10"/>
      <c r="Y105" s="10"/>
      <c r="Z105" s="10"/>
      <c r="AA105" s="10"/>
      <c r="AB105" s="10"/>
      <c r="AC105" s="10"/>
      <c r="AD105" s="10"/>
      <c r="AE105" s="10"/>
    </row>
    <row r="106" s="10" customFormat="1" ht="19.92" customHeight="1">
      <c r="A106" s="10"/>
      <c r="B106" s="149"/>
      <c r="C106" s="10"/>
      <c r="D106" s="150" t="s">
        <v>2390</v>
      </c>
      <c r="E106" s="151"/>
      <c r="F106" s="151"/>
      <c r="G106" s="151"/>
      <c r="H106" s="151"/>
      <c r="I106" s="151"/>
      <c r="J106" s="152">
        <f>J185</f>
        <v>0</v>
      </c>
      <c r="K106" s="10"/>
      <c r="L106" s="149"/>
      <c r="S106" s="10"/>
      <c r="T106" s="10"/>
      <c r="U106" s="10"/>
      <c r="V106" s="10"/>
      <c r="W106" s="10"/>
      <c r="X106" s="10"/>
      <c r="Y106" s="10"/>
      <c r="Z106" s="10"/>
      <c r="AA106" s="10"/>
      <c r="AB106" s="10"/>
      <c r="AC106" s="10"/>
      <c r="AD106" s="10"/>
      <c r="AE106" s="10"/>
    </row>
    <row r="107" s="10" customFormat="1" ht="19.92" customHeight="1">
      <c r="A107" s="10"/>
      <c r="B107" s="149"/>
      <c r="C107" s="10"/>
      <c r="D107" s="150" t="s">
        <v>2391</v>
      </c>
      <c r="E107" s="151"/>
      <c r="F107" s="151"/>
      <c r="G107" s="151"/>
      <c r="H107" s="151"/>
      <c r="I107" s="151"/>
      <c r="J107" s="152">
        <f>J196</f>
        <v>0</v>
      </c>
      <c r="K107" s="10"/>
      <c r="L107" s="149"/>
      <c r="S107" s="10"/>
      <c r="T107" s="10"/>
      <c r="U107" s="10"/>
      <c r="V107" s="10"/>
      <c r="W107" s="10"/>
      <c r="X107" s="10"/>
      <c r="Y107" s="10"/>
      <c r="Z107" s="10"/>
      <c r="AA107" s="10"/>
      <c r="AB107" s="10"/>
      <c r="AC107" s="10"/>
      <c r="AD107" s="10"/>
      <c r="AE107" s="10"/>
    </row>
    <row r="108" s="10" customFormat="1" ht="19.92" customHeight="1">
      <c r="A108" s="10"/>
      <c r="B108" s="149"/>
      <c r="C108" s="10"/>
      <c r="D108" s="150" t="s">
        <v>2392</v>
      </c>
      <c r="E108" s="151"/>
      <c r="F108" s="151"/>
      <c r="G108" s="151"/>
      <c r="H108" s="151"/>
      <c r="I108" s="151"/>
      <c r="J108" s="152">
        <f>J217</f>
        <v>0</v>
      </c>
      <c r="K108" s="10"/>
      <c r="L108" s="149"/>
      <c r="S108" s="10"/>
      <c r="T108" s="10"/>
      <c r="U108" s="10"/>
      <c r="V108" s="10"/>
      <c r="W108" s="10"/>
      <c r="X108" s="10"/>
      <c r="Y108" s="10"/>
      <c r="Z108" s="10"/>
      <c r="AA108" s="10"/>
      <c r="AB108" s="10"/>
      <c r="AC108" s="10"/>
      <c r="AD108" s="10"/>
      <c r="AE108" s="10"/>
    </row>
    <row r="109" s="10" customFormat="1" ht="19.92" customHeight="1">
      <c r="A109" s="10"/>
      <c r="B109" s="149"/>
      <c r="C109" s="10"/>
      <c r="D109" s="150" t="s">
        <v>2393</v>
      </c>
      <c r="E109" s="151"/>
      <c r="F109" s="151"/>
      <c r="G109" s="151"/>
      <c r="H109" s="151"/>
      <c r="I109" s="151"/>
      <c r="J109" s="152">
        <f>J238</f>
        <v>0</v>
      </c>
      <c r="K109" s="10"/>
      <c r="L109" s="149"/>
      <c r="S109" s="10"/>
      <c r="T109" s="10"/>
      <c r="U109" s="10"/>
      <c r="V109" s="10"/>
      <c r="W109" s="10"/>
      <c r="X109" s="10"/>
      <c r="Y109" s="10"/>
      <c r="Z109" s="10"/>
      <c r="AA109" s="10"/>
      <c r="AB109" s="10"/>
      <c r="AC109" s="10"/>
      <c r="AD109" s="10"/>
      <c r="AE109" s="10"/>
    </row>
    <row r="110" s="10" customFormat="1" ht="19.92" customHeight="1">
      <c r="A110" s="10"/>
      <c r="B110" s="149"/>
      <c r="C110" s="10"/>
      <c r="D110" s="150" t="s">
        <v>2394</v>
      </c>
      <c r="E110" s="151"/>
      <c r="F110" s="151"/>
      <c r="G110" s="151"/>
      <c r="H110" s="151"/>
      <c r="I110" s="151"/>
      <c r="J110" s="152">
        <f>J247</f>
        <v>0</v>
      </c>
      <c r="K110" s="10"/>
      <c r="L110" s="149"/>
      <c r="S110" s="10"/>
      <c r="T110" s="10"/>
      <c r="U110" s="10"/>
      <c r="V110" s="10"/>
      <c r="W110" s="10"/>
      <c r="X110" s="10"/>
      <c r="Y110" s="10"/>
      <c r="Z110" s="10"/>
      <c r="AA110" s="10"/>
      <c r="AB110" s="10"/>
      <c r="AC110" s="10"/>
      <c r="AD110" s="10"/>
      <c r="AE110" s="10"/>
    </row>
    <row r="111" s="9" customFormat="1" ht="24.96" customHeight="1">
      <c r="A111" s="9"/>
      <c r="B111" s="145"/>
      <c r="C111" s="9"/>
      <c r="D111" s="146" t="s">
        <v>2395</v>
      </c>
      <c r="E111" s="147"/>
      <c r="F111" s="147"/>
      <c r="G111" s="147"/>
      <c r="H111" s="147"/>
      <c r="I111" s="147"/>
      <c r="J111" s="148">
        <f>J274</f>
        <v>0</v>
      </c>
      <c r="K111" s="9"/>
      <c r="L111" s="145"/>
      <c r="S111" s="9"/>
      <c r="T111" s="9"/>
      <c r="U111" s="9"/>
      <c r="V111" s="9"/>
      <c r="W111" s="9"/>
      <c r="X111" s="9"/>
      <c r="Y111" s="9"/>
      <c r="Z111" s="9"/>
      <c r="AA111" s="9"/>
      <c r="AB111" s="9"/>
      <c r="AC111" s="9"/>
      <c r="AD111" s="9"/>
      <c r="AE111" s="9"/>
    </row>
    <row r="112" s="10" customFormat="1" ht="19.92" customHeight="1">
      <c r="A112" s="10"/>
      <c r="B112" s="149"/>
      <c r="C112" s="10"/>
      <c r="D112" s="150" t="s">
        <v>2386</v>
      </c>
      <c r="E112" s="151"/>
      <c r="F112" s="151"/>
      <c r="G112" s="151"/>
      <c r="H112" s="151"/>
      <c r="I112" s="151"/>
      <c r="J112" s="152">
        <f>J275</f>
        <v>0</v>
      </c>
      <c r="K112" s="10"/>
      <c r="L112" s="149"/>
      <c r="S112" s="10"/>
      <c r="T112" s="10"/>
      <c r="U112" s="10"/>
      <c r="V112" s="10"/>
      <c r="W112" s="10"/>
      <c r="X112" s="10"/>
      <c r="Y112" s="10"/>
      <c r="Z112" s="10"/>
      <c r="AA112" s="10"/>
      <c r="AB112" s="10"/>
      <c r="AC112" s="10"/>
      <c r="AD112" s="10"/>
      <c r="AE112" s="10"/>
    </row>
    <row r="113" s="10" customFormat="1" ht="19.92" customHeight="1">
      <c r="A113" s="10"/>
      <c r="B113" s="149"/>
      <c r="C113" s="10"/>
      <c r="D113" s="150" t="s">
        <v>2387</v>
      </c>
      <c r="E113" s="151"/>
      <c r="F113" s="151"/>
      <c r="G113" s="151"/>
      <c r="H113" s="151"/>
      <c r="I113" s="151"/>
      <c r="J113" s="152">
        <f>J292</f>
        <v>0</v>
      </c>
      <c r="K113" s="10"/>
      <c r="L113" s="149"/>
      <c r="S113" s="10"/>
      <c r="T113" s="10"/>
      <c r="U113" s="10"/>
      <c r="V113" s="10"/>
      <c r="W113" s="10"/>
      <c r="X113" s="10"/>
      <c r="Y113" s="10"/>
      <c r="Z113" s="10"/>
      <c r="AA113" s="10"/>
      <c r="AB113" s="10"/>
      <c r="AC113" s="10"/>
      <c r="AD113" s="10"/>
      <c r="AE113" s="10"/>
    </row>
    <row r="114" s="10" customFormat="1" ht="19.92" customHeight="1">
      <c r="A114" s="10"/>
      <c r="B114" s="149"/>
      <c r="C114" s="10"/>
      <c r="D114" s="150" t="s">
        <v>2388</v>
      </c>
      <c r="E114" s="151"/>
      <c r="F114" s="151"/>
      <c r="G114" s="151"/>
      <c r="H114" s="151"/>
      <c r="I114" s="151"/>
      <c r="J114" s="152">
        <f>J305</f>
        <v>0</v>
      </c>
      <c r="K114" s="10"/>
      <c r="L114" s="149"/>
      <c r="S114" s="10"/>
      <c r="T114" s="10"/>
      <c r="U114" s="10"/>
      <c r="V114" s="10"/>
      <c r="W114" s="10"/>
      <c r="X114" s="10"/>
      <c r="Y114" s="10"/>
      <c r="Z114" s="10"/>
      <c r="AA114" s="10"/>
      <c r="AB114" s="10"/>
      <c r="AC114" s="10"/>
      <c r="AD114" s="10"/>
      <c r="AE114" s="10"/>
    </row>
    <row r="115" s="10" customFormat="1" ht="19.92" customHeight="1">
      <c r="A115" s="10"/>
      <c r="B115" s="149"/>
      <c r="C115" s="10"/>
      <c r="D115" s="150" t="s">
        <v>2389</v>
      </c>
      <c r="E115" s="151"/>
      <c r="F115" s="151"/>
      <c r="G115" s="151"/>
      <c r="H115" s="151"/>
      <c r="I115" s="151"/>
      <c r="J115" s="152">
        <f>J312</f>
        <v>0</v>
      </c>
      <c r="K115" s="10"/>
      <c r="L115" s="149"/>
      <c r="S115" s="10"/>
      <c r="T115" s="10"/>
      <c r="U115" s="10"/>
      <c r="V115" s="10"/>
      <c r="W115" s="10"/>
      <c r="X115" s="10"/>
      <c r="Y115" s="10"/>
      <c r="Z115" s="10"/>
      <c r="AA115" s="10"/>
      <c r="AB115" s="10"/>
      <c r="AC115" s="10"/>
      <c r="AD115" s="10"/>
      <c r="AE115" s="10"/>
    </row>
    <row r="116" s="10" customFormat="1" ht="19.92" customHeight="1">
      <c r="A116" s="10"/>
      <c r="B116" s="149"/>
      <c r="C116" s="10"/>
      <c r="D116" s="150" t="s">
        <v>2390</v>
      </c>
      <c r="E116" s="151"/>
      <c r="F116" s="151"/>
      <c r="G116" s="151"/>
      <c r="H116" s="151"/>
      <c r="I116" s="151"/>
      <c r="J116" s="152">
        <f>J323</f>
        <v>0</v>
      </c>
      <c r="K116" s="10"/>
      <c r="L116" s="149"/>
      <c r="S116" s="10"/>
      <c r="T116" s="10"/>
      <c r="U116" s="10"/>
      <c r="V116" s="10"/>
      <c r="W116" s="10"/>
      <c r="X116" s="10"/>
      <c r="Y116" s="10"/>
      <c r="Z116" s="10"/>
      <c r="AA116" s="10"/>
      <c r="AB116" s="10"/>
      <c r="AC116" s="10"/>
      <c r="AD116" s="10"/>
      <c r="AE116" s="10"/>
    </row>
    <row r="117" s="10" customFormat="1" ht="19.92" customHeight="1">
      <c r="A117" s="10"/>
      <c r="B117" s="149"/>
      <c r="C117" s="10"/>
      <c r="D117" s="150" t="s">
        <v>2391</v>
      </c>
      <c r="E117" s="151"/>
      <c r="F117" s="151"/>
      <c r="G117" s="151"/>
      <c r="H117" s="151"/>
      <c r="I117" s="151"/>
      <c r="J117" s="152">
        <f>J336</f>
        <v>0</v>
      </c>
      <c r="K117" s="10"/>
      <c r="L117" s="149"/>
      <c r="S117" s="10"/>
      <c r="T117" s="10"/>
      <c r="U117" s="10"/>
      <c r="V117" s="10"/>
      <c r="W117" s="10"/>
      <c r="X117" s="10"/>
      <c r="Y117" s="10"/>
      <c r="Z117" s="10"/>
      <c r="AA117" s="10"/>
      <c r="AB117" s="10"/>
      <c r="AC117" s="10"/>
      <c r="AD117" s="10"/>
      <c r="AE117" s="10"/>
    </row>
    <row r="118" s="10" customFormat="1" ht="19.92" customHeight="1">
      <c r="A118" s="10"/>
      <c r="B118" s="149"/>
      <c r="C118" s="10"/>
      <c r="D118" s="150" t="s">
        <v>2392</v>
      </c>
      <c r="E118" s="151"/>
      <c r="F118" s="151"/>
      <c r="G118" s="151"/>
      <c r="H118" s="151"/>
      <c r="I118" s="151"/>
      <c r="J118" s="152">
        <f>J359</f>
        <v>0</v>
      </c>
      <c r="K118" s="10"/>
      <c r="L118" s="149"/>
      <c r="S118" s="10"/>
      <c r="T118" s="10"/>
      <c r="U118" s="10"/>
      <c r="V118" s="10"/>
      <c r="W118" s="10"/>
      <c r="X118" s="10"/>
      <c r="Y118" s="10"/>
      <c r="Z118" s="10"/>
      <c r="AA118" s="10"/>
      <c r="AB118" s="10"/>
      <c r="AC118" s="10"/>
      <c r="AD118" s="10"/>
      <c r="AE118" s="10"/>
    </row>
    <row r="119" s="10" customFormat="1" ht="19.92" customHeight="1">
      <c r="A119" s="10"/>
      <c r="B119" s="149"/>
      <c r="C119" s="10"/>
      <c r="D119" s="150" t="s">
        <v>2393</v>
      </c>
      <c r="E119" s="151"/>
      <c r="F119" s="151"/>
      <c r="G119" s="151"/>
      <c r="H119" s="151"/>
      <c r="I119" s="151"/>
      <c r="J119" s="152">
        <f>J364</f>
        <v>0</v>
      </c>
      <c r="K119" s="10"/>
      <c r="L119" s="149"/>
      <c r="S119" s="10"/>
      <c r="T119" s="10"/>
      <c r="U119" s="10"/>
      <c r="V119" s="10"/>
      <c r="W119" s="10"/>
      <c r="X119" s="10"/>
      <c r="Y119" s="10"/>
      <c r="Z119" s="10"/>
      <c r="AA119" s="10"/>
      <c r="AB119" s="10"/>
      <c r="AC119" s="10"/>
      <c r="AD119" s="10"/>
      <c r="AE119" s="10"/>
    </row>
    <row r="120" s="2" customFormat="1" ht="21.84" customHeight="1">
      <c r="A120" s="34"/>
      <c r="B120" s="35"/>
      <c r="C120" s="34"/>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6.96" customHeight="1">
      <c r="A121" s="34"/>
      <c r="B121" s="56"/>
      <c r="C121" s="57"/>
      <c r="D121" s="57"/>
      <c r="E121" s="57"/>
      <c r="F121" s="57"/>
      <c r="G121" s="57"/>
      <c r="H121" s="57"/>
      <c r="I121" s="57"/>
      <c r="J121" s="57"/>
      <c r="K121" s="57"/>
      <c r="L121" s="51"/>
      <c r="S121" s="34"/>
      <c r="T121" s="34"/>
      <c r="U121" s="34"/>
      <c r="V121" s="34"/>
      <c r="W121" s="34"/>
      <c r="X121" s="34"/>
      <c r="Y121" s="34"/>
      <c r="Z121" s="34"/>
      <c r="AA121" s="34"/>
      <c r="AB121" s="34"/>
      <c r="AC121" s="34"/>
      <c r="AD121" s="34"/>
      <c r="AE121" s="34"/>
    </row>
    <row r="125" s="2" customFormat="1" ht="6.96" customHeight="1">
      <c r="A125" s="34"/>
      <c r="B125" s="58"/>
      <c r="C125" s="59"/>
      <c r="D125" s="59"/>
      <c r="E125" s="59"/>
      <c r="F125" s="59"/>
      <c r="G125" s="59"/>
      <c r="H125" s="59"/>
      <c r="I125" s="59"/>
      <c r="J125" s="59"/>
      <c r="K125" s="59"/>
      <c r="L125" s="51"/>
      <c r="S125" s="34"/>
      <c r="T125" s="34"/>
      <c r="U125" s="34"/>
      <c r="V125" s="34"/>
      <c r="W125" s="34"/>
      <c r="X125" s="34"/>
      <c r="Y125" s="34"/>
      <c r="Z125" s="34"/>
      <c r="AA125" s="34"/>
      <c r="AB125" s="34"/>
      <c r="AC125" s="34"/>
      <c r="AD125" s="34"/>
      <c r="AE125" s="34"/>
    </row>
    <row r="126" s="2" customFormat="1" ht="24.96" customHeight="1">
      <c r="A126" s="34"/>
      <c r="B126" s="35"/>
      <c r="C126" s="19" t="s">
        <v>266</v>
      </c>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2" customFormat="1" ht="6.96" customHeight="1">
      <c r="A127" s="34"/>
      <c r="B127" s="35"/>
      <c r="C127" s="34"/>
      <c r="D127" s="34"/>
      <c r="E127" s="34"/>
      <c r="F127" s="34"/>
      <c r="G127" s="34"/>
      <c r="H127" s="34"/>
      <c r="I127" s="34"/>
      <c r="J127" s="34"/>
      <c r="K127" s="34"/>
      <c r="L127" s="51"/>
      <c r="S127" s="34"/>
      <c r="T127" s="34"/>
      <c r="U127" s="34"/>
      <c r="V127" s="34"/>
      <c r="W127" s="34"/>
      <c r="X127" s="34"/>
      <c r="Y127" s="34"/>
      <c r="Z127" s="34"/>
      <c r="AA127" s="34"/>
      <c r="AB127" s="34"/>
      <c r="AC127" s="34"/>
      <c r="AD127" s="34"/>
      <c r="AE127" s="34"/>
    </row>
    <row r="128" s="2" customFormat="1" ht="12" customHeight="1">
      <c r="A128" s="34"/>
      <c r="B128" s="35"/>
      <c r="C128" s="28" t="s">
        <v>16</v>
      </c>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2" customFormat="1" ht="16.5" customHeight="1">
      <c r="A129" s="34"/>
      <c r="B129" s="35"/>
      <c r="C129" s="34"/>
      <c r="D129" s="34"/>
      <c r="E129" s="126" t="str">
        <f>E7</f>
        <v>Městský park -Děkanská zahrada Pelhřimov - kompletní provedení</v>
      </c>
      <c r="F129" s="28"/>
      <c r="G129" s="28"/>
      <c r="H129" s="28"/>
      <c r="I129" s="34"/>
      <c r="J129" s="34"/>
      <c r="K129" s="34"/>
      <c r="L129" s="51"/>
      <c r="S129" s="34"/>
      <c r="T129" s="34"/>
      <c r="U129" s="34"/>
      <c r="V129" s="34"/>
      <c r="W129" s="34"/>
      <c r="X129" s="34"/>
      <c r="Y129" s="34"/>
      <c r="Z129" s="34"/>
      <c r="AA129" s="34"/>
      <c r="AB129" s="34"/>
      <c r="AC129" s="34"/>
      <c r="AD129" s="34"/>
      <c r="AE129" s="34"/>
    </row>
    <row r="130" s="1" customFormat="1" ht="12" customHeight="1">
      <c r="B130" s="18"/>
      <c r="C130" s="28" t="s">
        <v>249</v>
      </c>
      <c r="L130" s="18"/>
    </row>
    <row r="131" s="1" customFormat="1" ht="16.5" customHeight="1">
      <c r="B131" s="18"/>
      <c r="E131" s="126" t="s">
        <v>250</v>
      </c>
      <c r="F131" s="1"/>
      <c r="G131" s="1"/>
      <c r="H131" s="1"/>
      <c r="L131" s="18"/>
    </row>
    <row r="132" s="1" customFormat="1" ht="12" customHeight="1">
      <c r="B132" s="18"/>
      <c r="C132" s="28" t="s">
        <v>251</v>
      </c>
      <c r="L132" s="18"/>
    </row>
    <row r="133" s="2" customFormat="1" ht="16.5" customHeight="1">
      <c r="A133" s="34"/>
      <c r="B133" s="35"/>
      <c r="C133" s="34"/>
      <c r="D133" s="34"/>
      <c r="E133" s="127" t="s">
        <v>252</v>
      </c>
      <c r="F133" s="34"/>
      <c r="G133" s="34"/>
      <c r="H133" s="34"/>
      <c r="I133" s="34"/>
      <c r="J133" s="34"/>
      <c r="K133" s="34"/>
      <c r="L133" s="51"/>
      <c r="S133" s="34"/>
      <c r="T133" s="34"/>
      <c r="U133" s="34"/>
      <c r="V133" s="34"/>
      <c r="W133" s="34"/>
      <c r="X133" s="34"/>
      <c r="Y133" s="34"/>
      <c r="Z133" s="34"/>
      <c r="AA133" s="34"/>
      <c r="AB133" s="34"/>
      <c r="AC133" s="34"/>
      <c r="AD133" s="34"/>
      <c r="AE133" s="34"/>
    </row>
    <row r="134" s="2" customFormat="1" ht="12" customHeight="1">
      <c r="A134" s="34"/>
      <c r="B134" s="35"/>
      <c r="C134" s="28" t="s">
        <v>253</v>
      </c>
      <c r="D134" s="34"/>
      <c r="E134" s="34"/>
      <c r="F134" s="34"/>
      <c r="G134" s="34"/>
      <c r="H134" s="34"/>
      <c r="I134" s="34"/>
      <c r="J134" s="34"/>
      <c r="K134" s="34"/>
      <c r="L134" s="51"/>
      <c r="S134" s="34"/>
      <c r="T134" s="34"/>
      <c r="U134" s="34"/>
      <c r="V134" s="34"/>
      <c r="W134" s="34"/>
      <c r="X134" s="34"/>
      <c r="Y134" s="34"/>
      <c r="Z134" s="34"/>
      <c r="AA134" s="34"/>
      <c r="AB134" s="34"/>
      <c r="AC134" s="34"/>
      <c r="AD134" s="34"/>
      <c r="AE134" s="34"/>
    </row>
    <row r="135" s="2" customFormat="1" ht="16.5" customHeight="1">
      <c r="A135" s="34"/>
      <c r="B135" s="35"/>
      <c r="C135" s="34"/>
      <c r="D135" s="34"/>
      <c r="E135" s="63" t="str">
        <f>E13</f>
        <v>D.6.3 - Elektroinstalace</v>
      </c>
      <c r="F135" s="34"/>
      <c r="G135" s="34"/>
      <c r="H135" s="34"/>
      <c r="I135" s="34"/>
      <c r="J135" s="34"/>
      <c r="K135" s="34"/>
      <c r="L135" s="51"/>
      <c r="S135" s="34"/>
      <c r="T135" s="34"/>
      <c r="U135" s="34"/>
      <c r="V135" s="34"/>
      <c r="W135" s="34"/>
      <c r="X135" s="34"/>
      <c r="Y135" s="34"/>
      <c r="Z135" s="34"/>
      <c r="AA135" s="34"/>
      <c r="AB135" s="34"/>
      <c r="AC135" s="34"/>
      <c r="AD135" s="34"/>
      <c r="AE135" s="34"/>
    </row>
    <row r="136" s="2" customFormat="1" ht="6.96" customHeight="1">
      <c r="A136" s="34"/>
      <c r="B136" s="35"/>
      <c r="C136" s="34"/>
      <c r="D136" s="34"/>
      <c r="E136" s="34"/>
      <c r="F136" s="34"/>
      <c r="G136" s="34"/>
      <c r="H136" s="34"/>
      <c r="I136" s="34"/>
      <c r="J136" s="34"/>
      <c r="K136" s="34"/>
      <c r="L136" s="51"/>
      <c r="S136" s="34"/>
      <c r="T136" s="34"/>
      <c r="U136" s="34"/>
      <c r="V136" s="34"/>
      <c r="W136" s="34"/>
      <c r="X136" s="34"/>
      <c r="Y136" s="34"/>
      <c r="Z136" s="34"/>
      <c r="AA136" s="34"/>
      <c r="AB136" s="34"/>
      <c r="AC136" s="34"/>
      <c r="AD136" s="34"/>
      <c r="AE136" s="34"/>
    </row>
    <row r="137" s="2" customFormat="1" ht="12" customHeight="1">
      <c r="A137" s="34"/>
      <c r="B137" s="35"/>
      <c r="C137" s="28" t="s">
        <v>20</v>
      </c>
      <c r="D137" s="34"/>
      <c r="E137" s="34"/>
      <c r="F137" s="23" t="str">
        <f>F16</f>
        <v xml:space="preserve"> </v>
      </c>
      <c r="G137" s="34"/>
      <c r="H137" s="34"/>
      <c r="I137" s="28" t="s">
        <v>22</v>
      </c>
      <c r="J137" s="65" t="str">
        <f>IF(J16="","",J16)</f>
        <v>5. 12. 2024</v>
      </c>
      <c r="K137" s="34"/>
      <c r="L137" s="51"/>
      <c r="S137" s="34"/>
      <c r="T137" s="34"/>
      <c r="U137" s="34"/>
      <c r="V137" s="34"/>
      <c r="W137" s="34"/>
      <c r="X137" s="34"/>
      <c r="Y137" s="34"/>
      <c r="Z137" s="34"/>
      <c r="AA137" s="34"/>
      <c r="AB137" s="34"/>
      <c r="AC137" s="34"/>
      <c r="AD137" s="34"/>
      <c r="AE137" s="34"/>
    </row>
    <row r="138" s="2" customFormat="1" ht="6.96" customHeight="1">
      <c r="A138" s="34"/>
      <c r="B138" s="35"/>
      <c r="C138" s="34"/>
      <c r="D138" s="34"/>
      <c r="E138" s="34"/>
      <c r="F138" s="34"/>
      <c r="G138" s="34"/>
      <c r="H138" s="34"/>
      <c r="I138" s="34"/>
      <c r="J138" s="34"/>
      <c r="K138" s="34"/>
      <c r="L138" s="51"/>
      <c r="S138" s="34"/>
      <c r="T138" s="34"/>
      <c r="U138" s="34"/>
      <c r="V138" s="34"/>
      <c r="W138" s="34"/>
      <c r="X138" s="34"/>
      <c r="Y138" s="34"/>
      <c r="Z138" s="34"/>
      <c r="AA138" s="34"/>
      <c r="AB138" s="34"/>
      <c r="AC138" s="34"/>
      <c r="AD138" s="34"/>
      <c r="AE138" s="34"/>
    </row>
    <row r="139" s="2" customFormat="1" ht="15.15" customHeight="1">
      <c r="A139" s="34"/>
      <c r="B139" s="35"/>
      <c r="C139" s="28" t="s">
        <v>24</v>
      </c>
      <c r="D139" s="34"/>
      <c r="E139" s="34"/>
      <c r="F139" s="23" t="str">
        <f>E19</f>
        <v xml:space="preserve"> </v>
      </c>
      <c r="G139" s="34"/>
      <c r="H139" s="34"/>
      <c r="I139" s="28" t="s">
        <v>29</v>
      </c>
      <c r="J139" s="32" t="str">
        <f>E25</f>
        <v xml:space="preserve"> </v>
      </c>
      <c r="K139" s="34"/>
      <c r="L139" s="51"/>
      <c r="S139" s="34"/>
      <c r="T139" s="34"/>
      <c r="U139" s="34"/>
      <c r="V139" s="34"/>
      <c r="W139" s="34"/>
      <c r="X139" s="34"/>
      <c r="Y139" s="34"/>
      <c r="Z139" s="34"/>
      <c r="AA139" s="34"/>
      <c r="AB139" s="34"/>
      <c r="AC139" s="34"/>
      <c r="AD139" s="34"/>
      <c r="AE139" s="34"/>
    </row>
    <row r="140" s="2" customFormat="1" ht="15.15" customHeight="1">
      <c r="A140" s="34"/>
      <c r="B140" s="35"/>
      <c r="C140" s="28" t="s">
        <v>27</v>
      </c>
      <c r="D140" s="34"/>
      <c r="E140" s="34"/>
      <c r="F140" s="23" t="str">
        <f>IF(E22="","",E22)</f>
        <v>Vyplň údaj</v>
      </c>
      <c r="G140" s="34"/>
      <c r="H140" s="34"/>
      <c r="I140" s="28" t="s">
        <v>31</v>
      </c>
      <c r="J140" s="32" t="str">
        <f>E28</f>
        <v xml:space="preserve"> </v>
      </c>
      <c r="K140" s="34"/>
      <c r="L140" s="51"/>
      <c r="S140" s="34"/>
      <c r="T140" s="34"/>
      <c r="U140" s="34"/>
      <c r="V140" s="34"/>
      <c r="W140" s="34"/>
      <c r="X140" s="34"/>
      <c r="Y140" s="34"/>
      <c r="Z140" s="34"/>
      <c r="AA140" s="34"/>
      <c r="AB140" s="34"/>
      <c r="AC140" s="34"/>
      <c r="AD140" s="34"/>
      <c r="AE140" s="34"/>
    </row>
    <row r="141" s="2" customFormat="1" ht="10.32" customHeight="1">
      <c r="A141" s="34"/>
      <c r="B141" s="35"/>
      <c r="C141" s="34"/>
      <c r="D141" s="34"/>
      <c r="E141" s="34"/>
      <c r="F141" s="34"/>
      <c r="G141" s="34"/>
      <c r="H141" s="34"/>
      <c r="I141" s="34"/>
      <c r="J141" s="34"/>
      <c r="K141" s="34"/>
      <c r="L141" s="51"/>
      <c r="S141" s="34"/>
      <c r="T141" s="34"/>
      <c r="U141" s="34"/>
      <c r="V141" s="34"/>
      <c r="W141" s="34"/>
      <c r="X141" s="34"/>
      <c r="Y141" s="34"/>
      <c r="Z141" s="34"/>
      <c r="AA141" s="34"/>
      <c r="AB141" s="34"/>
      <c r="AC141" s="34"/>
      <c r="AD141" s="34"/>
      <c r="AE141" s="34"/>
    </row>
    <row r="142" s="11" customFormat="1" ht="29.28" customHeight="1">
      <c r="A142" s="153"/>
      <c r="B142" s="154"/>
      <c r="C142" s="155" t="s">
        <v>267</v>
      </c>
      <c r="D142" s="156" t="s">
        <v>58</v>
      </c>
      <c r="E142" s="156" t="s">
        <v>54</v>
      </c>
      <c r="F142" s="156" t="s">
        <v>55</v>
      </c>
      <c r="G142" s="156" t="s">
        <v>268</v>
      </c>
      <c r="H142" s="156" t="s">
        <v>269</v>
      </c>
      <c r="I142" s="156" t="s">
        <v>270</v>
      </c>
      <c r="J142" s="157" t="s">
        <v>257</v>
      </c>
      <c r="K142" s="158" t="s">
        <v>271</v>
      </c>
      <c r="L142" s="159"/>
      <c r="M142" s="82" t="s">
        <v>1</v>
      </c>
      <c r="N142" s="83" t="s">
        <v>37</v>
      </c>
      <c r="O142" s="83" t="s">
        <v>272</v>
      </c>
      <c r="P142" s="83" t="s">
        <v>273</v>
      </c>
      <c r="Q142" s="83" t="s">
        <v>274</v>
      </c>
      <c r="R142" s="83" t="s">
        <v>275</v>
      </c>
      <c r="S142" s="83" t="s">
        <v>276</v>
      </c>
      <c r="T142" s="84" t="s">
        <v>277</v>
      </c>
      <c r="U142" s="153"/>
      <c r="V142" s="153"/>
      <c r="W142" s="153"/>
      <c r="X142" s="153"/>
      <c r="Y142" s="153"/>
      <c r="Z142" s="153"/>
      <c r="AA142" s="153"/>
      <c r="AB142" s="153"/>
      <c r="AC142" s="153"/>
      <c r="AD142" s="153"/>
      <c r="AE142" s="153"/>
    </row>
    <row r="143" s="2" customFormat="1" ht="22.8" customHeight="1">
      <c r="A143" s="34"/>
      <c r="B143" s="35"/>
      <c r="C143" s="89" t="s">
        <v>278</v>
      </c>
      <c r="D143" s="34"/>
      <c r="E143" s="34"/>
      <c r="F143" s="34"/>
      <c r="G143" s="34"/>
      <c r="H143" s="34"/>
      <c r="I143" s="34"/>
      <c r="J143" s="160">
        <f>BK143</f>
        <v>0</v>
      </c>
      <c r="K143" s="34"/>
      <c r="L143" s="35"/>
      <c r="M143" s="85"/>
      <c r="N143" s="69"/>
      <c r="O143" s="86"/>
      <c r="P143" s="161">
        <f>P144+P274</f>
        <v>0</v>
      </c>
      <c r="Q143" s="86"/>
      <c r="R143" s="161">
        <f>R144+R274</f>
        <v>0</v>
      </c>
      <c r="S143" s="86"/>
      <c r="T143" s="162">
        <f>T144+T274</f>
        <v>0</v>
      </c>
      <c r="U143" s="34"/>
      <c r="V143" s="34"/>
      <c r="W143" s="34"/>
      <c r="X143" s="34"/>
      <c r="Y143" s="34"/>
      <c r="Z143" s="34"/>
      <c r="AA143" s="34"/>
      <c r="AB143" s="34"/>
      <c r="AC143" s="34"/>
      <c r="AD143" s="34"/>
      <c r="AE143" s="34"/>
      <c r="AT143" s="15" t="s">
        <v>72</v>
      </c>
      <c r="AU143" s="15" t="s">
        <v>259</v>
      </c>
      <c r="BK143" s="163">
        <f>BK144+BK274</f>
        <v>0</v>
      </c>
    </row>
    <row r="144" s="12" customFormat="1" ht="25.92" customHeight="1">
      <c r="A144" s="12"/>
      <c r="B144" s="164"/>
      <c r="C144" s="12"/>
      <c r="D144" s="165" t="s">
        <v>72</v>
      </c>
      <c r="E144" s="166" t="s">
        <v>2396</v>
      </c>
      <c r="F144" s="166" t="s">
        <v>2397</v>
      </c>
      <c r="G144" s="12"/>
      <c r="H144" s="12"/>
      <c r="I144" s="167"/>
      <c r="J144" s="168">
        <f>BK144</f>
        <v>0</v>
      </c>
      <c r="K144" s="12"/>
      <c r="L144" s="164"/>
      <c r="M144" s="169"/>
      <c r="N144" s="170"/>
      <c r="O144" s="170"/>
      <c r="P144" s="171">
        <f>P145+P160+P171+P176+P185+P196+P217+P238+P247</f>
        <v>0</v>
      </c>
      <c r="Q144" s="170"/>
      <c r="R144" s="171">
        <f>R145+R160+R171+R176+R185+R196+R217+R238+R247</f>
        <v>0</v>
      </c>
      <c r="S144" s="170"/>
      <c r="T144" s="172">
        <f>T145+T160+T171+T176+T185+T196+T217+T238+T247</f>
        <v>0</v>
      </c>
      <c r="U144" s="12"/>
      <c r="V144" s="12"/>
      <c r="W144" s="12"/>
      <c r="X144" s="12"/>
      <c r="Y144" s="12"/>
      <c r="Z144" s="12"/>
      <c r="AA144" s="12"/>
      <c r="AB144" s="12"/>
      <c r="AC144" s="12"/>
      <c r="AD144" s="12"/>
      <c r="AE144" s="12"/>
      <c r="AR144" s="165" t="s">
        <v>80</v>
      </c>
      <c r="AT144" s="173" t="s">
        <v>72</v>
      </c>
      <c r="AU144" s="173" t="s">
        <v>73</v>
      </c>
      <c r="AY144" s="165" t="s">
        <v>281</v>
      </c>
      <c r="BK144" s="174">
        <f>BK145+BK160+BK171+BK176+BK185+BK196+BK217+BK238+BK247</f>
        <v>0</v>
      </c>
    </row>
    <row r="145" s="12" customFormat="1" ht="22.8" customHeight="1">
      <c r="A145" s="12"/>
      <c r="B145" s="164"/>
      <c r="C145" s="12"/>
      <c r="D145" s="165" t="s">
        <v>72</v>
      </c>
      <c r="E145" s="175" t="s">
        <v>2398</v>
      </c>
      <c r="F145" s="175" t="s">
        <v>2399</v>
      </c>
      <c r="G145" s="12"/>
      <c r="H145" s="12"/>
      <c r="I145" s="167"/>
      <c r="J145" s="176">
        <f>BK145</f>
        <v>0</v>
      </c>
      <c r="K145" s="12"/>
      <c r="L145" s="164"/>
      <c r="M145" s="169"/>
      <c r="N145" s="170"/>
      <c r="O145" s="170"/>
      <c r="P145" s="171">
        <f>SUM(P146:P159)</f>
        <v>0</v>
      </c>
      <c r="Q145" s="170"/>
      <c r="R145" s="171">
        <f>SUM(R146:R159)</f>
        <v>0</v>
      </c>
      <c r="S145" s="170"/>
      <c r="T145" s="172">
        <f>SUM(T146:T159)</f>
        <v>0</v>
      </c>
      <c r="U145" s="12"/>
      <c r="V145" s="12"/>
      <c r="W145" s="12"/>
      <c r="X145" s="12"/>
      <c r="Y145" s="12"/>
      <c r="Z145" s="12"/>
      <c r="AA145" s="12"/>
      <c r="AB145" s="12"/>
      <c r="AC145" s="12"/>
      <c r="AD145" s="12"/>
      <c r="AE145" s="12"/>
      <c r="AR145" s="165" t="s">
        <v>80</v>
      </c>
      <c r="AT145" s="173" t="s">
        <v>72</v>
      </c>
      <c r="AU145" s="173" t="s">
        <v>80</v>
      </c>
      <c r="AY145" s="165" t="s">
        <v>281</v>
      </c>
      <c r="BK145" s="174">
        <f>SUM(BK146:BK159)</f>
        <v>0</v>
      </c>
    </row>
    <row r="146" s="2" customFormat="1" ht="16.5" customHeight="1">
      <c r="A146" s="34"/>
      <c r="B146" s="177"/>
      <c r="C146" s="178" t="s">
        <v>80</v>
      </c>
      <c r="D146" s="178" t="s">
        <v>284</v>
      </c>
      <c r="E146" s="179" t="s">
        <v>80</v>
      </c>
      <c r="F146" s="180" t="s">
        <v>2400</v>
      </c>
      <c r="G146" s="181" t="s">
        <v>505</v>
      </c>
      <c r="H146" s="203">
        <v>2</v>
      </c>
      <c r="I146" s="183"/>
      <c r="J146" s="184">
        <f>ROUND(I146*H146,2)</f>
        <v>0</v>
      </c>
      <c r="K146" s="185"/>
      <c r="L146" s="35"/>
      <c r="M146" s="186" t="s">
        <v>1</v>
      </c>
      <c r="N146" s="187" t="s">
        <v>38</v>
      </c>
      <c r="O146" s="73"/>
      <c r="P146" s="188">
        <f>O146*H146</f>
        <v>0</v>
      </c>
      <c r="Q146" s="188">
        <v>0</v>
      </c>
      <c r="R146" s="188">
        <f>Q146*H146</f>
        <v>0</v>
      </c>
      <c r="S146" s="188">
        <v>0</v>
      </c>
      <c r="T146" s="189">
        <f>S146*H146</f>
        <v>0</v>
      </c>
      <c r="U146" s="34"/>
      <c r="V146" s="34"/>
      <c r="W146" s="34"/>
      <c r="X146" s="34"/>
      <c r="Y146" s="34"/>
      <c r="Z146" s="34"/>
      <c r="AA146" s="34"/>
      <c r="AB146" s="34"/>
      <c r="AC146" s="34"/>
      <c r="AD146" s="34"/>
      <c r="AE146" s="34"/>
      <c r="AR146" s="190" t="s">
        <v>97</v>
      </c>
      <c r="AT146" s="190" t="s">
        <v>284</v>
      </c>
      <c r="AU146" s="190" t="s">
        <v>82</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97</v>
      </c>
      <c r="BM146" s="190" t="s">
        <v>2401</v>
      </c>
    </row>
    <row r="147" s="2" customFormat="1">
      <c r="A147" s="34"/>
      <c r="B147" s="35"/>
      <c r="C147" s="34"/>
      <c r="D147" s="192" t="s">
        <v>290</v>
      </c>
      <c r="E147" s="34"/>
      <c r="F147" s="193" t="s">
        <v>2400</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82</v>
      </c>
    </row>
    <row r="148" s="2" customFormat="1" ht="16.5" customHeight="1">
      <c r="A148" s="34"/>
      <c r="B148" s="177"/>
      <c r="C148" s="178" t="s">
        <v>82</v>
      </c>
      <c r="D148" s="178" t="s">
        <v>284</v>
      </c>
      <c r="E148" s="179" t="s">
        <v>82</v>
      </c>
      <c r="F148" s="180" t="s">
        <v>2402</v>
      </c>
      <c r="G148" s="181" t="s">
        <v>505</v>
      </c>
      <c r="H148" s="203">
        <v>160</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82</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2403</v>
      </c>
    </row>
    <row r="149" s="2" customFormat="1">
      <c r="A149" s="34"/>
      <c r="B149" s="35"/>
      <c r="C149" s="34"/>
      <c r="D149" s="192" t="s">
        <v>290</v>
      </c>
      <c r="E149" s="34"/>
      <c r="F149" s="193" t="s">
        <v>2402</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82</v>
      </c>
    </row>
    <row r="150" s="2" customFormat="1" ht="16.5" customHeight="1">
      <c r="A150" s="34"/>
      <c r="B150" s="177"/>
      <c r="C150" s="178" t="s">
        <v>90</v>
      </c>
      <c r="D150" s="178" t="s">
        <v>284</v>
      </c>
      <c r="E150" s="179" t="s">
        <v>90</v>
      </c>
      <c r="F150" s="180" t="s">
        <v>2404</v>
      </c>
      <c r="G150" s="181" t="s">
        <v>505</v>
      </c>
      <c r="H150" s="203">
        <v>280</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82</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2405</v>
      </c>
    </row>
    <row r="151" s="2" customFormat="1">
      <c r="A151" s="34"/>
      <c r="B151" s="35"/>
      <c r="C151" s="34"/>
      <c r="D151" s="192" t="s">
        <v>290</v>
      </c>
      <c r="E151" s="34"/>
      <c r="F151" s="193" t="s">
        <v>2404</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82</v>
      </c>
    </row>
    <row r="152" s="2" customFormat="1" ht="16.5" customHeight="1">
      <c r="A152" s="34"/>
      <c r="B152" s="177"/>
      <c r="C152" s="178" t="s">
        <v>97</v>
      </c>
      <c r="D152" s="178" t="s">
        <v>284</v>
      </c>
      <c r="E152" s="179" t="s">
        <v>97</v>
      </c>
      <c r="F152" s="180" t="s">
        <v>2406</v>
      </c>
      <c r="G152" s="181" t="s">
        <v>505</v>
      </c>
      <c r="H152" s="203">
        <v>2</v>
      </c>
      <c r="I152" s="183"/>
      <c r="J152" s="184">
        <f>ROUND(I152*H152,2)</f>
        <v>0</v>
      </c>
      <c r="K152" s="185"/>
      <c r="L152" s="35"/>
      <c r="M152" s="186" t="s">
        <v>1</v>
      </c>
      <c r="N152" s="187"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97</v>
      </c>
      <c r="AT152" s="190" t="s">
        <v>284</v>
      </c>
      <c r="AU152" s="190" t="s">
        <v>82</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97</v>
      </c>
      <c r="BM152" s="190" t="s">
        <v>2407</v>
      </c>
    </row>
    <row r="153" s="2" customFormat="1">
      <c r="A153" s="34"/>
      <c r="B153" s="35"/>
      <c r="C153" s="34"/>
      <c r="D153" s="192" t="s">
        <v>290</v>
      </c>
      <c r="E153" s="34"/>
      <c r="F153" s="193" t="s">
        <v>2406</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82</v>
      </c>
    </row>
    <row r="154" s="2" customFormat="1" ht="16.5" customHeight="1">
      <c r="A154" s="34"/>
      <c r="B154" s="177"/>
      <c r="C154" s="178" t="s">
        <v>280</v>
      </c>
      <c r="D154" s="178" t="s">
        <v>284</v>
      </c>
      <c r="E154" s="179" t="s">
        <v>280</v>
      </c>
      <c r="F154" s="180" t="s">
        <v>2408</v>
      </c>
      <c r="G154" s="181" t="s">
        <v>505</v>
      </c>
      <c r="H154" s="203">
        <v>2</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82</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2409</v>
      </c>
    </row>
    <row r="155" s="2" customFormat="1">
      <c r="A155" s="34"/>
      <c r="B155" s="35"/>
      <c r="C155" s="34"/>
      <c r="D155" s="192" t="s">
        <v>290</v>
      </c>
      <c r="E155" s="34"/>
      <c r="F155" s="193" t="s">
        <v>2408</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82</v>
      </c>
    </row>
    <row r="156" s="2" customFormat="1" ht="16.5" customHeight="1">
      <c r="A156" s="34"/>
      <c r="B156" s="177"/>
      <c r="C156" s="178" t="s">
        <v>307</v>
      </c>
      <c r="D156" s="178" t="s">
        <v>284</v>
      </c>
      <c r="E156" s="179" t="s">
        <v>307</v>
      </c>
      <c r="F156" s="180" t="s">
        <v>2410</v>
      </c>
      <c r="G156" s="181" t="s">
        <v>2202</v>
      </c>
      <c r="H156" s="203">
        <v>22</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82</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2411</v>
      </c>
    </row>
    <row r="157" s="2" customFormat="1">
      <c r="A157" s="34"/>
      <c r="B157" s="35"/>
      <c r="C157" s="34"/>
      <c r="D157" s="192" t="s">
        <v>290</v>
      </c>
      <c r="E157" s="34"/>
      <c r="F157" s="193" t="s">
        <v>2410</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82</v>
      </c>
    </row>
    <row r="158" s="2" customFormat="1" ht="16.5" customHeight="1">
      <c r="A158" s="34"/>
      <c r="B158" s="177"/>
      <c r="C158" s="178" t="s">
        <v>312</v>
      </c>
      <c r="D158" s="178" t="s">
        <v>284</v>
      </c>
      <c r="E158" s="179" t="s">
        <v>312</v>
      </c>
      <c r="F158" s="180" t="s">
        <v>2412</v>
      </c>
      <c r="G158" s="181" t="s">
        <v>505</v>
      </c>
      <c r="H158" s="203">
        <v>280</v>
      </c>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97</v>
      </c>
      <c r="AT158" s="190" t="s">
        <v>284</v>
      </c>
      <c r="AU158" s="190" t="s">
        <v>82</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2413</v>
      </c>
    </row>
    <row r="159" s="2" customFormat="1">
      <c r="A159" s="34"/>
      <c r="B159" s="35"/>
      <c r="C159" s="34"/>
      <c r="D159" s="192" t="s">
        <v>290</v>
      </c>
      <c r="E159" s="34"/>
      <c r="F159" s="193" t="s">
        <v>2412</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82</v>
      </c>
    </row>
    <row r="160" s="12" customFormat="1" ht="22.8" customHeight="1">
      <c r="A160" s="12"/>
      <c r="B160" s="164"/>
      <c r="C160" s="12"/>
      <c r="D160" s="165" t="s">
        <v>72</v>
      </c>
      <c r="E160" s="175" t="s">
        <v>2414</v>
      </c>
      <c r="F160" s="175" t="s">
        <v>2415</v>
      </c>
      <c r="G160" s="12"/>
      <c r="H160" s="12"/>
      <c r="I160" s="167"/>
      <c r="J160" s="176">
        <f>BK160</f>
        <v>0</v>
      </c>
      <c r="K160" s="12"/>
      <c r="L160" s="164"/>
      <c r="M160" s="169"/>
      <c r="N160" s="170"/>
      <c r="O160" s="170"/>
      <c r="P160" s="171">
        <f>SUM(P161:P170)</f>
        <v>0</v>
      </c>
      <c r="Q160" s="170"/>
      <c r="R160" s="171">
        <f>SUM(R161:R170)</f>
        <v>0</v>
      </c>
      <c r="S160" s="170"/>
      <c r="T160" s="172">
        <f>SUM(T161:T170)</f>
        <v>0</v>
      </c>
      <c r="U160" s="12"/>
      <c r="V160" s="12"/>
      <c r="W160" s="12"/>
      <c r="X160" s="12"/>
      <c r="Y160" s="12"/>
      <c r="Z160" s="12"/>
      <c r="AA160" s="12"/>
      <c r="AB160" s="12"/>
      <c r="AC160" s="12"/>
      <c r="AD160" s="12"/>
      <c r="AE160" s="12"/>
      <c r="AR160" s="165" t="s">
        <v>80</v>
      </c>
      <c r="AT160" s="173" t="s">
        <v>72</v>
      </c>
      <c r="AU160" s="173" t="s">
        <v>80</v>
      </c>
      <c r="AY160" s="165" t="s">
        <v>281</v>
      </c>
      <c r="BK160" s="174">
        <f>SUM(BK161:BK170)</f>
        <v>0</v>
      </c>
    </row>
    <row r="161" s="2" customFormat="1" ht="24.15" customHeight="1">
      <c r="A161" s="34"/>
      <c r="B161" s="177"/>
      <c r="C161" s="178" t="s">
        <v>317</v>
      </c>
      <c r="D161" s="178" t="s">
        <v>284</v>
      </c>
      <c r="E161" s="179" t="s">
        <v>317</v>
      </c>
      <c r="F161" s="180" t="s">
        <v>2416</v>
      </c>
      <c r="G161" s="181" t="s">
        <v>2202</v>
      </c>
      <c r="H161" s="203">
        <v>1</v>
      </c>
      <c r="I161" s="183"/>
      <c r="J161" s="184">
        <f>ROUND(I161*H161,2)</f>
        <v>0</v>
      </c>
      <c r="K161" s="185"/>
      <c r="L161" s="35"/>
      <c r="M161" s="186" t="s">
        <v>1</v>
      </c>
      <c r="N161" s="187"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97</v>
      </c>
      <c r="AT161" s="190" t="s">
        <v>284</v>
      </c>
      <c r="AU161" s="190" t="s">
        <v>82</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97</v>
      </c>
      <c r="BM161" s="190" t="s">
        <v>2417</v>
      </c>
    </row>
    <row r="162" s="2" customFormat="1">
      <c r="A162" s="34"/>
      <c r="B162" s="35"/>
      <c r="C162" s="34"/>
      <c r="D162" s="192" t="s">
        <v>290</v>
      </c>
      <c r="E162" s="34"/>
      <c r="F162" s="193" t="s">
        <v>2416</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82</v>
      </c>
    </row>
    <row r="163" s="2" customFormat="1" ht="16.5" customHeight="1">
      <c r="A163" s="34"/>
      <c r="B163" s="177"/>
      <c r="C163" s="178" t="s">
        <v>322</v>
      </c>
      <c r="D163" s="178" t="s">
        <v>284</v>
      </c>
      <c r="E163" s="179" t="s">
        <v>322</v>
      </c>
      <c r="F163" s="180" t="s">
        <v>2418</v>
      </c>
      <c r="G163" s="181" t="s">
        <v>2202</v>
      </c>
      <c r="H163" s="203">
        <v>1</v>
      </c>
      <c r="I163" s="183"/>
      <c r="J163" s="184">
        <f>ROUND(I163*H163,2)</f>
        <v>0</v>
      </c>
      <c r="K163" s="185"/>
      <c r="L163" s="35"/>
      <c r="M163" s="186" t="s">
        <v>1</v>
      </c>
      <c r="N163" s="187" t="s">
        <v>38</v>
      </c>
      <c r="O163" s="73"/>
      <c r="P163" s="188">
        <f>O163*H163</f>
        <v>0</v>
      </c>
      <c r="Q163" s="188">
        <v>0</v>
      </c>
      <c r="R163" s="188">
        <f>Q163*H163</f>
        <v>0</v>
      </c>
      <c r="S163" s="188">
        <v>0</v>
      </c>
      <c r="T163" s="189">
        <f>S163*H163</f>
        <v>0</v>
      </c>
      <c r="U163" s="34"/>
      <c r="V163" s="34"/>
      <c r="W163" s="34"/>
      <c r="X163" s="34"/>
      <c r="Y163" s="34"/>
      <c r="Z163" s="34"/>
      <c r="AA163" s="34"/>
      <c r="AB163" s="34"/>
      <c r="AC163" s="34"/>
      <c r="AD163" s="34"/>
      <c r="AE163" s="34"/>
      <c r="AR163" s="190" t="s">
        <v>97</v>
      </c>
      <c r="AT163" s="190" t="s">
        <v>284</v>
      </c>
      <c r="AU163" s="190" t="s">
        <v>82</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2419</v>
      </c>
    </row>
    <row r="164" s="2" customFormat="1">
      <c r="A164" s="34"/>
      <c r="B164" s="35"/>
      <c r="C164" s="34"/>
      <c r="D164" s="192" t="s">
        <v>290</v>
      </c>
      <c r="E164" s="34"/>
      <c r="F164" s="193" t="s">
        <v>2418</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82</v>
      </c>
    </row>
    <row r="165" s="2" customFormat="1" ht="16.5" customHeight="1">
      <c r="A165" s="34"/>
      <c r="B165" s="177"/>
      <c r="C165" s="178" t="s">
        <v>327</v>
      </c>
      <c r="D165" s="178" t="s">
        <v>284</v>
      </c>
      <c r="E165" s="179" t="s">
        <v>327</v>
      </c>
      <c r="F165" s="180" t="s">
        <v>2420</v>
      </c>
      <c r="G165" s="181" t="s">
        <v>2202</v>
      </c>
      <c r="H165" s="203">
        <v>1</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82</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2421</v>
      </c>
    </row>
    <row r="166" s="2" customFormat="1">
      <c r="A166" s="34"/>
      <c r="B166" s="35"/>
      <c r="C166" s="34"/>
      <c r="D166" s="192" t="s">
        <v>290</v>
      </c>
      <c r="E166" s="34"/>
      <c r="F166" s="193" t="s">
        <v>2420</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82</v>
      </c>
    </row>
    <row r="167" s="2" customFormat="1" ht="16.5" customHeight="1">
      <c r="A167" s="34"/>
      <c r="B167" s="177"/>
      <c r="C167" s="178" t="s">
        <v>332</v>
      </c>
      <c r="D167" s="178" t="s">
        <v>284</v>
      </c>
      <c r="E167" s="179" t="s">
        <v>332</v>
      </c>
      <c r="F167" s="180" t="s">
        <v>2422</v>
      </c>
      <c r="G167" s="181" t="s">
        <v>2202</v>
      </c>
      <c r="H167" s="203">
        <v>1</v>
      </c>
      <c r="I167" s="183"/>
      <c r="J167" s="184">
        <f>ROUND(I167*H167,2)</f>
        <v>0</v>
      </c>
      <c r="K167" s="185"/>
      <c r="L167" s="35"/>
      <c r="M167" s="186" t="s">
        <v>1</v>
      </c>
      <c r="N167" s="187" t="s">
        <v>38</v>
      </c>
      <c r="O167" s="73"/>
      <c r="P167" s="188">
        <f>O167*H167</f>
        <v>0</v>
      </c>
      <c r="Q167" s="188">
        <v>0</v>
      </c>
      <c r="R167" s="188">
        <f>Q167*H167</f>
        <v>0</v>
      </c>
      <c r="S167" s="188">
        <v>0</v>
      </c>
      <c r="T167" s="189">
        <f>S167*H167</f>
        <v>0</v>
      </c>
      <c r="U167" s="34"/>
      <c r="V167" s="34"/>
      <c r="W167" s="34"/>
      <c r="X167" s="34"/>
      <c r="Y167" s="34"/>
      <c r="Z167" s="34"/>
      <c r="AA167" s="34"/>
      <c r="AB167" s="34"/>
      <c r="AC167" s="34"/>
      <c r="AD167" s="34"/>
      <c r="AE167" s="34"/>
      <c r="AR167" s="190" t="s">
        <v>97</v>
      </c>
      <c r="AT167" s="190" t="s">
        <v>284</v>
      </c>
      <c r="AU167" s="190" t="s">
        <v>82</v>
      </c>
      <c r="AY167" s="15" t="s">
        <v>281</v>
      </c>
      <c r="BE167" s="191">
        <f>IF(N167="základní",J167,0)</f>
        <v>0</v>
      </c>
      <c r="BF167" s="191">
        <f>IF(N167="snížená",J167,0)</f>
        <v>0</v>
      </c>
      <c r="BG167" s="191">
        <f>IF(N167="zákl. přenesená",J167,0)</f>
        <v>0</v>
      </c>
      <c r="BH167" s="191">
        <f>IF(N167="sníž. přenesená",J167,0)</f>
        <v>0</v>
      </c>
      <c r="BI167" s="191">
        <f>IF(N167="nulová",J167,0)</f>
        <v>0</v>
      </c>
      <c r="BJ167" s="15" t="s">
        <v>80</v>
      </c>
      <c r="BK167" s="191">
        <f>ROUND(I167*H167,2)</f>
        <v>0</v>
      </c>
      <c r="BL167" s="15" t="s">
        <v>97</v>
      </c>
      <c r="BM167" s="190" t="s">
        <v>2423</v>
      </c>
    </row>
    <row r="168" s="2" customFormat="1">
      <c r="A168" s="34"/>
      <c r="B168" s="35"/>
      <c r="C168" s="34"/>
      <c r="D168" s="192" t="s">
        <v>290</v>
      </c>
      <c r="E168" s="34"/>
      <c r="F168" s="193" t="s">
        <v>2422</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290</v>
      </c>
      <c r="AU168" s="15" t="s">
        <v>82</v>
      </c>
    </row>
    <row r="169" s="2" customFormat="1" ht="16.5" customHeight="1">
      <c r="A169" s="34"/>
      <c r="B169" s="177"/>
      <c r="C169" s="178" t="s">
        <v>8</v>
      </c>
      <c r="D169" s="178" t="s">
        <v>284</v>
      </c>
      <c r="E169" s="179" t="s">
        <v>8</v>
      </c>
      <c r="F169" s="180" t="s">
        <v>2424</v>
      </c>
      <c r="G169" s="181" t="s">
        <v>2202</v>
      </c>
      <c r="H169" s="203">
        <v>2</v>
      </c>
      <c r="I169" s="183"/>
      <c r="J169" s="184">
        <f>ROUND(I169*H169,2)</f>
        <v>0</v>
      </c>
      <c r="K169" s="185"/>
      <c r="L169" s="35"/>
      <c r="M169" s="186" t="s">
        <v>1</v>
      </c>
      <c r="N169" s="187" t="s">
        <v>38</v>
      </c>
      <c r="O169" s="73"/>
      <c r="P169" s="188">
        <f>O169*H169</f>
        <v>0</v>
      </c>
      <c r="Q169" s="188">
        <v>0</v>
      </c>
      <c r="R169" s="188">
        <f>Q169*H169</f>
        <v>0</v>
      </c>
      <c r="S169" s="188">
        <v>0</v>
      </c>
      <c r="T169" s="189">
        <f>S169*H169</f>
        <v>0</v>
      </c>
      <c r="U169" s="34"/>
      <c r="V169" s="34"/>
      <c r="W169" s="34"/>
      <c r="X169" s="34"/>
      <c r="Y169" s="34"/>
      <c r="Z169" s="34"/>
      <c r="AA169" s="34"/>
      <c r="AB169" s="34"/>
      <c r="AC169" s="34"/>
      <c r="AD169" s="34"/>
      <c r="AE169" s="34"/>
      <c r="AR169" s="190" t="s">
        <v>97</v>
      </c>
      <c r="AT169" s="190" t="s">
        <v>284</v>
      </c>
      <c r="AU169" s="190" t="s">
        <v>82</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97</v>
      </c>
      <c r="BM169" s="190" t="s">
        <v>2425</v>
      </c>
    </row>
    <row r="170" s="2" customFormat="1">
      <c r="A170" s="34"/>
      <c r="B170" s="35"/>
      <c r="C170" s="34"/>
      <c r="D170" s="192" t="s">
        <v>290</v>
      </c>
      <c r="E170" s="34"/>
      <c r="F170" s="193" t="s">
        <v>2424</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82</v>
      </c>
    </row>
    <row r="171" s="12" customFormat="1" ht="22.8" customHeight="1">
      <c r="A171" s="12"/>
      <c r="B171" s="164"/>
      <c r="C171" s="12"/>
      <c r="D171" s="165" t="s">
        <v>72</v>
      </c>
      <c r="E171" s="175" t="s">
        <v>2426</v>
      </c>
      <c r="F171" s="175" t="s">
        <v>2427</v>
      </c>
      <c r="G171" s="12"/>
      <c r="H171" s="12"/>
      <c r="I171" s="167"/>
      <c r="J171" s="176">
        <f>BK171</f>
        <v>0</v>
      </c>
      <c r="K171" s="12"/>
      <c r="L171" s="164"/>
      <c r="M171" s="169"/>
      <c r="N171" s="170"/>
      <c r="O171" s="170"/>
      <c r="P171" s="171">
        <f>SUM(P172:P175)</f>
        <v>0</v>
      </c>
      <c r="Q171" s="170"/>
      <c r="R171" s="171">
        <f>SUM(R172:R175)</f>
        <v>0</v>
      </c>
      <c r="S171" s="170"/>
      <c r="T171" s="172">
        <f>SUM(T172:T175)</f>
        <v>0</v>
      </c>
      <c r="U171" s="12"/>
      <c r="V171" s="12"/>
      <c r="W171" s="12"/>
      <c r="X171" s="12"/>
      <c r="Y171" s="12"/>
      <c r="Z171" s="12"/>
      <c r="AA171" s="12"/>
      <c r="AB171" s="12"/>
      <c r="AC171" s="12"/>
      <c r="AD171" s="12"/>
      <c r="AE171" s="12"/>
      <c r="AR171" s="165" t="s">
        <v>80</v>
      </c>
      <c r="AT171" s="173" t="s">
        <v>72</v>
      </c>
      <c r="AU171" s="173" t="s">
        <v>80</v>
      </c>
      <c r="AY171" s="165" t="s">
        <v>281</v>
      </c>
      <c r="BK171" s="174">
        <f>SUM(BK172:BK175)</f>
        <v>0</v>
      </c>
    </row>
    <row r="172" s="2" customFormat="1" ht="16.5" customHeight="1">
      <c r="A172" s="34"/>
      <c r="B172" s="177"/>
      <c r="C172" s="178" t="s">
        <v>439</v>
      </c>
      <c r="D172" s="178" t="s">
        <v>284</v>
      </c>
      <c r="E172" s="179" t="s">
        <v>439</v>
      </c>
      <c r="F172" s="180" t="s">
        <v>2428</v>
      </c>
      <c r="G172" s="181" t="s">
        <v>2202</v>
      </c>
      <c r="H172" s="203">
        <v>6</v>
      </c>
      <c r="I172" s="183"/>
      <c r="J172" s="184">
        <f>ROUND(I172*H172,2)</f>
        <v>0</v>
      </c>
      <c r="K172" s="185"/>
      <c r="L172" s="35"/>
      <c r="M172" s="186" t="s">
        <v>1</v>
      </c>
      <c r="N172" s="187" t="s">
        <v>38</v>
      </c>
      <c r="O172" s="73"/>
      <c r="P172" s="188">
        <f>O172*H172</f>
        <v>0</v>
      </c>
      <c r="Q172" s="188">
        <v>0</v>
      </c>
      <c r="R172" s="188">
        <f>Q172*H172</f>
        <v>0</v>
      </c>
      <c r="S172" s="188">
        <v>0</v>
      </c>
      <c r="T172" s="189">
        <f>S172*H172</f>
        <v>0</v>
      </c>
      <c r="U172" s="34"/>
      <c r="V172" s="34"/>
      <c r="W172" s="34"/>
      <c r="X172" s="34"/>
      <c r="Y172" s="34"/>
      <c r="Z172" s="34"/>
      <c r="AA172" s="34"/>
      <c r="AB172" s="34"/>
      <c r="AC172" s="34"/>
      <c r="AD172" s="34"/>
      <c r="AE172" s="34"/>
      <c r="AR172" s="190" t="s">
        <v>97</v>
      </c>
      <c r="AT172" s="190" t="s">
        <v>284</v>
      </c>
      <c r="AU172" s="190" t="s">
        <v>82</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2429</v>
      </c>
    </row>
    <row r="173" s="2" customFormat="1">
      <c r="A173" s="34"/>
      <c r="B173" s="35"/>
      <c r="C173" s="34"/>
      <c r="D173" s="192" t="s">
        <v>290</v>
      </c>
      <c r="E173" s="34"/>
      <c r="F173" s="193" t="s">
        <v>2428</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82</v>
      </c>
    </row>
    <row r="174" s="2" customFormat="1" ht="16.5" customHeight="1">
      <c r="A174" s="34"/>
      <c r="B174" s="177"/>
      <c r="C174" s="178" t="s">
        <v>343</v>
      </c>
      <c r="D174" s="178" t="s">
        <v>284</v>
      </c>
      <c r="E174" s="179" t="s">
        <v>343</v>
      </c>
      <c r="F174" s="180" t="s">
        <v>2430</v>
      </c>
      <c r="G174" s="181" t="s">
        <v>2202</v>
      </c>
      <c r="H174" s="203">
        <v>1</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2431</v>
      </c>
    </row>
    <row r="175" s="2" customFormat="1">
      <c r="A175" s="34"/>
      <c r="B175" s="35"/>
      <c r="C175" s="34"/>
      <c r="D175" s="192" t="s">
        <v>290</v>
      </c>
      <c r="E175" s="34"/>
      <c r="F175" s="193" t="s">
        <v>2430</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12" customFormat="1" ht="22.8" customHeight="1">
      <c r="A176" s="12"/>
      <c r="B176" s="164"/>
      <c r="C176" s="12"/>
      <c r="D176" s="165" t="s">
        <v>72</v>
      </c>
      <c r="E176" s="175" t="s">
        <v>2432</v>
      </c>
      <c r="F176" s="175" t="s">
        <v>2433</v>
      </c>
      <c r="G176" s="12"/>
      <c r="H176" s="12"/>
      <c r="I176" s="167"/>
      <c r="J176" s="176">
        <f>BK176</f>
        <v>0</v>
      </c>
      <c r="K176" s="12"/>
      <c r="L176" s="164"/>
      <c r="M176" s="169"/>
      <c r="N176" s="170"/>
      <c r="O176" s="170"/>
      <c r="P176" s="171">
        <f>SUM(P177:P184)</f>
        <v>0</v>
      </c>
      <c r="Q176" s="170"/>
      <c r="R176" s="171">
        <f>SUM(R177:R184)</f>
        <v>0</v>
      </c>
      <c r="S176" s="170"/>
      <c r="T176" s="172">
        <f>SUM(T177:T184)</f>
        <v>0</v>
      </c>
      <c r="U176" s="12"/>
      <c r="V176" s="12"/>
      <c r="W176" s="12"/>
      <c r="X176" s="12"/>
      <c r="Y176" s="12"/>
      <c r="Z176" s="12"/>
      <c r="AA176" s="12"/>
      <c r="AB176" s="12"/>
      <c r="AC176" s="12"/>
      <c r="AD176" s="12"/>
      <c r="AE176" s="12"/>
      <c r="AR176" s="165" t="s">
        <v>80</v>
      </c>
      <c r="AT176" s="173" t="s">
        <v>72</v>
      </c>
      <c r="AU176" s="173" t="s">
        <v>80</v>
      </c>
      <c r="AY176" s="165" t="s">
        <v>281</v>
      </c>
      <c r="BK176" s="174">
        <f>SUM(BK177:BK184)</f>
        <v>0</v>
      </c>
    </row>
    <row r="177" s="2" customFormat="1" ht="16.5" customHeight="1">
      <c r="A177" s="34"/>
      <c r="B177" s="177"/>
      <c r="C177" s="178" t="s">
        <v>348</v>
      </c>
      <c r="D177" s="178" t="s">
        <v>284</v>
      </c>
      <c r="E177" s="179" t="s">
        <v>348</v>
      </c>
      <c r="F177" s="180" t="s">
        <v>2434</v>
      </c>
      <c r="G177" s="181" t="s">
        <v>505</v>
      </c>
      <c r="H177" s="203">
        <v>840</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82</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2435</v>
      </c>
    </row>
    <row r="178" s="2" customFormat="1">
      <c r="A178" s="34"/>
      <c r="B178" s="35"/>
      <c r="C178" s="34"/>
      <c r="D178" s="192" t="s">
        <v>290</v>
      </c>
      <c r="E178" s="34"/>
      <c r="F178" s="193" t="s">
        <v>2434</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82</v>
      </c>
    </row>
    <row r="179" s="2" customFormat="1" ht="16.5" customHeight="1">
      <c r="A179" s="34"/>
      <c r="B179" s="177"/>
      <c r="C179" s="178" t="s">
        <v>353</v>
      </c>
      <c r="D179" s="178" t="s">
        <v>284</v>
      </c>
      <c r="E179" s="179" t="s">
        <v>353</v>
      </c>
      <c r="F179" s="180" t="s">
        <v>2436</v>
      </c>
      <c r="G179" s="181" t="s">
        <v>2202</v>
      </c>
      <c r="H179" s="203">
        <v>62</v>
      </c>
      <c r="I179" s="183"/>
      <c r="J179" s="184">
        <f>ROUND(I179*H179,2)</f>
        <v>0</v>
      </c>
      <c r="K179" s="185"/>
      <c r="L179" s="35"/>
      <c r="M179" s="186" t="s">
        <v>1</v>
      </c>
      <c r="N179" s="187" t="s">
        <v>38</v>
      </c>
      <c r="O179" s="73"/>
      <c r="P179" s="188">
        <f>O179*H179</f>
        <v>0</v>
      </c>
      <c r="Q179" s="188">
        <v>0</v>
      </c>
      <c r="R179" s="188">
        <f>Q179*H179</f>
        <v>0</v>
      </c>
      <c r="S179" s="188">
        <v>0</v>
      </c>
      <c r="T179" s="189">
        <f>S179*H179</f>
        <v>0</v>
      </c>
      <c r="U179" s="34"/>
      <c r="V179" s="34"/>
      <c r="W179" s="34"/>
      <c r="X179" s="34"/>
      <c r="Y179" s="34"/>
      <c r="Z179" s="34"/>
      <c r="AA179" s="34"/>
      <c r="AB179" s="34"/>
      <c r="AC179" s="34"/>
      <c r="AD179" s="34"/>
      <c r="AE179" s="34"/>
      <c r="AR179" s="190" t="s">
        <v>97</v>
      </c>
      <c r="AT179" s="190" t="s">
        <v>284</v>
      </c>
      <c r="AU179" s="190" t="s">
        <v>82</v>
      </c>
      <c r="AY179" s="15" t="s">
        <v>281</v>
      </c>
      <c r="BE179" s="191">
        <f>IF(N179="základní",J179,0)</f>
        <v>0</v>
      </c>
      <c r="BF179" s="191">
        <f>IF(N179="snížená",J179,0)</f>
        <v>0</v>
      </c>
      <c r="BG179" s="191">
        <f>IF(N179="zákl. přenesená",J179,0)</f>
        <v>0</v>
      </c>
      <c r="BH179" s="191">
        <f>IF(N179="sníž. přenesená",J179,0)</f>
        <v>0</v>
      </c>
      <c r="BI179" s="191">
        <f>IF(N179="nulová",J179,0)</f>
        <v>0</v>
      </c>
      <c r="BJ179" s="15" t="s">
        <v>80</v>
      </c>
      <c r="BK179" s="191">
        <f>ROUND(I179*H179,2)</f>
        <v>0</v>
      </c>
      <c r="BL179" s="15" t="s">
        <v>97</v>
      </c>
      <c r="BM179" s="190" t="s">
        <v>2437</v>
      </c>
    </row>
    <row r="180" s="2" customFormat="1">
      <c r="A180" s="34"/>
      <c r="B180" s="35"/>
      <c r="C180" s="34"/>
      <c r="D180" s="192" t="s">
        <v>290</v>
      </c>
      <c r="E180" s="34"/>
      <c r="F180" s="193" t="s">
        <v>2436</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290</v>
      </c>
      <c r="AU180" s="15" t="s">
        <v>82</v>
      </c>
    </row>
    <row r="181" s="2" customFormat="1" ht="16.5" customHeight="1">
      <c r="A181" s="34"/>
      <c r="B181" s="177"/>
      <c r="C181" s="178" t="s">
        <v>360</v>
      </c>
      <c r="D181" s="178" t="s">
        <v>284</v>
      </c>
      <c r="E181" s="179" t="s">
        <v>360</v>
      </c>
      <c r="F181" s="180" t="s">
        <v>2438</v>
      </c>
      <c r="G181" s="181" t="s">
        <v>2202</v>
      </c>
      <c r="H181" s="203">
        <v>32</v>
      </c>
      <c r="I181" s="183"/>
      <c r="J181" s="184">
        <f>ROUND(I181*H181,2)</f>
        <v>0</v>
      </c>
      <c r="K181" s="185"/>
      <c r="L181" s="35"/>
      <c r="M181" s="186" t="s">
        <v>1</v>
      </c>
      <c r="N181" s="187"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97</v>
      </c>
      <c r="AT181" s="190" t="s">
        <v>284</v>
      </c>
      <c r="AU181" s="190" t="s">
        <v>82</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97</v>
      </c>
      <c r="BM181" s="190" t="s">
        <v>2439</v>
      </c>
    </row>
    <row r="182" s="2" customFormat="1">
      <c r="A182" s="34"/>
      <c r="B182" s="35"/>
      <c r="C182" s="34"/>
      <c r="D182" s="192" t="s">
        <v>290</v>
      </c>
      <c r="E182" s="34"/>
      <c r="F182" s="193" t="s">
        <v>2438</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82</v>
      </c>
    </row>
    <row r="183" s="2" customFormat="1" ht="16.5" customHeight="1">
      <c r="A183" s="34"/>
      <c r="B183" s="177"/>
      <c r="C183" s="178" t="s">
        <v>455</v>
      </c>
      <c r="D183" s="178" t="s">
        <v>284</v>
      </c>
      <c r="E183" s="179" t="s">
        <v>455</v>
      </c>
      <c r="F183" s="180" t="s">
        <v>2440</v>
      </c>
      <c r="G183" s="181" t="s">
        <v>2202</v>
      </c>
      <c r="H183" s="203">
        <v>80</v>
      </c>
      <c r="I183" s="183"/>
      <c r="J183" s="184">
        <f>ROUND(I183*H183,2)</f>
        <v>0</v>
      </c>
      <c r="K183" s="185"/>
      <c r="L183" s="35"/>
      <c r="M183" s="186" t="s">
        <v>1</v>
      </c>
      <c r="N183" s="187" t="s">
        <v>38</v>
      </c>
      <c r="O183" s="73"/>
      <c r="P183" s="188">
        <f>O183*H183</f>
        <v>0</v>
      </c>
      <c r="Q183" s="188">
        <v>0</v>
      </c>
      <c r="R183" s="188">
        <f>Q183*H183</f>
        <v>0</v>
      </c>
      <c r="S183" s="188">
        <v>0</v>
      </c>
      <c r="T183" s="189">
        <f>S183*H183</f>
        <v>0</v>
      </c>
      <c r="U183" s="34"/>
      <c r="V183" s="34"/>
      <c r="W183" s="34"/>
      <c r="X183" s="34"/>
      <c r="Y183" s="34"/>
      <c r="Z183" s="34"/>
      <c r="AA183" s="34"/>
      <c r="AB183" s="34"/>
      <c r="AC183" s="34"/>
      <c r="AD183" s="34"/>
      <c r="AE183" s="34"/>
      <c r="AR183" s="190" t="s">
        <v>97</v>
      </c>
      <c r="AT183" s="190" t="s">
        <v>284</v>
      </c>
      <c r="AU183" s="190" t="s">
        <v>82</v>
      </c>
      <c r="AY183" s="15" t="s">
        <v>281</v>
      </c>
      <c r="BE183" s="191">
        <f>IF(N183="základní",J183,0)</f>
        <v>0</v>
      </c>
      <c r="BF183" s="191">
        <f>IF(N183="snížená",J183,0)</f>
        <v>0</v>
      </c>
      <c r="BG183" s="191">
        <f>IF(N183="zákl. přenesená",J183,0)</f>
        <v>0</v>
      </c>
      <c r="BH183" s="191">
        <f>IF(N183="sníž. přenesená",J183,0)</f>
        <v>0</v>
      </c>
      <c r="BI183" s="191">
        <f>IF(N183="nulová",J183,0)</f>
        <v>0</v>
      </c>
      <c r="BJ183" s="15" t="s">
        <v>80</v>
      </c>
      <c r="BK183" s="191">
        <f>ROUND(I183*H183,2)</f>
        <v>0</v>
      </c>
      <c r="BL183" s="15" t="s">
        <v>97</v>
      </c>
      <c r="BM183" s="190" t="s">
        <v>2441</v>
      </c>
    </row>
    <row r="184" s="2" customFormat="1">
      <c r="A184" s="34"/>
      <c r="B184" s="35"/>
      <c r="C184" s="34"/>
      <c r="D184" s="192" t="s">
        <v>290</v>
      </c>
      <c r="E184" s="34"/>
      <c r="F184" s="193" t="s">
        <v>2440</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290</v>
      </c>
      <c r="AU184" s="15" t="s">
        <v>82</v>
      </c>
    </row>
    <row r="185" s="12" customFormat="1" ht="22.8" customHeight="1">
      <c r="A185" s="12"/>
      <c r="B185" s="164"/>
      <c r="C185" s="12"/>
      <c r="D185" s="165" t="s">
        <v>72</v>
      </c>
      <c r="E185" s="175" t="s">
        <v>2442</v>
      </c>
      <c r="F185" s="175" t="s">
        <v>2443</v>
      </c>
      <c r="G185" s="12"/>
      <c r="H185" s="12"/>
      <c r="I185" s="167"/>
      <c r="J185" s="176">
        <f>BK185</f>
        <v>0</v>
      </c>
      <c r="K185" s="12"/>
      <c r="L185" s="164"/>
      <c r="M185" s="169"/>
      <c r="N185" s="170"/>
      <c r="O185" s="170"/>
      <c r="P185" s="171">
        <f>SUM(P186:P195)</f>
        <v>0</v>
      </c>
      <c r="Q185" s="170"/>
      <c r="R185" s="171">
        <f>SUM(R186:R195)</f>
        <v>0</v>
      </c>
      <c r="S185" s="170"/>
      <c r="T185" s="172">
        <f>SUM(T186:T195)</f>
        <v>0</v>
      </c>
      <c r="U185" s="12"/>
      <c r="V185" s="12"/>
      <c r="W185" s="12"/>
      <c r="X185" s="12"/>
      <c r="Y185" s="12"/>
      <c r="Z185" s="12"/>
      <c r="AA185" s="12"/>
      <c r="AB185" s="12"/>
      <c r="AC185" s="12"/>
      <c r="AD185" s="12"/>
      <c r="AE185" s="12"/>
      <c r="AR185" s="165" t="s">
        <v>80</v>
      </c>
      <c r="AT185" s="173" t="s">
        <v>72</v>
      </c>
      <c r="AU185" s="173" t="s">
        <v>80</v>
      </c>
      <c r="AY185" s="165" t="s">
        <v>281</v>
      </c>
      <c r="BK185" s="174">
        <f>SUM(BK186:BK195)</f>
        <v>0</v>
      </c>
    </row>
    <row r="186" s="2" customFormat="1" ht="37.8" customHeight="1">
      <c r="A186" s="34"/>
      <c r="B186" s="177"/>
      <c r="C186" s="178" t="s">
        <v>367</v>
      </c>
      <c r="D186" s="178" t="s">
        <v>284</v>
      </c>
      <c r="E186" s="179" t="s">
        <v>367</v>
      </c>
      <c r="F186" s="180" t="s">
        <v>2444</v>
      </c>
      <c r="G186" s="181" t="s">
        <v>2202</v>
      </c>
      <c r="H186" s="203">
        <v>25</v>
      </c>
      <c r="I186" s="183"/>
      <c r="J186" s="184">
        <f>ROUND(I186*H186,2)</f>
        <v>0</v>
      </c>
      <c r="K186" s="185"/>
      <c r="L186" s="35"/>
      <c r="M186" s="186" t="s">
        <v>1</v>
      </c>
      <c r="N186" s="187" t="s">
        <v>38</v>
      </c>
      <c r="O186" s="73"/>
      <c r="P186" s="188">
        <f>O186*H186</f>
        <v>0</v>
      </c>
      <c r="Q186" s="188">
        <v>0</v>
      </c>
      <c r="R186" s="188">
        <f>Q186*H186</f>
        <v>0</v>
      </c>
      <c r="S186" s="188">
        <v>0</v>
      </c>
      <c r="T186" s="189">
        <f>S186*H186</f>
        <v>0</v>
      </c>
      <c r="U186" s="34"/>
      <c r="V186" s="34"/>
      <c r="W186" s="34"/>
      <c r="X186" s="34"/>
      <c r="Y186" s="34"/>
      <c r="Z186" s="34"/>
      <c r="AA186" s="34"/>
      <c r="AB186" s="34"/>
      <c r="AC186" s="34"/>
      <c r="AD186" s="34"/>
      <c r="AE186" s="34"/>
      <c r="AR186" s="190" t="s">
        <v>97</v>
      </c>
      <c r="AT186" s="190" t="s">
        <v>284</v>
      </c>
      <c r="AU186" s="190" t="s">
        <v>82</v>
      </c>
      <c r="AY186" s="15" t="s">
        <v>281</v>
      </c>
      <c r="BE186" s="191">
        <f>IF(N186="základní",J186,0)</f>
        <v>0</v>
      </c>
      <c r="BF186" s="191">
        <f>IF(N186="snížená",J186,0)</f>
        <v>0</v>
      </c>
      <c r="BG186" s="191">
        <f>IF(N186="zákl. přenesená",J186,0)</f>
        <v>0</v>
      </c>
      <c r="BH186" s="191">
        <f>IF(N186="sníž. přenesená",J186,0)</f>
        <v>0</v>
      </c>
      <c r="BI186" s="191">
        <f>IF(N186="nulová",J186,0)</f>
        <v>0</v>
      </c>
      <c r="BJ186" s="15" t="s">
        <v>80</v>
      </c>
      <c r="BK186" s="191">
        <f>ROUND(I186*H186,2)</f>
        <v>0</v>
      </c>
      <c r="BL186" s="15" t="s">
        <v>97</v>
      </c>
      <c r="BM186" s="190" t="s">
        <v>2445</v>
      </c>
    </row>
    <row r="187" s="2" customFormat="1">
      <c r="A187" s="34"/>
      <c r="B187" s="35"/>
      <c r="C187" s="34"/>
      <c r="D187" s="192" t="s">
        <v>290</v>
      </c>
      <c r="E187" s="34"/>
      <c r="F187" s="193" t="s">
        <v>2444</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290</v>
      </c>
      <c r="AU187" s="15" t="s">
        <v>82</v>
      </c>
    </row>
    <row r="188" s="2" customFormat="1" ht="37.8" customHeight="1">
      <c r="A188" s="34"/>
      <c r="B188" s="177"/>
      <c r="C188" s="178" t="s">
        <v>372</v>
      </c>
      <c r="D188" s="178" t="s">
        <v>284</v>
      </c>
      <c r="E188" s="179" t="s">
        <v>372</v>
      </c>
      <c r="F188" s="180" t="s">
        <v>2446</v>
      </c>
      <c r="G188" s="181" t="s">
        <v>2202</v>
      </c>
      <c r="H188" s="203">
        <v>2</v>
      </c>
      <c r="I188" s="183"/>
      <c r="J188" s="184">
        <f>ROUND(I188*H188,2)</f>
        <v>0</v>
      </c>
      <c r="K188" s="185"/>
      <c r="L188" s="35"/>
      <c r="M188" s="186" t="s">
        <v>1</v>
      </c>
      <c r="N188" s="187"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97</v>
      </c>
      <c r="AT188" s="190" t="s">
        <v>284</v>
      </c>
      <c r="AU188" s="190" t="s">
        <v>82</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97</v>
      </c>
      <c r="BM188" s="190" t="s">
        <v>2447</v>
      </c>
    </row>
    <row r="189" s="2" customFormat="1">
      <c r="A189" s="34"/>
      <c r="B189" s="35"/>
      <c r="C189" s="34"/>
      <c r="D189" s="192" t="s">
        <v>290</v>
      </c>
      <c r="E189" s="34"/>
      <c r="F189" s="193" t="s">
        <v>2446</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82</v>
      </c>
    </row>
    <row r="190" s="2" customFormat="1" ht="37.8" customHeight="1">
      <c r="A190" s="34"/>
      <c r="B190" s="177"/>
      <c r="C190" s="178" t="s">
        <v>7</v>
      </c>
      <c r="D190" s="178" t="s">
        <v>284</v>
      </c>
      <c r="E190" s="179" t="s">
        <v>7</v>
      </c>
      <c r="F190" s="180" t="s">
        <v>2448</v>
      </c>
      <c r="G190" s="181" t="s">
        <v>2202</v>
      </c>
      <c r="H190" s="203">
        <v>1</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82</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2449</v>
      </c>
    </row>
    <row r="191" s="2" customFormat="1">
      <c r="A191" s="34"/>
      <c r="B191" s="35"/>
      <c r="C191" s="34"/>
      <c r="D191" s="192" t="s">
        <v>290</v>
      </c>
      <c r="E191" s="34"/>
      <c r="F191" s="193" t="s">
        <v>2448</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82</v>
      </c>
    </row>
    <row r="192" s="2" customFormat="1" ht="33" customHeight="1">
      <c r="A192" s="34"/>
      <c r="B192" s="177"/>
      <c r="C192" s="178" t="s">
        <v>380</v>
      </c>
      <c r="D192" s="178" t="s">
        <v>284</v>
      </c>
      <c r="E192" s="179" t="s">
        <v>380</v>
      </c>
      <c r="F192" s="180" t="s">
        <v>2450</v>
      </c>
      <c r="G192" s="181" t="s">
        <v>2202</v>
      </c>
      <c r="H192" s="203">
        <v>3</v>
      </c>
      <c r="I192" s="183"/>
      <c r="J192" s="184">
        <f>ROUND(I192*H192,2)</f>
        <v>0</v>
      </c>
      <c r="K192" s="185"/>
      <c r="L192" s="35"/>
      <c r="M192" s="186" t="s">
        <v>1</v>
      </c>
      <c r="N192" s="187" t="s">
        <v>38</v>
      </c>
      <c r="O192" s="73"/>
      <c r="P192" s="188">
        <f>O192*H192</f>
        <v>0</v>
      </c>
      <c r="Q192" s="188">
        <v>0</v>
      </c>
      <c r="R192" s="188">
        <f>Q192*H192</f>
        <v>0</v>
      </c>
      <c r="S192" s="188">
        <v>0</v>
      </c>
      <c r="T192" s="189">
        <f>S192*H192</f>
        <v>0</v>
      </c>
      <c r="U192" s="34"/>
      <c r="V192" s="34"/>
      <c r="W192" s="34"/>
      <c r="X192" s="34"/>
      <c r="Y192" s="34"/>
      <c r="Z192" s="34"/>
      <c r="AA192" s="34"/>
      <c r="AB192" s="34"/>
      <c r="AC192" s="34"/>
      <c r="AD192" s="34"/>
      <c r="AE192" s="34"/>
      <c r="AR192" s="190" t="s">
        <v>97</v>
      </c>
      <c r="AT192" s="190" t="s">
        <v>284</v>
      </c>
      <c r="AU192" s="190" t="s">
        <v>82</v>
      </c>
      <c r="AY192" s="15" t="s">
        <v>281</v>
      </c>
      <c r="BE192" s="191">
        <f>IF(N192="základní",J192,0)</f>
        <v>0</v>
      </c>
      <c r="BF192" s="191">
        <f>IF(N192="snížená",J192,0)</f>
        <v>0</v>
      </c>
      <c r="BG192" s="191">
        <f>IF(N192="zákl. přenesená",J192,0)</f>
        <v>0</v>
      </c>
      <c r="BH192" s="191">
        <f>IF(N192="sníž. přenesená",J192,0)</f>
        <v>0</v>
      </c>
      <c r="BI192" s="191">
        <f>IF(N192="nulová",J192,0)</f>
        <v>0</v>
      </c>
      <c r="BJ192" s="15" t="s">
        <v>80</v>
      </c>
      <c r="BK192" s="191">
        <f>ROUND(I192*H192,2)</f>
        <v>0</v>
      </c>
      <c r="BL192" s="15" t="s">
        <v>97</v>
      </c>
      <c r="BM192" s="190" t="s">
        <v>2451</v>
      </c>
    </row>
    <row r="193" s="2" customFormat="1">
      <c r="A193" s="34"/>
      <c r="B193" s="35"/>
      <c r="C193" s="34"/>
      <c r="D193" s="192" t="s">
        <v>290</v>
      </c>
      <c r="E193" s="34"/>
      <c r="F193" s="193" t="s">
        <v>2450</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290</v>
      </c>
      <c r="AU193" s="15" t="s">
        <v>82</v>
      </c>
    </row>
    <row r="194" s="2" customFormat="1" ht="33" customHeight="1">
      <c r="A194" s="34"/>
      <c r="B194" s="177"/>
      <c r="C194" s="178" t="s">
        <v>385</v>
      </c>
      <c r="D194" s="178" t="s">
        <v>284</v>
      </c>
      <c r="E194" s="179" t="s">
        <v>385</v>
      </c>
      <c r="F194" s="180" t="s">
        <v>2452</v>
      </c>
      <c r="G194" s="181" t="s">
        <v>2202</v>
      </c>
      <c r="H194" s="203">
        <v>18</v>
      </c>
      <c r="I194" s="183"/>
      <c r="J194" s="184">
        <f>ROUND(I194*H194,2)</f>
        <v>0</v>
      </c>
      <c r="K194" s="185"/>
      <c r="L194" s="35"/>
      <c r="M194" s="186" t="s">
        <v>1</v>
      </c>
      <c r="N194" s="187" t="s">
        <v>38</v>
      </c>
      <c r="O194" s="73"/>
      <c r="P194" s="188">
        <f>O194*H194</f>
        <v>0</v>
      </c>
      <c r="Q194" s="188">
        <v>0</v>
      </c>
      <c r="R194" s="188">
        <f>Q194*H194</f>
        <v>0</v>
      </c>
      <c r="S194" s="188">
        <v>0</v>
      </c>
      <c r="T194" s="189">
        <f>S194*H194</f>
        <v>0</v>
      </c>
      <c r="U194" s="34"/>
      <c r="V194" s="34"/>
      <c r="W194" s="34"/>
      <c r="X194" s="34"/>
      <c r="Y194" s="34"/>
      <c r="Z194" s="34"/>
      <c r="AA194" s="34"/>
      <c r="AB194" s="34"/>
      <c r="AC194" s="34"/>
      <c r="AD194" s="34"/>
      <c r="AE194" s="34"/>
      <c r="AR194" s="190" t="s">
        <v>97</v>
      </c>
      <c r="AT194" s="190" t="s">
        <v>284</v>
      </c>
      <c r="AU194" s="190" t="s">
        <v>82</v>
      </c>
      <c r="AY194" s="15" t="s">
        <v>281</v>
      </c>
      <c r="BE194" s="191">
        <f>IF(N194="základní",J194,0)</f>
        <v>0</v>
      </c>
      <c r="BF194" s="191">
        <f>IF(N194="snížená",J194,0)</f>
        <v>0</v>
      </c>
      <c r="BG194" s="191">
        <f>IF(N194="zákl. přenesená",J194,0)</f>
        <v>0</v>
      </c>
      <c r="BH194" s="191">
        <f>IF(N194="sníž. přenesená",J194,0)</f>
        <v>0</v>
      </c>
      <c r="BI194" s="191">
        <f>IF(N194="nulová",J194,0)</f>
        <v>0</v>
      </c>
      <c r="BJ194" s="15" t="s">
        <v>80</v>
      </c>
      <c r="BK194" s="191">
        <f>ROUND(I194*H194,2)</f>
        <v>0</v>
      </c>
      <c r="BL194" s="15" t="s">
        <v>97</v>
      </c>
      <c r="BM194" s="190" t="s">
        <v>2453</v>
      </c>
    </row>
    <row r="195" s="2" customFormat="1">
      <c r="A195" s="34"/>
      <c r="B195" s="35"/>
      <c r="C195" s="34"/>
      <c r="D195" s="192" t="s">
        <v>290</v>
      </c>
      <c r="E195" s="34"/>
      <c r="F195" s="193" t="s">
        <v>2452</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290</v>
      </c>
      <c r="AU195" s="15" t="s">
        <v>82</v>
      </c>
    </row>
    <row r="196" s="12" customFormat="1" ht="22.8" customHeight="1">
      <c r="A196" s="12"/>
      <c r="B196" s="164"/>
      <c r="C196" s="12"/>
      <c r="D196" s="165" t="s">
        <v>72</v>
      </c>
      <c r="E196" s="175" t="s">
        <v>2454</v>
      </c>
      <c r="F196" s="175" t="s">
        <v>2455</v>
      </c>
      <c r="G196" s="12"/>
      <c r="H196" s="12"/>
      <c r="I196" s="167"/>
      <c r="J196" s="176">
        <f>BK196</f>
        <v>0</v>
      </c>
      <c r="K196" s="12"/>
      <c r="L196" s="164"/>
      <c r="M196" s="169"/>
      <c r="N196" s="170"/>
      <c r="O196" s="170"/>
      <c r="P196" s="171">
        <f>SUM(P197:P216)</f>
        <v>0</v>
      </c>
      <c r="Q196" s="170"/>
      <c r="R196" s="171">
        <f>SUM(R197:R216)</f>
        <v>0</v>
      </c>
      <c r="S196" s="170"/>
      <c r="T196" s="172">
        <f>SUM(T197:T216)</f>
        <v>0</v>
      </c>
      <c r="U196" s="12"/>
      <c r="V196" s="12"/>
      <c r="W196" s="12"/>
      <c r="X196" s="12"/>
      <c r="Y196" s="12"/>
      <c r="Z196" s="12"/>
      <c r="AA196" s="12"/>
      <c r="AB196" s="12"/>
      <c r="AC196" s="12"/>
      <c r="AD196" s="12"/>
      <c r="AE196" s="12"/>
      <c r="AR196" s="165" t="s">
        <v>80</v>
      </c>
      <c r="AT196" s="173" t="s">
        <v>72</v>
      </c>
      <c r="AU196" s="173" t="s">
        <v>80</v>
      </c>
      <c r="AY196" s="165" t="s">
        <v>281</v>
      </c>
      <c r="BK196" s="174">
        <f>SUM(BK197:BK216)</f>
        <v>0</v>
      </c>
    </row>
    <row r="197" s="2" customFormat="1" ht="16.5" customHeight="1">
      <c r="A197" s="34"/>
      <c r="B197" s="177"/>
      <c r="C197" s="178" t="s">
        <v>390</v>
      </c>
      <c r="D197" s="178" t="s">
        <v>284</v>
      </c>
      <c r="E197" s="179" t="s">
        <v>390</v>
      </c>
      <c r="F197" s="180" t="s">
        <v>2456</v>
      </c>
      <c r="G197" s="181" t="s">
        <v>505</v>
      </c>
      <c r="H197" s="203">
        <v>670</v>
      </c>
      <c r="I197" s="183"/>
      <c r="J197" s="184">
        <f>ROUND(I197*H197,2)</f>
        <v>0</v>
      </c>
      <c r="K197" s="185"/>
      <c r="L197" s="35"/>
      <c r="M197" s="186" t="s">
        <v>1</v>
      </c>
      <c r="N197" s="187" t="s">
        <v>38</v>
      </c>
      <c r="O197" s="73"/>
      <c r="P197" s="188">
        <f>O197*H197</f>
        <v>0</v>
      </c>
      <c r="Q197" s="188">
        <v>0</v>
      </c>
      <c r="R197" s="188">
        <f>Q197*H197</f>
        <v>0</v>
      </c>
      <c r="S197" s="188">
        <v>0</v>
      </c>
      <c r="T197" s="189">
        <f>S197*H197</f>
        <v>0</v>
      </c>
      <c r="U197" s="34"/>
      <c r="V197" s="34"/>
      <c r="W197" s="34"/>
      <c r="X197" s="34"/>
      <c r="Y197" s="34"/>
      <c r="Z197" s="34"/>
      <c r="AA197" s="34"/>
      <c r="AB197" s="34"/>
      <c r="AC197" s="34"/>
      <c r="AD197" s="34"/>
      <c r="AE197" s="34"/>
      <c r="AR197" s="190" t="s">
        <v>97</v>
      </c>
      <c r="AT197" s="190" t="s">
        <v>284</v>
      </c>
      <c r="AU197" s="190" t="s">
        <v>82</v>
      </c>
      <c r="AY197" s="15" t="s">
        <v>281</v>
      </c>
      <c r="BE197" s="191">
        <f>IF(N197="základní",J197,0)</f>
        <v>0</v>
      </c>
      <c r="BF197" s="191">
        <f>IF(N197="snížená",J197,0)</f>
        <v>0</v>
      </c>
      <c r="BG197" s="191">
        <f>IF(N197="zákl. přenesená",J197,0)</f>
        <v>0</v>
      </c>
      <c r="BH197" s="191">
        <f>IF(N197="sníž. přenesená",J197,0)</f>
        <v>0</v>
      </c>
      <c r="BI197" s="191">
        <f>IF(N197="nulová",J197,0)</f>
        <v>0</v>
      </c>
      <c r="BJ197" s="15" t="s">
        <v>80</v>
      </c>
      <c r="BK197" s="191">
        <f>ROUND(I197*H197,2)</f>
        <v>0</v>
      </c>
      <c r="BL197" s="15" t="s">
        <v>97</v>
      </c>
      <c r="BM197" s="190" t="s">
        <v>2457</v>
      </c>
    </row>
    <row r="198" s="2" customFormat="1">
      <c r="A198" s="34"/>
      <c r="B198" s="35"/>
      <c r="C198" s="34"/>
      <c r="D198" s="192" t="s">
        <v>290</v>
      </c>
      <c r="E198" s="34"/>
      <c r="F198" s="193" t="s">
        <v>2456</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290</v>
      </c>
      <c r="AU198" s="15" t="s">
        <v>82</v>
      </c>
    </row>
    <row r="199" s="2" customFormat="1" ht="16.5" customHeight="1">
      <c r="A199" s="34"/>
      <c r="B199" s="177"/>
      <c r="C199" s="178" t="s">
        <v>477</v>
      </c>
      <c r="D199" s="178" t="s">
        <v>284</v>
      </c>
      <c r="E199" s="179" t="s">
        <v>477</v>
      </c>
      <c r="F199" s="180" t="s">
        <v>2458</v>
      </c>
      <c r="G199" s="181" t="s">
        <v>505</v>
      </c>
      <c r="H199" s="203">
        <v>140</v>
      </c>
      <c r="I199" s="183"/>
      <c r="J199" s="184">
        <f>ROUND(I199*H199,2)</f>
        <v>0</v>
      </c>
      <c r="K199" s="185"/>
      <c r="L199" s="35"/>
      <c r="M199" s="186" t="s">
        <v>1</v>
      </c>
      <c r="N199" s="187" t="s">
        <v>38</v>
      </c>
      <c r="O199" s="73"/>
      <c r="P199" s="188">
        <f>O199*H199</f>
        <v>0</v>
      </c>
      <c r="Q199" s="188">
        <v>0</v>
      </c>
      <c r="R199" s="188">
        <f>Q199*H199</f>
        <v>0</v>
      </c>
      <c r="S199" s="188">
        <v>0</v>
      </c>
      <c r="T199" s="189">
        <f>S199*H199</f>
        <v>0</v>
      </c>
      <c r="U199" s="34"/>
      <c r="V199" s="34"/>
      <c r="W199" s="34"/>
      <c r="X199" s="34"/>
      <c r="Y199" s="34"/>
      <c r="Z199" s="34"/>
      <c r="AA199" s="34"/>
      <c r="AB199" s="34"/>
      <c r="AC199" s="34"/>
      <c r="AD199" s="34"/>
      <c r="AE199" s="34"/>
      <c r="AR199" s="190" t="s">
        <v>97</v>
      </c>
      <c r="AT199" s="190" t="s">
        <v>284</v>
      </c>
      <c r="AU199" s="190" t="s">
        <v>82</v>
      </c>
      <c r="AY199" s="15" t="s">
        <v>281</v>
      </c>
      <c r="BE199" s="191">
        <f>IF(N199="základní",J199,0)</f>
        <v>0</v>
      </c>
      <c r="BF199" s="191">
        <f>IF(N199="snížená",J199,0)</f>
        <v>0</v>
      </c>
      <c r="BG199" s="191">
        <f>IF(N199="zákl. přenesená",J199,0)</f>
        <v>0</v>
      </c>
      <c r="BH199" s="191">
        <f>IF(N199="sníž. přenesená",J199,0)</f>
        <v>0</v>
      </c>
      <c r="BI199" s="191">
        <f>IF(N199="nulová",J199,0)</f>
        <v>0</v>
      </c>
      <c r="BJ199" s="15" t="s">
        <v>80</v>
      </c>
      <c r="BK199" s="191">
        <f>ROUND(I199*H199,2)</f>
        <v>0</v>
      </c>
      <c r="BL199" s="15" t="s">
        <v>97</v>
      </c>
      <c r="BM199" s="190" t="s">
        <v>2459</v>
      </c>
    </row>
    <row r="200" s="2" customFormat="1">
      <c r="A200" s="34"/>
      <c r="B200" s="35"/>
      <c r="C200" s="34"/>
      <c r="D200" s="192" t="s">
        <v>290</v>
      </c>
      <c r="E200" s="34"/>
      <c r="F200" s="193" t="s">
        <v>2458</v>
      </c>
      <c r="G200" s="34"/>
      <c r="H200" s="34"/>
      <c r="I200" s="194"/>
      <c r="J200" s="34"/>
      <c r="K200" s="34"/>
      <c r="L200" s="35"/>
      <c r="M200" s="195"/>
      <c r="N200" s="196"/>
      <c r="O200" s="73"/>
      <c r="P200" s="73"/>
      <c r="Q200" s="73"/>
      <c r="R200" s="73"/>
      <c r="S200" s="73"/>
      <c r="T200" s="74"/>
      <c r="U200" s="34"/>
      <c r="V200" s="34"/>
      <c r="W200" s="34"/>
      <c r="X200" s="34"/>
      <c r="Y200" s="34"/>
      <c r="Z200" s="34"/>
      <c r="AA200" s="34"/>
      <c r="AB200" s="34"/>
      <c r="AC200" s="34"/>
      <c r="AD200" s="34"/>
      <c r="AE200" s="34"/>
      <c r="AT200" s="15" t="s">
        <v>290</v>
      </c>
      <c r="AU200" s="15" t="s">
        <v>82</v>
      </c>
    </row>
    <row r="201" s="2" customFormat="1" ht="16.5" customHeight="1">
      <c r="A201" s="34"/>
      <c r="B201" s="177"/>
      <c r="C201" s="178" t="s">
        <v>763</v>
      </c>
      <c r="D201" s="178" t="s">
        <v>284</v>
      </c>
      <c r="E201" s="179" t="s">
        <v>763</v>
      </c>
      <c r="F201" s="180" t="s">
        <v>2460</v>
      </c>
      <c r="G201" s="181" t="s">
        <v>2202</v>
      </c>
      <c r="H201" s="203">
        <v>2</v>
      </c>
      <c r="I201" s="183"/>
      <c r="J201" s="184">
        <f>ROUND(I201*H201,2)</f>
        <v>0</v>
      </c>
      <c r="K201" s="185"/>
      <c r="L201" s="35"/>
      <c r="M201" s="186" t="s">
        <v>1</v>
      </c>
      <c r="N201" s="187" t="s">
        <v>38</v>
      </c>
      <c r="O201" s="73"/>
      <c r="P201" s="188">
        <f>O201*H201</f>
        <v>0</v>
      </c>
      <c r="Q201" s="188">
        <v>0</v>
      </c>
      <c r="R201" s="188">
        <f>Q201*H201</f>
        <v>0</v>
      </c>
      <c r="S201" s="188">
        <v>0</v>
      </c>
      <c r="T201" s="189">
        <f>S201*H201</f>
        <v>0</v>
      </c>
      <c r="U201" s="34"/>
      <c r="V201" s="34"/>
      <c r="W201" s="34"/>
      <c r="X201" s="34"/>
      <c r="Y201" s="34"/>
      <c r="Z201" s="34"/>
      <c r="AA201" s="34"/>
      <c r="AB201" s="34"/>
      <c r="AC201" s="34"/>
      <c r="AD201" s="34"/>
      <c r="AE201" s="34"/>
      <c r="AR201" s="190" t="s">
        <v>97</v>
      </c>
      <c r="AT201" s="190" t="s">
        <v>284</v>
      </c>
      <c r="AU201" s="190" t="s">
        <v>82</v>
      </c>
      <c r="AY201" s="15" t="s">
        <v>281</v>
      </c>
      <c r="BE201" s="191">
        <f>IF(N201="základní",J201,0)</f>
        <v>0</v>
      </c>
      <c r="BF201" s="191">
        <f>IF(N201="snížená",J201,0)</f>
        <v>0</v>
      </c>
      <c r="BG201" s="191">
        <f>IF(N201="zákl. přenesená",J201,0)</f>
        <v>0</v>
      </c>
      <c r="BH201" s="191">
        <f>IF(N201="sníž. přenesená",J201,0)</f>
        <v>0</v>
      </c>
      <c r="BI201" s="191">
        <f>IF(N201="nulová",J201,0)</f>
        <v>0</v>
      </c>
      <c r="BJ201" s="15" t="s">
        <v>80</v>
      </c>
      <c r="BK201" s="191">
        <f>ROUND(I201*H201,2)</f>
        <v>0</v>
      </c>
      <c r="BL201" s="15" t="s">
        <v>97</v>
      </c>
      <c r="BM201" s="190" t="s">
        <v>2461</v>
      </c>
    </row>
    <row r="202" s="2" customFormat="1">
      <c r="A202" s="34"/>
      <c r="B202" s="35"/>
      <c r="C202" s="34"/>
      <c r="D202" s="192" t="s">
        <v>290</v>
      </c>
      <c r="E202" s="34"/>
      <c r="F202" s="193" t="s">
        <v>2460</v>
      </c>
      <c r="G202" s="34"/>
      <c r="H202" s="34"/>
      <c r="I202" s="194"/>
      <c r="J202" s="34"/>
      <c r="K202" s="34"/>
      <c r="L202" s="35"/>
      <c r="M202" s="195"/>
      <c r="N202" s="196"/>
      <c r="O202" s="73"/>
      <c r="P202" s="73"/>
      <c r="Q202" s="73"/>
      <c r="R202" s="73"/>
      <c r="S202" s="73"/>
      <c r="T202" s="74"/>
      <c r="U202" s="34"/>
      <c r="V202" s="34"/>
      <c r="W202" s="34"/>
      <c r="X202" s="34"/>
      <c r="Y202" s="34"/>
      <c r="Z202" s="34"/>
      <c r="AA202" s="34"/>
      <c r="AB202" s="34"/>
      <c r="AC202" s="34"/>
      <c r="AD202" s="34"/>
      <c r="AE202" s="34"/>
      <c r="AT202" s="15" t="s">
        <v>290</v>
      </c>
      <c r="AU202" s="15" t="s">
        <v>82</v>
      </c>
    </row>
    <row r="203" s="2" customFormat="1" ht="16.5" customHeight="1">
      <c r="A203" s="34"/>
      <c r="B203" s="177"/>
      <c r="C203" s="178" t="s">
        <v>767</v>
      </c>
      <c r="D203" s="178" t="s">
        <v>284</v>
      </c>
      <c r="E203" s="179" t="s">
        <v>767</v>
      </c>
      <c r="F203" s="180" t="s">
        <v>2462</v>
      </c>
      <c r="G203" s="181" t="s">
        <v>2202</v>
      </c>
      <c r="H203" s="203">
        <v>2</v>
      </c>
      <c r="I203" s="183"/>
      <c r="J203" s="184">
        <f>ROUND(I203*H203,2)</f>
        <v>0</v>
      </c>
      <c r="K203" s="185"/>
      <c r="L203" s="35"/>
      <c r="M203" s="186" t="s">
        <v>1</v>
      </c>
      <c r="N203" s="187" t="s">
        <v>38</v>
      </c>
      <c r="O203" s="73"/>
      <c r="P203" s="188">
        <f>O203*H203</f>
        <v>0</v>
      </c>
      <c r="Q203" s="188">
        <v>0</v>
      </c>
      <c r="R203" s="188">
        <f>Q203*H203</f>
        <v>0</v>
      </c>
      <c r="S203" s="188">
        <v>0</v>
      </c>
      <c r="T203" s="189">
        <f>S203*H203</f>
        <v>0</v>
      </c>
      <c r="U203" s="34"/>
      <c r="V203" s="34"/>
      <c r="W203" s="34"/>
      <c r="X203" s="34"/>
      <c r="Y203" s="34"/>
      <c r="Z203" s="34"/>
      <c r="AA203" s="34"/>
      <c r="AB203" s="34"/>
      <c r="AC203" s="34"/>
      <c r="AD203" s="34"/>
      <c r="AE203" s="34"/>
      <c r="AR203" s="190" t="s">
        <v>97</v>
      </c>
      <c r="AT203" s="190" t="s">
        <v>284</v>
      </c>
      <c r="AU203" s="190" t="s">
        <v>82</v>
      </c>
      <c r="AY203" s="15" t="s">
        <v>281</v>
      </c>
      <c r="BE203" s="191">
        <f>IF(N203="základní",J203,0)</f>
        <v>0</v>
      </c>
      <c r="BF203" s="191">
        <f>IF(N203="snížená",J203,0)</f>
        <v>0</v>
      </c>
      <c r="BG203" s="191">
        <f>IF(N203="zákl. přenesená",J203,0)</f>
        <v>0</v>
      </c>
      <c r="BH203" s="191">
        <f>IF(N203="sníž. přenesená",J203,0)</f>
        <v>0</v>
      </c>
      <c r="BI203" s="191">
        <f>IF(N203="nulová",J203,0)</f>
        <v>0</v>
      </c>
      <c r="BJ203" s="15" t="s">
        <v>80</v>
      </c>
      <c r="BK203" s="191">
        <f>ROUND(I203*H203,2)</f>
        <v>0</v>
      </c>
      <c r="BL203" s="15" t="s">
        <v>97</v>
      </c>
      <c r="BM203" s="190" t="s">
        <v>2463</v>
      </c>
    </row>
    <row r="204" s="2" customFormat="1">
      <c r="A204" s="34"/>
      <c r="B204" s="35"/>
      <c r="C204" s="34"/>
      <c r="D204" s="192" t="s">
        <v>290</v>
      </c>
      <c r="E204" s="34"/>
      <c r="F204" s="193" t="s">
        <v>2462</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290</v>
      </c>
      <c r="AU204" s="15" t="s">
        <v>82</v>
      </c>
    </row>
    <row r="205" s="2" customFormat="1" ht="16.5" customHeight="1">
      <c r="A205" s="34"/>
      <c r="B205" s="177"/>
      <c r="C205" s="178" t="s">
        <v>483</v>
      </c>
      <c r="D205" s="178" t="s">
        <v>284</v>
      </c>
      <c r="E205" s="179" t="s">
        <v>483</v>
      </c>
      <c r="F205" s="180" t="s">
        <v>2464</v>
      </c>
      <c r="G205" s="181" t="s">
        <v>505</v>
      </c>
      <c r="H205" s="203">
        <v>650</v>
      </c>
      <c r="I205" s="183"/>
      <c r="J205" s="184">
        <f>ROUND(I205*H205,2)</f>
        <v>0</v>
      </c>
      <c r="K205" s="185"/>
      <c r="L205" s="35"/>
      <c r="M205" s="186" t="s">
        <v>1</v>
      </c>
      <c r="N205" s="187" t="s">
        <v>38</v>
      </c>
      <c r="O205" s="73"/>
      <c r="P205" s="188">
        <f>O205*H205</f>
        <v>0</v>
      </c>
      <c r="Q205" s="188">
        <v>0</v>
      </c>
      <c r="R205" s="188">
        <f>Q205*H205</f>
        <v>0</v>
      </c>
      <c r="S205" s="188">
        <v>0</v>
      </c>
      <c r="T205" s="189">
        <f>S205*H205</f>
        <v>0</v>
      </c>
      <c r="U205" s="34"/>
      <c r="V205" s="34"/>
      <c r="W205" s="34"/>
      <c r="X205" s="34"/>
      <c r="Y205" s="34"/>
      <c r="Z205" s="34"/>
      <c r="AA205" s="34"/>
      <c r="AB205" s="34"/>
      <c r="AC205" s="34"/>
      <c r="AD205" s="34"/>
      <c r="AE205" s="34"/>
      <c r="AR205" s="190" t="s">
        <v>97</v>
      </c>
      <c r="AT205" s="190" t="s">
        <v>284</v>
      </c>
      <c r="AU205" s="190" t="s">
        <v>82</v>
      </c>
      <c r="AY205" s="15" t="s">
        <v>281</v>
      </c>
      <c r="BE205" s="191">
        <f>IF(N205="základní",J205,0)</f>
        <v>0</v>
      </c>
      <c r="BF205" s="191">
        <f>IF(N205="snížená",J205,0)</f>
        <v>0</v>
      </c>
      <c r="BG205" s="191">
        <f>IF(N205="zákl. přenesená",J205,0)</f>
        <v>0</v>
      </c>
      <c r="BH205" s="191">
        <f>IF(N205="sníž. přenesená",J205,0)</f>
        <v>0</v>
      </c>
      <c r="BI205" s="191">
        <f>IF(N205="nulová",J205,0)</f>
        <v>0</v>
      </c>
      <c r="BJ205" s="15" t="s">
        <v>80</v>
      </c>
      <c r="BK205" s="191">
        <f>ROUND(I205*H205,2)</f>
        <v>0</v>
      </c>
      <c r="BL205" s="15" t="s">
        <v>97</v>
      </c>
      <c r="BM205" s="190" t="s">
        <v>2465</v>
      </c>
    </row>
    <row r="206" s="2" customFormat="1">
      <c r="A206" s="34"/>
      <c r="B206" s="35"/>
      <c r="C206" s="34"/>
      <c r="D206" s="192" t="s">
        <v>290</v>
      </c>
      <c r="E206" s="34"/>
      <c r="F206" s="193" t="s">
        <v>2464</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290</v>
      </c>
      <c r="AU206" s="15" t="s">
        <v>82</v>
      </c>
    </row>
    <row r="207" s="2" customFormat="1" ht="16.5" customHeight="1">
      <c r="A207" s="34"/>
      <c r="B207" s="177"/>
      <c r="C207" s="178" t="s">
        <v>487</v>
      </c>
      <c r="D207" s="178" t="s">
        <v>284</v>
      </c>
      <c r="E207" s="179" t="s">
        <v>487</v>
      </c>
      <c r="F207" s="180" t="s">
        <v>2466</v>
      </c>
      <c r="G207" s="181" t="s">
        <v>2202</v>
      </c>
      <c r="H207" s="203">
        <v>28</v>
      </c>
      <c r="I207" s="183"/>
      <c r="J207" s="184">
        <f>ROUND(I207*H207,2)</f>
        <v>0</v>
      </c>
      <c r="K207" s="185"/>
      <c r="L207" s="35"/>
      <c r="M207" s="186" t="s">
        <v>1</v>
      </c>
      <c r="N207" s="187" t="s">
        <v>38</v>
      </c>
      <c r="O207" s="73"/>
      <c r="P207" s="188">
        <f>O207*H207</f>
        <v>0</v>
      </c>
      <c r="Q207" s="188">
        <v>0</v>
      </c>
      <c r="R207" s="188">
        <f>Q207*H207</f>
        <v>0</v>
      </c>
      <c r="S207" s="188">
        <v>0</v>
      </c>
      <c r="T207" s="189">
        <f>S207*H207</f>
        <v>0</v>
      </c>
      <c r="U207" s="34"/>
      <c r="V207" s="34"/>
      <c r="W207" s="34"/>
      <c r="X207" s="34"/>
      <c r="Y207" s="34"/>
      <c r="Z207" s="34"/>
      <c r="AA207" s="34"/>
      <c r="AB207" s="34"/>
      <c r="AC207" s="34"/>
      <c r="AD207" s="34"/>
      <c r="AE207" s="34"/>
      <c r="AR207" s="190" t="s">
        <v>97</v>
      </c>
      <c r="AT207" s="190" t="s">
        <v>284</v>
      </c>
      <c r="AU207" s="190" t="s">
        <v>82</v>
      </c>
      <c r="AY207" s="15" t="s">
        <v>281</v>
      </c>
      <c r="BE207" s="191">
        <f>IF(N207="základní",J207,0)</f>
        <v>0</v>
      </c>
      <c r="BF207" s="191">
        <f>IF(N207="snížená",J207,0)</f>
        <v>0</v>
      </c>
      <c r="BG207" s="191">
        <f>IF(N207="zákl. přenesená",J207,0)</f>
        <v>0</v>
      </c>
      <c r="BH207" s="191">
        <f>IF(N207="sníž. přenesená",J207,0)</f>
        <v>0</v>
      </c>
      <c r="BI207" s="191">
        <f>IF(N207="nulová",J207,0)</f>
        <v>0</v>
      </c>
      <c r="BJ207" s="15" t="s">
        <v>80</v>
      </c>
      <c r="BK207" s="191">
        <f>ROUND(I207*H207,2)</f>
        <v>0</v>
      </c>
      <c r="BL207" s="15" t="s">
        <v>97</v>
      </c>
      <c r="BM207" s="190" t="s">
        <v>2467</v>
      </c>
    </row>
    <row r="208" s="2" customFormat="1">
      <c r="A208" s="34"/>
      <c r="B208" s="35"/>
      <c r="C208" s="34"/>
      <c r="D208" s="192" t="s">
        <v>290</v>
      </c>
      <c r="E208" s="34"/>
      <c r="F208" s="193" t="s">
        <v>2466</v>
      </c>
      <c r="G208" s="34"/>
      <c r="H208" s="34"/>
      <c r="I208" s="194"/>
      <c r="J208" s="34"/>
      <c r="K208" s="34"/>
      <c r="L208" s="35"/>
      <c r="M208" s="195"/>
      <c r="N208" s="196"/>
      <c r="O208" s="73"/>
      <c r="P208" s="73"/>
      <c r="Q208" s="73"/>
      <c r="R208" s="73"/>
      <c r="S208" s="73"/>
      <c r="T208" s="74"/>
      <c r="U208" s="34"/>
      <c r="V208" s="34"/>
      <c r="W208" s="34"/>
      <c r="X208" s="34"/>
      <c r="Y208" s="34"/>
      <c r="Z208" s="34"/>
      <c r="AA208" s="34"/>
      <c r="AB208" s="34"/>
      <c r="AC208" s="34"/>
      <c r="AD208" s="34"/>
      <c r="AE208" s="34"/>
      <c r="AT208" s="15" t="s">
        <v>290</v>
      </c>
      <c r="AU208" s="15" t="s">
        <v>82</v>
      </c>
    </row>
    <row r="209" s="2" customFormat="1" ht="24.15" customHeight="1">
      <c r="A209" s="34"/>
      <c r="B209" s="177"/>
      <c r="C209" s="178" t="s">
        <v>491</v>
      </c>
      <c r="D209" s="178" t="s">
        <v>284</v>
      </c>
      <c r="E209" s="179" t="s">
        <v>491</v>
      </c>
      <c r="F209" s="180" t="s">
        <v>2468</v>
      </c>
      <c r="G209" s="181" t="s">
        <v>2202</v>
      </c>
      <c r="H209" s="203">
        <v>28</v>
      </c>
      <c r="I209" s="183"/>
      <c r="J209" s="184">
        <f>ROUND(I209*H209,2)</f>
        <v>0</v>
      </c>
      <c r="K209" s="185"/>
      <c r="L209" s="35"/>
      <c r="M209" s="186" t="s">
        <v>1</v>
      </c>
      <c r="N209" s="187" t="s">
        <v>38</v>
      </c>
      <c r="O209" s="73"/>
      <c r="P209" s="188">
        <f>O209*H209</f>
        <v>0</v>
      </c>
      <c r="Q209" s="188">
        <v>0</v>
      </c>
      <c r="R209" s="188">
        <f>Q209*H209</f>
        <v>0</v>
      </c>
      <c r="S209" s="188">
        <v>0</v>
      </c>
      <c r="T209" s="189">
        <f>S209*H209</f>
        <v>0</v>
      </c>
      <c r="U209" s="34"/>
      <c r="V209" s="34"/>
      <c r="W209" s="34"/>
      <c r="X209" s="34"/>
      <c r="Y209" s="34"/>
      <c r="Z209" s="34"/>
      <c r="AA209" s="34"/>
      <c r="AB209" s="34"/>
      <c r="AC209" s="34"/>
      <c r="AD209" s="34"/>
      <c r="AE209" s="34"/>
      <c r="AR209" s="190" t="s">
        <v>97</v>
      </c>
      <c r="AT209" s="190" t="s">
        <v>284</v>
      </c>
      <c r="AU209" s="190" t="s">
        <v>82</v>
      </c>
      <c r="AY209" s="15" t="s">
        <v>281</v>
      </c>
      <c r="BE209" s="191">
        <f>IF(N209="základní",J209,0)</f>
        <v>0</v>
      </c>
      <c r="BF209" s="191">
        <f>IF(N209="snížená",J209,0)</f>
        <v>0</v>
      </c>
      <c r="BG209" s="191">
        <f>IF(N209="zákl. přenesená",J209,0)</f>
        <v>0</v>
      </c>
      <c r="BH209" s="191">
        <f>IF(N209="sníž. přenesená",J209,0)</f>
        <v>0</v>
      </c>
      <c r="BI209" s="191">
        <f>IF(N209="nulová",J209,0)</f>
        <v>0</v>
      </c>
      <c r="BJ209" s="15" t="s">
        <v>80</v>
      </c>
      <c r="BK209" s="191">
        <f>ROUND(I209*H209,2)</f>
        <v>0</v>
      </c>
      <c r="BL209" s="15" t="s">
        <v>97</v>
      </c>
      <c r="BM209" s="190" t="s">
        <v>2469</v>
      </c>
    </row>
    <row r="210" s="2" customFormat="1">
      <c r="A210" s="34"/>
      <c r="B210" s="35"/>
      <c r="C210" s="34"/>
      <c r="D210" s="192" t="s">
        <v>290</v>
      </c>
      <c r="E210" s="34"/>
      <c r="F210" s="193" t="s">
        <v>2468</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290</v>
      </c>
      <c r="AU210" s="15" t="s">
        <v>82</v>
      </c>
    </row>
    <row r="211" s="2" customFormat="1" ht="16.5" customHeight="1">
      <c r="A211" s="34"/>
      <c r="B211" s="177"/>
      <c r="C211" s="178" t="s">
        <v>498</v>
      </c>
      <c r="D211" s="178" t="s">
        <v>284</v>
      </c>
      <c r="E211" s="179" t="s">
        <v>498</v>
      </c>
      <c r="F211" s="180" t="s">
        <v>2470</v>
      </c>
      <c r="G211" s="181" t="s">
        <v>2202</v>
      </c>
      <c r="H211" s="203">
        <v>28</v>
      </c>
      <c r="I211" s="183"/>
      <c r="J211" s="184">
        <f>ROUND(I211*H211,2)</f>
        <v>0</v>
      </c>
      <c r="K211" s="185"/>
      <c r="L211" s="35"/>
      <c r="M211" s="186" t="s">
        <v>1</v>
      </c>
      <c r="N211" s="187" t="s">
        <v>38</v>
      </c>
      <c r="O211" s="73"/>
      <c r="P211" s="188">
        <f>O211*H211</f>
        <v>0</v>
      </c>
      <c r="Q211" s="188">
        <v>0</v>
      </c>
      <c r="R211" s="188">
        <f>Q211*H211</f>
        <v>0</v>
      </c>
      <c r="S211" s="188">
        <v>0</v>
      </c>
      <c r="T211" s="189">
        <f>S211*H211</f>
        <v>0</v>
      </c>
      <c r="U211" s="34"/>
      <c r="V211" s="34"/>
      <c r="W211" s="34"/>
      <c r="X211" s="34"/>
      <c r="Y211" s="34"/>
      <c r="Z211" s="34"/>
      <c r="AA211" s="34"/>
      <c r="AB211" s="34"/>
      <c r="AC211" s="34"/>
      <c r="AD211" s="34"/>
      <c r="AE211" s="34"/>
      <c r="AR211" s="190" t="s">
        <v>97</v>
      </c>
      <c r="AT211" s="190" t="s">
        <v>284</v>
      </c>
      <c r="AU211" s="190" t="s">
        <v>82</v>
      </c>
      <c r="AY211" s="15" t="s">
        <v>281</v>
      </c>
      <c r="BE211" s="191">
        <f>IF(N211="základní",J211,0)</f>
        <v>0</v>
      </c>
      <c r="BF211" s="191">
        <f>IF(N211="snížená",J211,0)</f>
        <v>0</v>
      </c>
      <c r="BG211" s="191">
        <f>IF(N211="zákl. přenesená",J211,0)</f>
        <v>0</v>
      </c>
      <c r="BH211" s="191">
        <f>IF(N211="sníž. přenesená",J211,0)</f>
        <v>0</v>
      </c>
      <c r="BI211" s="191">
        <f>IF(N211="nulová",J211,0)</f>
        <v>0</v>
      </c>
      <c r="BJ211" s="15" t="s">
        <v>80</v>
      </c>
      <c r="BK211" s="191">
        <f>ROUND(I211*H211,2)</f>
        <v>0</v>
      </c>
      <c r="BL211" s="15" t="s">
        <v>97</v>
      </c>
      <c r="BM211" s="190" t="s">
        <v>2471</v>
      </c>
    </row>
    <row r="212" s="2" customFormat="1">
      <c r="A212" s="34"/>
      <c r="B212" s="35"/>
      <c r="C212" s="34"/>
      <c r="D212" s="192" t="s">
        <v>290</v>
      </c>
      <c r="E212" s="34"/>
      <c r="F212" s="193" t="s">
        <v>2470</v>
      </c>
      <c r="G212" s="34"/>
      <c r="H212" s="34"/>
      <c r="I212" s="194"/>
      <c r="J212" s="34"/>
      <c r="K212" s="34"/>
      <c r="L212" s="35"/>
      <c r="M212" s="195"/>
      <c r="N212" s="196"/>
      <c r="O212" s="73"/>
      <c r="P212" s="73"/>
      <c r="Q212" s="73"/>
      <c r="R212" s="73"/>
      <c r="S212" s="73"/>
      <c r="T212" s="74"/>
      <c r="U212" s="34"/>
      <c r="V212" s="34"/>
      <c r="W212" s="34"/>
      <c r="X212" s="34"/>
      <c r="Y212" s="34"/>
      <c r="Z212" s="34"/>
      <c r="AA212" s="34"/>
      <c r="AB212" s="34"/>
      <c r="AC212" s="34"/>
      <c r="AD212" s="34"/>
      <c r="AE212" s="34"/>
      <c r="AT212" s="15" t="s">
        <v>290</v>
      </c>
      <c r="AU212" s="15" t="s">
        <v>82</v>
      </c>
    </row>
    <row r="213" s="2" customFormat="1" ht="16.5" customHeight="1">
      <c r="A213" s="34"/>
      <c r="B213" s="177"/>
      <c r="C213" s="178" t="s">
        <v>502</v>
      </c>
      <c r="D213" s="178" t="s">
        <v>284</v>
      </c>
      <c r="E213" s="179" t="s">
        <v>502</v>
      </c>
      <c r="F213" s="180" t="s">
        <v>2472</v>
      </c>
      <c r="G213" s="181" t="s">
        <v>2202</v>
      </c>
      <c r="H213" s="203">
        <v>3</v>
      </c>
      <c r="I213" s="183"/>
      <c r="J213" s="184">
        <f>ROUND(I213*H213,2)</f>
        <v>0</v>
      </c>
      <c r="K213" s="185"/>
      <c r="L213" s="35"/>
      <c r="M213" s="186" t="s">
        <v>1</v>
      </c>
      <c r="N213" s="187" t="s">
        <v>38</v>
      </c>
      <c r="O213" s="73"/>
      <c r="P213" s="188">
        <f>O213*H213</f>
        <v>0</v>
      </c>
      <c r="Q213" s="188">
        <v>0</v>
      </c>
      <c r="R213" s="188">
        <f>Q213*H213</f>
        <v>0</v>
      </c>
      <c r="S213" s="188">
        <v>0</v>
      </c>
      <c r="T213" s="189">
        <f>S213*H213</f>
        <v>0</v>
      </c>
      <c r="U213" s="34"/>
      <c r="V213" s="34"/>
      <c r="W213" s="34"/>
      <c r="X213" s="34"/>
      <c r="Y213" s="34"/>
      <c r="Z213" s="34"/>
      <c r="AA213" s="34"/>
      <c r="AB213" s="34"/>
      <c r="AC213" s="34"/>
      <c r="AD213" s="34"/>
      <c r="AE213" s="34"/>
      <c r="AR213" s="190" t="s">
        <v>97</v>
      </c>
      <c r="AT213" s="190" t="s">
        <v>284</v>
      </c>
      <c r="AU213" s="190" t="s">
        <v>82</v>
      </c>
      <c r="AY213" s="15" t="s">
        <v>281</v>
      </c>
      <c r="BE213" s="191">
        <f>IF(N213="základní",J213,0)</f>
        <v>0</v>
      </c>
      <c r="BF213" s="191">
        <f>IF(N213="snížená",J213,0)</f>
        <v>0</v>
      </c>
      <c r="BG213" s="191">
        <f>IF(N213="zákl. přenesená",J213,0)</f>
        <v>0</v>
      </c>
      <c r="BH213" s="191">
        <f>IF(N213="sníž. přenesená",J213,0)</f>
        <v>0</v>
      </c>
      <c r="BI213" s="191">
        <f>IF(N213="nulová",J213,0)</f>
        <v>0</v>
      </c>
      <c r="BJ213" s="15" t="s">
        <v>80</v>
      </c>
      <c r="BK213" s="191">
        <f>ROUND(I213*H213,2)</f>
        <v>0</v>
      </c>
      <c r="BL213" s="15" t="s">
        <v>97</v>
      </c>
      <c r="BM213" s="190" t="s">
        <v>2473</v>
      </c>
    </row>
    <row r="214" s="2" customFormat="1">
      <c r="A214" s="34"/>
      <c r="B214" s="35"/>
      <c r="C214" s="34"/>
      <c r="D214" s="192" t="s">
        <v>290</v>
      </c>
      <c r="E214" s="34"/>
      <c r="F214" s="193" t="s">
        <v>2472</v>
      </c>
      <c r="G214" s="34"/>
      <c r="H214" s="34"/>
      <c r="I214" s="194"/>
      <c r="J214" s="34"/>
      <c r="K214" s="34"/>
      <c r="L214" s="35"/>
      <c r="M214" s="195"/>
      <c r="N214" s="196"/>
      <c r="O214" s="73"/>
      <c r="P214" s="73"/>
      <c r="Q214" s="73"/>
      <c r="R214" s="73"/>
      <c r="S214" s="73"/>
      <c r="T214" s="74"/>
      <c r="U214" s="34"/>
      <c r="V214" s="34"/>
      <c r="W214" s="34"/>
      <c r="X214" s="34"/>
      <c r="Y214" s="34"/>
      <c r="Z214" s="34"/>
      <c r="AA214" s="34"/>
      <c r="AB214" s="34"/>
      <c r="AC214" s="34"/>
      <c r="AD214" s="34"/>
      <c r="AE214" s="34"/>
      <c r="AT214" s="15" t="s">
        <v>290</v>
      </c>
      <c r="AU214" s="15" t="s">
        <v>82</v>
      </c>
    </row>
    <row r="215" s="2" customFormat="1" ht="16.5" customHeight="1">
      <c r="A215" s="34"/>
      <c r="B215" s="177"/>
      <c r="C215" s="178" t="s">
        <v>507</v>
      </c>
      <c r="D215" s="178" t="s">
        <v>284</v>
      </c>
      <c r="E215" s="179" t="s">
        <v>507</v>
      </c>
      <c r="F215" s="180" t="s">
        <v>2474</v>
      </c>
      <c r="G215" s="181" t="s">
        <v>505</v>
      </c>
      <c r="H215" s="203">
        <v>56</v>
      </c>
      <c r="I215" s="183"/>
      <c r="J215" s="184">
        <f>ROUND(I215*H215,2)</f>
        <v>0</v>
      </c>
      <c r="K215" s="185"/>
      <c r="L215" s="35"/>
      <c r="M215" s="186" t="s">
        <v>1</v>
      </c>
      <c r="N215" s="187" t="s">
        <v>38</v>
      </c>
      <c r="O215" s="73"/>
      <c r="P215" s="188">
        <f>O215*H215</f>
        <v>0</v>
      </c>
      <c r="Q215" s="188">
        <v>0</v>
      </c>
      <c r="R215" s="188">
        <f>Q215*H215</f>
        <v>0</v>
      </c>
      <c r="S215" s="188">
        <v>0</v>
      </c>
      <c r="T215" s="189">
        <f>S215*H215</f>
        <v>0</v>
      </c>
      <c r="U215" s="34"/>
      <c r="V215" s="34"/>
      <c r="W215" s="34"/>
      <c r="X215" s="34"/>
      <c r="Y215" s="34"/>
      <c r="Z215" s="34"/>
      <c r="AA215" s="34"/>
      <c r="AB215" s="34"/>
      <c r="AC215" s="34"/>
      <c r="AD215" s="34"/>
      <c r="AE215" s="34"/>
      <c r="AR215" s="190" t="s">
        <v>97</v>
      </c>
      <c r="AT215" s="190" t="s">
        <v>284</v>
      </c>
      <c r="AU215" s="190" t="s">
        <v>82</v>
      </c>
      <c r="AY215" s="15" t="s">
        <v>281</v>
      </c>
      <c r="BE215" s="191">
        <f>IF(N215="základní",J215,0)</f>
        <v>0</v>
      </c>
      <c r="BF215" s="191">
        <f>IF(N215="snížená",J215,0)</f>
        <v>0</v>
      </c>
      <c r="BG215" s="191">
        <f>IF(N215="zákl. přenesená",J215,0)</f>
        <v>0</v>
      </c>
      <c r="BH215" s="191">
        <f>IF(N215="sníž. přenesená",J215,0)</f>
        <v>0</v>
      </c>
      <c r="BI215" s="191">
        <f>IF(N215="nulová",J215,0)</f>
        <v>0</v>
      </c>
      <c r="BJ215" s="15" t="s">
        <v>80</v>
      </c>
      <c r="BK215" s="191">
        <f>ROUND(I215*H215,2)</f>
        <v>0</v>
      </c>
      <c r="BL215" s="15" t="s">
        <v>97</v>
      </c>
      <c r="BM215" s="190" t="s">
        <v>2475</v>
      </c>
    </row>
    <row r="216" s="2" customFormat="1">
      <c r="A216" s="34"/>
      <c r="B216" s="35"/>
      <c r="C216" s="34"/>
      <c r="D216" s="192" t="s">
        <v>290</v>
      </c>
      <c r="E216" s="34"/>
      <c r="F216" s="193" t="s">
        <v>2474</v>
      </c>
      <c r="G216" s="34"/>
      <c r="H216" s="34"/>
      <c r="I216" s="194"/>
      <c r="J216" s="34"/>
      <c r="K216" s="34"/>
      <c r="L216" s="35"/>
      <c r="M216" s="195"/>
      <c r="N216" s="196"/>
      <c r="O216" s="73"/>
      <c r="P216" s="73"/>
      <c r="Q216" s="73"/>
      <c r="R216" s="73"/>
      <c r="S216" s="73"/>
      <c r="T216" s="74"/>
      <c r="U216" s="34"/>
      <c r="V216" s="34"/>
      <c r="W216" s="34"/>
      <c r="X216" s="34"/>
      <c r="Y216" s="34"/>
      <c r="Z216" s="34"/>
      <c r="AA216" s="34"/>
      <c r="AB216" s="34"/>
      <c r="AC216" s="34"/>
      <c r="AD216" s="34"/>
      <c r="AE216" s="34"/>
      <c r="AT216" s="15" t="s">
        <v>290</v>
      </c>
      <c r="AU216" s="15" t="s">
        <v>82</v>
      </c>
    </row>
    <row r="217" s="12" customFormat="1" ht="22.8" customHeight="1">
      <c r="A217" s="12"/>
      <c r="B217" s="164"/>
      <c r="C217" s="12"/>
      <c r="D217" s="165" t="s">
        <v>72</v>
      </c>
      <c r="E217" s="175" t="s">
        <v>2476</v>
      </c>
      <c r="F217" s="175" t="s">
        <v>2477</v>
      </c>
      <c r="G217" s="12"/>
      <c r="H217" s="12"/>
      <c r="I217" s="167"/>
      <c r="J217" s="176">
        <f>BK217</f>
        <v>0</v>
      </c>
      <c r="K217" s="12"/>
      <c r="L217" s="164"/>
      <c r="M217" s="169"/>
      <c r="N217" s="170"/>
      <c r="O217" s="170"/>
      <c r="P217" s="171">
        <f>SUM(P218:P237)</f>
        <v>0</v>
      </c>
      <c r="Q217" s="170"/>
      <c r="R217" s="171">
        <f>SUM(R218:R237)</f>
        <v>0</v>
      </c>
      <c r="S217" s="170"/>
      <c r="T217" s="172">
        <f>SUM(T218:T237)</f>
        <v>0</v>
      </c>
      <c r="U217" s="12"/>
      <c r="V217" s="12"/>
      <c r="W217" s="12"/>
      <c r="X217" s="12"/>
      <c r="Y217" s="12"/>
      <c r="Z217" s="12"/>
      <c r="AA217" s="12"/>
      <c r="AB217" s="12"/>
      <c r="AC217" s="12"/>
      <c r="AD217" s="12"/>
      <c r="AE217" s="12"/>
      <c r="AR217" s="165" t="s">
        <v>80</v>
      </c>
      <c r="AT217" s="173" t="s">
        <v>72</v>
      </c>
      <c r="AU217" s="173" t="s">
        <v>80</v>
      </c>
      <c r="AY217" s="165" t="s">
        <v>281</v>
      </c>
      <c r="BK217" s="174">
        <f>SUM(BK218:BK237)</f>
        <v>0</v>
      </c>
    </row>
    <row r="218" s="2" customFormat="1" ht="16.5" customHeight="1">
      <c r="A218" s="34"/>
      <c r="B218" s="177"/>
      <c r="C218" s="178" t="s">
        <v>798</v>
      </c>
      <c r="D218" s="178" t="s">
        <v>284</v>
      </c>
      <c r="E218" s="179" t="s">
        <v>798</v>
      </c>
      <c r="F218" s="180" t="s">
        <v>2478</v>
      </c>
      <c r="G218" s="181" t="s">
        <v>2202</v>
      </c>
      <c r="H218" s="203">
        <v>28</v>
      </c>
      <c r="I218" s="183"/>
      <c r="J218" s="184">
        <f>ROUND(I218*H218,2)</f>
        <v>0</v>
      </c>
      <c r="K218" s="185"/>
      <c r="L218" s="35"/>
      <c r="M218" s="186" t="s">
        <v>1</v>
      </c>
      <c r="N218" s="187" t="s">
        <v>38</v>
      </c>
      <c r="O218" s="73"/>
      <c r="P218" s="188">
        <f>O218*H218</f>
        <v>0</v>
      </c>
      <c r="Q218" s="188">
        <v>0</v>
      </c>
      <c r="R218" s="188">
        <f>Q218*H218</f>
        <v>0</v>
      </c>
      <c r="S218" s="188">
        <v>0</v>
      </c>
      <c r="T218" s="189">
        <f>S218*H218</f>
        <v>0</v>
      </c>
      <c r="U218" s="34"/>
      <c r="V218" s="34"/>
      <c r="W218" s="34"/>
      <c r="X218" s="34"/>
      <c r="Y218" s="34"/>
      <c r="Z218" s="34"/>
      <c r="AA218" s="34"/>
      <c r="AB218" s="34"/>
      <c r="AC218" s="34"/>
      <c r="AD218" s="34"/>
      <c r="AE218" s="34"/>
      <c r="AR218" s="190" t="s">
        <v>97</v>
      </c>
      <c r="AT218" s="190" t="s">
        <v>284</v>
      </c>
      <c r="AU218" s="190" t="s">
        <v>82</v>
      </c>
      <c r="AY218" s="15" t="s">
        <v>281</v>
      </c>
      <c r="BE218" s="191">
        <f>IF(N218="základní",J218,0)</f>
        <v>0</v>
      </c>
      <c r="BF218" s="191">
        <f>IF(N218="snížená",J218,0)</f>
        <v>0</v>
      </c>
      <c r="BG218" s="191">
        <f>IF(N218="zákl. přenesená",J218,0)</f>
        <v>0</v>
      </c>
      <c r="BH218" s="191">
        <f>IF(N218="sníž. přenesená",J218,0)</f>
        <v>0</v>
      </c>
      <c r="BI218" s="191">
        <f>IF(N218="nulová",J218,0)</f>
        <v>0</v>
      </c>
      <c r="BJ218" s="15" t="s">
        <v>80</v>
      </c>
      <c r="BK218" s="191">
        <f>ROUND(I218*H218,2)</f>
        <v>0</v>
      </c>
      <c r="BL218" s="15" t="s">
        <v>97</v>
      </c>
      <c r="BM218" s="190" t="s">
        <v>2479</v>
      </c>
    </row>
    <row r="219" s="2" customFormat="1">
      <c r="A219" s="34"/>
      <c r="B219" s="35"/>
      <c r="C219" s="34"/>
      <c r="D219" s="192" t="s">
        <v>290</v>
      </c>
      <c r="E219" s="34"/>
      <c r="F219" s="193" t="s">
        <v>2478</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290</v>
      </c>
      <c r="AU219" s="15" t="s">
        <v>82</v>
      </c>
    </row>
    <row r="220" s="2" customFormat="1" ht="21.75" customHeight="1">
      <c r="A220" s="34"/>
      <c r="B220" s="177"/>
      <c r="C220" s="178" t="s">
        <v>804</v>
      </c>
      <c r="D220" s="178" t="s">
        <v>284</v>
      </c>
      <c r="E220" s="179" t="s">
        <v>804</v>
      </c>
      <c r="F220" s="180" t="s">
        <v>2480</v>
      </c>
      <c r="G220" s="181" t="s">
        <v>2202</v>
      </c>
      <c r="H220" s="203">
        <v>28</v>
      </c>
      <c r="I220" s="183"/>
      <c r="J220" s="184">
        <f>ROUND(I220*H220,2)</f>
        <v>0</v>
      </c>
      <c r="K220" s="185"/>
      <c r="L220" s="35"/>
      <c r="M220" s="186" t="s">
        <v>1</v>
      </c>
      <c r="N220" s="187" t="s">
        <v>38</v>
      </c>
      <c r="O220" s="73"/>
      <c r="P220" s="188">
        <f>O220*H220</f>
        <v>0</v>
      </c>
      <c r="Q220" s="188">
        <v>0</v>
      </c>
      <c r="R220" s="188">
        <f>Q220*H220</f>
        <v>0</v>
      </c>
      <c r="S220" s="188">
        <v>0</v>
      </c>
      <c r="T220" s="189">
        <f>S220*H220</f>
        <v>0</v>
      </c>
      <c r="U220" s="34"/>
      <c r="V220" s="34"/>
      <c r="W220" s="34"/>
      <c r="X220" s="34"/>
      <c r="Y220" s="34"/>
      <c r="Z220" s="34"/>
      <c r="AA220" s="34"/>
      <c r="AB220" s="34"/>
      <c r="AC220" s="34"/>
      <c r="AD220" s="34"/>
      <c r="AE220" s="34"/>
      <c r="AR220" s="190" t="s">
        <v>97</v>
      </c>
      <c r="AT220" s="190" t="s">
        <v>284</v>
      </c>
      <c r="AU220" s="190" t="s">
        <v>82</v>
      </c>
      <c r="AY220" s="15" t="s">
        <v>281</v>
      </c>
      <c r="BE220" s="191">
        <f>IF(N220="základní",J220,0)</f>
        <v>0</v>
      </c>
      <c r="BF220" s="191">
        <f>IF(N220="snížená",J220,0)</f>
        <v>0</v>
      </c>
      <c r="BG220" s="191">
        <f>IF(N220="zákl. přenesená",J220,0)</f>
        <v>0</v>
      </c>
      <c r="BH220" s="191">
        <f>IF(N220="sníž. přenesená",J220,0)</f>
        <v>0</v>
      </c>
      <c r="BI220" s="191">
        <f>IF(N220="nulová",J220,0)</f>
        <v>0</v>
      </c>
      <c r="BJ220" s="15" t="s">
        <v>80</v>
      </c>
      <c r="BK220" s="191">
        <f>ROUND(I220*H220,2)</f>
        <v>0</v>
      </c>
      <c r="BL220" s="15" t="s">
        <v>97</v>
      </c>
      <c r="BM220" s="190" t="s">
        <v>2481</v>
      </c>
    </row>
    <row r="221" s="2" customFormat="1">
      <c r="A221" s="34"/>
      <c r="B221" s="35"/>
      <c r="C221" s="34"/>
      <c r="D221" s="192" t="s">
        <v>290</v>
      </c>
      <c r="E221" s="34"/>
      <c r="F221" s="193" t="s">
        <v>2482</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290</v>
      </c>
      <c r="AU221" s="15" t="s">
        <v>82</v>
      </c>
    </row>
    <row r="222" s="2" customFormat="1" ht="24.15" customHeight="1">
      <c r="A222" s="34"/>
      <c r="B222" s="177"/>
      <c r="C222" s="178" t="s">
        <v>809</v>
      </c>
      <c r="D222" s="178" t="s">
        <v>284</v>
      </c>
      <c r="E222" s="179" t="s">
        <v>809</v>
      </c>
      <c r="F222" s="180" t="s">
        <v>2483</v>
      </c>
      <c r="G222" s="181" t="s">
        <v>505</v>
      </c>
      <c r="H222" s="203">
        <v>690</v>
      </c>
      <c r="I222" s="183"/>
      <c r="J222" s="184">
        <f>ROUND(I222*H222,2)</f>
        <v>0</v>
      </c>
      <c r="K222" s="185"/>
      <c r="L222" s="35"/>
      <c r="M222" s="186" t="s">
        <v>1</v>
      </c>
      <c r="N222" s="187" t="s">
        <v>38</v>
      </c>
      <c r="O222" s="73"/>
      <c r="P222" s="188">
        <f>O222*H222</f>
        <v>0</v>
      </c>
      <c r="Q222" s="188">
        <v>0</v>
      </c>
      <c r="R222" s="188">
        <f>Q222*H222</f>
        <v>0</v>
      </c>
      <c r="S222" s="188">
        <v>0</v>
      </c>
      <c r="T222" s="189">
        <f>S222*H222</f>
        <v>0</v>
      </c>
      <c r="U222" s="34"/>
      <c r="V222" s="34"/>
      <c r="W222" s="34"/>
      <c r="X222" s="34"/>
      <c r="Y222" s="34"/>
      <c r="Z222" s="34"/>
      <c r="AA222" s="34"/>
      <c r="AB222" s="34"/>
      <c r="AC222" s="34"/>
      <c r="AD222" s="34"/>
      <c r="AE222" s="34"/>
      <c r="AR222" s="190" t="s">
        <v>97</v>
      </c>
      <c r="AT222" s="190" t="s">
        <v>284</v>
      </c>
      <c r="AU222" s="190" t="s">
        <v>82</v>
      </c>
      <c r="AY222" s="15" t="s">
        <v>281</v>
      </c>
      <c r="BE222" s="191">
        <f>IF(N222="základní",J222,0)</f>
        <v>0</v>
      </c>
      <c r="BF222" s="191">
        <f>IF(N222="snížená",J222,0)</f>
        <v>0</v>
      </c>
      <c r="BG222" s="191">
        <f>IF(N222="zákl. přenesená",J222,0)</f>
        <v>0</v>
      </c>
      <c r="BH222" s="191">
        <f>IF(N222="sníž. přenesená",J222,0)</f>
        <v>0</v>
      </c>
      <c r="BI222" s="191">
        <f>IF(N222="nulová",J222,0)</f>
        <v>0</v>
      </c>
      <c r="BJ222" s="15" t="s">
        <v>80</v>
      </c>
      <c r="BK222" s="191">
        <f>ROUND(I222*H222,2)</f>
        <v>0</v>
      </c>
      <c r="BL222" s="15" t="s">
        <v>97</v>
      </c>
      <c r="BM222" s="190" t="s">
        <v>2484</v>
      </c>
    </row>
    <row r="223" s="2" customFormat="1">
      <c r="A223" s="34"/>
      <c r="B223" s="35"/>
      <c r="C223" s="34"/>
      <c r="D223" s="192" t="s">
        <v>290</v>
      </c>
      <c r="E223" s="34"/>
      <c r="F223" s="193" t="s">
        <v>2483</v>
      </c>
      <c r="G223" s="34"/>
      <c r="H223" s="34"/>
      <c r="I223" s="194"/>
      <c r="J223" s="34"/>
      <c r="K223" s="34"/>
      <c r="L223" s="35"/>
      <c r="M223" s="195"/>
      <c r="N223" s="196"/>
      <c r="O223" s="73"/>
      <c r="P223" s="73"/>
      <c r="Q223" s="73"/>
      <c r="R223" s="73"/>
      <c r="S223" s="73"/>
      <c r="T223" s="74"/>
      <c r="U223" s="34"/>
      <c r="V223" s="34"/>
      <c r="W223" s="34"/>
      <c r="X223" s="34"/>
      <c r="Y223" s="34"/>
      <c r="Z223" s="34"/>
      <c r="AA223" s="34"/>
      <c r="AB223" s="34"/>
      <c r="AC223" s="34"/>
      <c r="AD223" s="34"/>
      <c r="AE223" s="34"/>
      <c r="AT223" s="15" t="s">
        <v>290</v>
      </c>
      <c r="AU223" s="15" t="s">
        <v>82</v>
      </c>
    </row>
    <row r="224" s="2" customFormat="1" ht="16.5" customHeight="1">
      <c r="A224" s="34"/>
      <c r="B224" s="177"/>
      <c r="C224" s="178" t="s">
        <v>814</v>
      </c>
      <c r="D224" s="178" t="s">
        <v>284</v>
      </c>
      <c r="E224" s="179" t="s">
        <v>814</v>
      </c>
      <c r="F224" s="180" t="s">
        <v>2485</v>
      </c>
      <c r="G224" s="181" t="s">
        <v>505</v>
      </c>
      <c r="H224" s="203">
        <v>690</v>
      </c>
      <c r="I224" s="183"/>
      <c r="J224" s="184">
        <f>ROUND(I224*H224,2)</f>
        <v>0</v>
      </c>
      <c r="K224" s="185"/>
      <c r="L224" s="35"/>
      <c r="M224" s="186" t="s">
        <v>1</v>
      </c>
      <c r="N224" s="187" t="s">
        <v>38</v>
      </c>
      <c r="O224" s="73"/>
      <c r="P224" s="188">
        <f>O224*H224</f>
        <v>0</v>
      </c>
      <c r="Q224" s="188">
        <v>0</v>
      </c>
      <c r="R224" s="188">
        <f>Q224*H224</f>
        <v>0</v>
      </c>
      <c r="S224" s="188">
        <v>0</v>
      </c>
      <c r="T224" s="189">
        <f>S224*H224</f>
        <v>0</v>
      </c>
      <c r="U224" s="34"/>
      <c r="V224" s="34"/>
      <c r="W224" s="34"/>
      <c r="X224" s="34"/>
      <c r="Y224" s="34"/>
      <c r="Z224" s="34"/>
      <c r="AA224" s="34"/>
      <c r="AB224" s="34"/>
      <c r="AC224" s="34"/>
      <c r="AD224" s="34"/>
      <c r="AE224" s="34"/>
      <c r="AR224" s="190" t="s">
        <v>97</v>
      </c>
      <c r="AT224" s="190" t="s">
        <v>284</v>
      </c>
      <c r="AU224" s="190" t="s">
        <v>82</v>
      </c>
      <c r="AY224" s="15" t="s">
        <v>281</v>
      </c>
      <c r="BE224" s="191">
        <f>IF(N224="základní",J224,0)</f>
        <v>0</v>
      </c>
      <c r="BF224" s="191">
        <f>IF(N224="snížená",J224,0)</f>
        <v>0</v>
      </c>
      <c r="BG224" s="191">
        <f>IF(N224="zákl. přenesená",J224,0)</f>
        <v>0</v>
      </c>
      <c r="BH224" s="191">
        <f>IF(N224="sníž. přenesená",J224,0)</f>
        <v>0</v>
      </c>
      <c r="BI224" s="191">
        <f>IF(N224="nulová",J224,0)</f>
        <v>0</v>
      </c>
      <c r="BJ224" s="15" t="s">
        <v>80</v>
      </c>
      <c r="BK224" s="191">
        <f>ROUND(I224*H224,2)</f>
        <v>0</v>
      </c>
      <c r="BL224" s="15" t="s">
        <v>97</v>
      </c>
      <c r="BM224" s="190" t="s">
        <v>2486</v>
      </c>
    </row>
    <row r="225" s="2" customFormat="1">
      <c r="A225" s="34"/>
      <c r="B225" s="35"/>
      <c r="C225" s="34"/>
      <c r="D225" s="192" t="s">
        <v>290</v>
      </c>
      <c r="E225" s="34"/>
      <c r="F225" s="193" t="s">
        <v>2485</v>
      </c>
      <c r="G225" s="34"/>
      <c r="H225" s="34"/>
      <c r="I225" s="194"/>
      <c r="J225" s="34"/>
      <c r="K225" s="34"/>
      <c r="L225" s="35"/>
      <c r="M225" s="195"/>
      <c r="N225" s="196"/>
      <c r="O225" s="73"/>
      <c r="P225" s="73"/>
      <c r="Q225" s="73"/>
      <c r="R225" s="73"/>
      <c r="S225" s="73"/>
      <c r="T225" s="74"/>
      <c r="U225" s="34"/>
      <c r="V225" s="34"/>
      <c r="W225" s="34"/>
      <c r="X225" s="34"/>
      <c r="Y225" s="34"/>
      <c r="Z225" s="34"/>
      <c r="AA225" s="34"/>
      <c r="AB225" s="34"/>
      <c r="AC225" s="34"/>
      <c r="AD225" s="34"/>
      <c r="AE225" s="34"/>
      <c r="AT225" s="15" t="s">
        <v>290</v>
      </c>
      <c r="AU225" s="15" t="s">
        <v>82</v>
      </c>
    </row>
    <row r="226" s="2" customFormat="1" ht="16.5" customHeight="1">
      <c r="A226" s="34"/>
      <c r="B226" s="177"/>
      <c r="C226" s="178" t="s">
        <v>512</v>
      </c>
      <c r="D226" s="178" t="s">
        <v>284</v>
      </c>
      <c r="E226" s="179" t="s">
        <v>512</v>
      </c>
      <c r="F226" s="180" t="s">
        <v>2487</v>
      </c>
      <c r="G226" s="181" t="s">
        <v>2202</v>
      </c>
      <c r="H226" s="203">
        <v>28</v>
      </c>
      <c r="I226" s="183"/>
      <c r="J226" s="184">
        <f>ROUND(I226*H226,2)</f>
        <v>0</v>
      </c>
      <c r="K226" s="185"/>
      <c r="L226" s="35"/>
      <c r="M226" s="186" t="s">
        <v>1</v>
      </c>
      <c r="N226" s="187" t="s">
        <v>38</v>
      </c>
      <c r="O226" s="73"/>
      <c r="P226" s="188">
        <f>O226*H226</f>
        <v>0</v>
      </c>
      <c r="Q226" s="188">
        <v>0</v>
      </c>
      <c r="R226" s="188">
        <f>Q226*H226</f>
        <v>0</v>
      </c>
      <c r="S226" s="188">
        <v>0</v>
      </c>
      <c r="T226" s="189">
        <f>S226*H226</f>
        <v>0</v>
      </c>
      <c r="U226" s="34"/>
      <c r="V226" s="34"/>
      <c r="W226" s="34"/>
      <c r="X226" s="34"/>
      <c r="Y226" s="34"/>
      <c r="Z226" s="34"/>
      <c r="AA226" s="34"/>
      <c r="AB226" s="34"/>
      <c r="AC226" s="34"/>
      <c r="AD226" s="34"/>
      <c r="AE226" s="34"/>
      <c r="AR226" s="190" t="s">
        <v>97</v>
      </c>
      <c r="AT226" s="190" t="s">
        <v>284</v>
      </c>
      <c r="AU226" s="190" t="s">
        <v>82</v>
      </c>
      <c r="AY226" s="15" t="s">
        <v>281</v>
      </c>
      <c r="BE226" s="191">
        <f>IF(N226="základní",J226,0)</f>
        <v>0</v>
      </c>
      <c r="BF226" s="191">
        <f>IF(N226="snížená",J226,0)</f>
        <v>0</v>
      </c>
      <c r="BG226" s="191">
        <f>IF(N226="zákl. přenesená",J226,0)</f>
        <v>0</v>
      </c>
      <c r="BH226" s="191">
        <f>IF(N226="sníž. přenesená",J226,0)</f>
        <v>0</v>
      </c>
      <c r="BI226" s="191">
        <f>IF(N226="nulová",J226,0)</f>
        <v>0</v>
      </c>
      <c r="BJ226" s="15" t="s">
        <v>80</v>
      </c>
      <c r="BK226" s="191">
        <f>ROUND(I226*H226,2)</f>
        <v>0</v>
      </c>
      <c r="BL226" s="15" t="s">
        <v>97</v>
      </c>
      <c r="BM226" s="190" t="s">
        <v>2488</v>
      </c>
    </row>
    <row r="227" s="2" customFormat="1">
      <c r="A227" s="34"/>
      <c r="B227" s="35"/>
      <c r="C227" s="34"/>
      <c r="D227" s="192" t="s">
        <v>290</v>
      </c>
      <c r="E227" s="34"/>
      <c r="F227" s="193" t="s">
        <v>2487</v>
      </c>
      <c r="G227" s="34"/>
      <c r="H227" s="34"/>
      <c r="I227" s="194"/>
      <c r="J227" s="34"/>
      <c r="K227" s="34"/>
      <c r="L227" s="35"/>
      <c r="M227" s="195"/>
      <c r="N227" s="196"/>
      <c r="O227" s="73"/>
      <c r="P227" s="73"/>
      <c r="Q227" s="73"/>
      <c r="R227" s="73"/>
      <c r="S227" s="73"/>
      <c r="T227" s="74"/>
      <c r="U227" s="34"/>
      <c r="V227" s="34"/>
      <c r="W227" s="34"/>
      <c r="X227" s="34"/>
      <c r="Y227" s="34"/>
      <c r="Z227" s="34"/>
      <c r="AA227" s="34"/>
      <c r="AB227" s="34"/>
      <c r="AC227" s="34"/>
      <c r="AD227" s="34"/>
      <c r="AE227" s="34"/>
      <c r="AT227" s="15" t="s">
        <v>290</v>
      </c>
      <c r="AU227" s="15" t="s">
        <v>82</v>
      </c>
    </row>
    <row r="228" s="2" customFormat="1" ht="16.5" customHeight="1">
      <c r="A228" s="34"/>
      <c r="B228" s="177"/>
      <c r="C228" s="178" t="s">
        <v>517</v>
      </c>
      <c r="D228" s="178" t="s">
        <v>284</v>
      </c>
      <c r="E228" s="179" t="s">
        <v>517</v>
      </c>
      <c r="F228" s="180" t="s">
        <v>2489</v>
      </c>
      <c r="G228" s="181" t="s">
        <v>2490</v>
      </c>
      <c r="H228" s="203">
        <v>0.69999999999999996</v>
      </c>
      <c r="I228" s="183"/>
      <c r="J228" s="184">
        <f>ROUND(I228*H228,2)</f>
        <v>0</v>
      </c>
      <c r="K228" s="185"/>
      <c r="L228" s="35"/>
      <c r="M228" s="186" t="s">
        <v>1</v>
      </c>
      <c r="N228" s="187" t="s">
        <v>38</v>
      </c>
      <c r="O228" s="73"/>
      <c r="P228" s="188">
        <f>O228*H228</f>
        <v>0</v>
      </c>
      <c r="Q228" s="188">
        <v>0</v>
      </c>
      <c r="R228" s="188">
        <f>Q228*H228</f>
        <v>0</v>
      </c>
      <c r="S228" s="188">
        <v>0</v>
      </c>
      <c r="T228" s="189">
        <f>S228*H228</f>
        <v>0</v>
      </c>
      <c r="U228" s="34"/>
      <c r="V228" s="34"/>
      <c r="W228" s="34"/>
      <c r="X228" s="34"/>
      <c r="Y228" s="34"/>
      <c r="Z228" s="34"/>
      <c r="AA228" s="34"/>
      <c r="AB228" s="34"/>
      <c r="AC228" s="34"/>
      <c r="AD228" s="34"/>
      <c r="AE228" s="34"/>
      <c r="AR228" s="190" t="s">
        <v>97</v>
      </c>
      <c r="AT228" s="190" t="s">
        <v>284</v>
      </c>
      <c r="AU228" s="190" t="s">
        <v>82</v>
      </c>
      <c r="AY228" s="15" t="s">
        <v>281</v>
      </c>
      <c r="BE228" s="191">
        <f>IF(N228="základní",J228,0)</f>
        <v>0</v>
      </c>
      <c r="BF228" s="191">
        <f>IF(N228="snížená",J228,0)</f>
        <v>0</v>
      </c>
      <c r="BG228" s="191">
        <f>IF(N228="zákl. přenesená",J228,0)</f>
        <v>0</v>
      </c>
      <c r="BH228" s="191">
        <f>IF(N228="sníž. přenesená",J228,0)</f>
        <v>0</v>
      </c>
      <c r="BI228" s="191">
        <f>IF(N228="nulová",J228,0)</f>
        <v>0</v>
      </c>
      <c r="BJ228" s="15" t="s">
        <v>80</v>
      </c>
      <c r="BK228" s="191">
        <f>ROUND(I228*H228,2)</f>
        <v>0</v>
      </c>
      <c r="BL228" s="15" t="s">
        <v>97</v>
      </c>
      <c r="BM228" s="190" t="s">
        <v>2491</v>
      </c>
    </row>
    <row r="229" s="2" customFormat="1">
      <c r="A229" s="34"/>
      <c r="B229" s="35"/>
      <c r="C229" s="34"/>
      <c r="D229" s="192" t="s">
        <v>290</v>
      </c>
      <c r="E229" s="34"/>
      <c r="F229" s="193" t="s">
        <v>2489</v>
      </c>
      <c r="G229" s="34"/>
      <c r="H229" s="34"/>
      <c r="I229" s="194"/>
      <c r="J229" s="34"/>
      <c r="K229" s="34"/>
      <c r="L229" s="35"/>
      <c r="M229" s="195"/>
      <c r="N229" s="196"/>
      <c r="O229" s="73"/>
      <c r="P229" s="73"/>
      <c r="Q229" s="73"/>
      <c r="R229" s="73"/>
      <c r="S229" s="73"/>
      <c r="T229" s="74"/>
      <c r="U229" s="34"/>
      <c r="V229" s="34"/>
      <c r="W229" s="34"/>
      <c r="X229" s="34"/>
      <c r="Y229" s="34"/>
      <c r="Z229" s="34"/>
      <c r="AA229" s="34"/>
      <c r="AB229" s="34"/>
      <c r="AC229" s="34"/>
      <c r="AD229" s="34"/>
      <c r="AE229" s="34"/>
      <c r="AT229" s="15" t="s">
        <v>290</v>
      </c>
      <c r="AU229" s="15" t="s">
        <v>82</v>
      </c>
    </row>
    <row r="230" s="2" customFormat="1" ht="16.5" customHeight="1">
      <c r="A230" s="34"/>
      <c r="B230" s="177"/>
      <c r="C230" s="178" t="s">
        <v>522</v>
      </c>
      <c r="D230" s="178" t="s">
        <v>284</v>
      </c>
      <c r="E230" s="179" t="s">
        <v>522</v>
      </c>
      <c r="F230" s="180" t="s">
        <v>2492</v>
      </c>
      <c r="G230" s="181" t="s">
        <v>510</v>
      </c>
      <c r="H230" s="203">
        <v>21</v>
      </c>
      <c r="I230" s="183"/>
      <c r="J230" s="184">
        <f>ROUND(I230*H230,2)</f>
        <v>0</v>
      </c>
      <c r="K230" s="185"/>
      <c r="L230" s="35"/>
      <c r="M230" s="186" t="s">
        <v>1</v>
      </c>
      <c r="N230" s="187" t="s">
        <v>38</v>
      </c>
      <c r="O230" s="73"/>
      <c r="P230" s="188">
        <f>O230*H230</f>
        <v>0</v>
      </c>
      <c r="Q230" s="188">
        <v>0</v>
      </c>
      <c r="R230" s="188">
        <f>Q230*H230</f>
        <v>0</v>
      </c>
      <c r="S230" s="188">
        <v>0</v>
      </c>
      <c r="T230" s="189">
        <f>S230*H230</f>
        <v>0</v>
      </c>
      <c r="U230" s="34"/>
      <c r="V230" s="34"/>
      <c r="W230" s="34"/>
      <c r="X230" s="34"/>
      <c r="Y230" s="34"/>
      <c r="Z230" s="34"/>
      <c r="AA230" s="34"/>
      <c r="AB230" s="34"/>
      <c r="AC230" s="34"/>
      <c r="AD230" s="34"/>
      <c r="AE230" s="34"/>
      <c r="AR230" s="190" t="s">
        <v>97</v>
      </c>
      <c r="AT230" s="190" t="s">
        <v>284</v>
      </c>
      <c r="AU230" s="190" t="s">
        <v>82</v>
      </c>
      <c r="AY230" s="15" t="s">
        <v>281</v>
      </c>
      <c r="BE230" s="191">
        <f>IF(N230="základní",J230,0)</f>
        <v>0</v>
      </c>
      <c r="BF230" s="191">
        <f>IF(N230="snížená",J230,0)</f>
        <v>0</v>
      </c>
      <c r="BG230" s="191">
        <f>IF(N230="zákl. přenesená",J230,0)</f>
        <v>0</v>
      </c>
      <c r="BH230" s="191">
        <f>IF(N230="sníž. přenesená",J230,0)</f>
        <v>0</v>
      </c>
      <c r="BI230" s="191">
        <f>IF(N230="nulová",J230,0)</f>
        <v>0</v>
      </c>
      <c r="BJ230" s="15" t="s">
        <v>80</v>
      </c>
      <c r="BK230" s="191">
        <f>ROUND(I230*H230,2)</f>
        <v>0</v>
      </c>
      <c r="BL230" s="15" t="s">
        <v>97</v>
      </c>
      <c r="BM230" s="190" t="s">
        <v>2493</v>
      </c>
    </row>
    <row r="231" s="2" customFormat="1">
      <c r="A231" s="34"/>
      <c r="B231" s="35"/>
      <c r="C231" s="34"/>
      <c r="D231" s="192" t="s">
        <v>290</v>
      </c>
      <c r="E231" s="34"/>
      <c r="F231" s="193" t="s">
        <v>2494</v>
      </c>
      <c r="G231" s="34"/>
      <c r="H231" s="34"/>
      <c r="I231" s="194"/>
      <c r="J231" s="34"/>
      <c r="K231" s="34"/>
      <c r="L231" s="35"/>
      <c r="M231" s="195"/>
      <c r="N231" s="196"/>
      <c r="O231" s="73"/>
      <c r="P231" s="73"/>
      <c r="Q231" s="73"/>
      <c r="R231" s="73"/>
      <c r="S231" s="73"/>
      <c r="T231" s="74"/>
      <c r="U231" s="34"/>
      <c r="V231" s="34"/>
      <c r="W231" s="34"/>
      <c r="X231" s="34"/>
      <c r="Y231" s="34"/>
      <c r="Z231" s="34"/>
      <c r="AA231" s="34"/>
      <c r="AB231" s="34"/>
      <c r="AC231" s="34"/>
      <c r="AD231" s="34"/>
      <c r="AE231" s="34"/>
      <c r="AT231" s="15" t="s">
        <v>290</v>
      </c>
      <c r="AU231" s="15" t="s">
        <v>82</v>
      </c>
    </row>
    <row r="232" s="2" customFormat="1" ht="16.5" customHeight="1">
      <c r="A232" s="34"/>
      <c r="B232" s="177"/>
      <c r="C232" s="178" t="s">
        <v>526</v>
      </c>
      <c r="D232" s="178" t="s">
        <v>284</v>
      </c>
      <c r="E232" s="179" t="s">
        <v>526</v>
      </c>
      <c r="F232" s="180" t="s">
        <v>2495</v>
      </c>
      <c r="G232" s="181" t="s">
        <v>403</v>
      </c>
      <c r="H232" s="203">
        <v>350</v>
      </c>
      <c r="I232" s="183"/>
      <c r="J232" s="184">
        <f>ROUND(I232*H232,2)</f>
        <v>0</v>
      </c>
      <c r="K232" s="185"/>
      <c r="L232" s="35"/>
      <c r="M232" s="186" t="s">
        <v>1</v>
      </c>
      <c r="N232" s="187" t="s">
        <v>38</v>
      </c>
      <c r="O232" s="73"/>
      <c r="P232" s="188">
        <f>O232*H232</f>
        <v>0</v>
      </c>
      <c r="Q232" s="188">
        <v>0</v>
      </c>
      <c r="R232" s="188">
        <f>Q232*H232</f>
        <v>0</v>
      </c>
      <c r="S232" s="188">
        <v>0</v>
      </c>
      <c r="T232" s="189">
        <f>S232*H232</f>
        <v>0</v>
      </c>
      <c r="U232" s="34"/>
      <c r="V232" s="34"/>
      <c r="W232" s="34"/>
      <c r="X232" s="34"/>
      <c r="Y232" s="34"/>
      <c r="Z232" s="34"/>
      <c r="AA232" s="34"/>
      <c r="AB232" s="34"/>
      <c r="AC232" s="34"/>
      <c r="AD232" s="34"/>
      <c r="AE232" s="34"/>
      <c r="AR232" s="190" t="s">
        <v>97</v>
      </c>
      <c r="AT232" s="190" t="s">
        <v>284</v>
      </c>
      <c r="AU232" s="190" t="s">
        <v>82</v>
      </c>
      <c r="AY232" s="15" t="s">
        <v>281</v>
      </c>
      <c r="BE232" s="191">
        <f>IF(N232="základní",J232,0)</f>
        <v>0</v>
      </c>
      <c r="BF232" s="191">
        <f>IF(N232="snížená",J232,0)</f>
        <v>0</v>
      </c>
      <c r="BG232" s="191">
        <f>IF(N232="zákl. přenesená",J232,0)</f>
        <v>0</v>
      </c>
      <c r="BH232" s="191">
        <f>IF(N232="sníž. přenesená",J232,0)</f>
        <v>0</v>
      </c>
      <c r="BI232" s="191">
        <f>IF(N232="nulová",J232,0)</f>
        <v>0</v>
      </c>
      <c r="BJ232" s="15" t="s">
        <v>80</v>
      </c>
      <c r="BK232" s="191">
        <f>ROUND(I232*H232,2)</f>
        <v>0</v>
      </c>
      <c r="BL232" s="15" t="s">
        <v>97</v>
      </c>
      <c r="BM232" s="190" t="s">
        <v>2496</v>
      </c>
    </row>
    <row r="233" s="2" customFormat="1">
      <c r="A233" s="34"/>
      <c r="B233" s="35"/>
      <c r="C233" s="34"/>
      <c r="D233" s="192" t="s">
        <v>290</v>
      </c>
      <c r="E233" s="34"/>
      <c r="F233" s="193" t="s">
        <v>2495</v>
      </c>
      <c r="G233" s="34"/>
      <c r="H233" s="34"/>
      <c r="I233" s="194"/>
      <c r="J233" s="34"/>
      <c r="K233" s="34"/>
      <c r="L233" s="35"/>
      <c r="M233" s="195"/>
      <c r="N233" s="196"/>
      <c r="O233" s="73"/>
      <c r="P233" s="73"/>
      <c r="Q233" s="73"/>
      <c r="R233" s="73"/>
      <c r="S233" s="73"/>
      <c r="T233" s="74"/>
      <c r="U233" s="34"/>
      <c r="V233" s="34"/>
      <c r="W233" s="34"/>
      <c r="X233" s="34"/>
      <c r="Y233" s="34"/>
      <c r="Z233" s="34"/>
      <c r="AA233" s="34"/>
      <c r="AB233" s="34"/>
      <c r="AC233" s="34"/>
      <c r="AD233" s="34"/>
      <c r="AE233" s="34"/>
      <c r="AT233" s="15" t="s">
        <v>290</v>
      </c>
      <c r="AU233" s="15" t="s">
        <v>82</v>
      </c>
    </row>
    <row r="234" s="2" customFormat="1" ht="16.5" customHeight="1">
      <c r="A234" s="34"/>
      <c r="B234" s="177"/>
      <c r="C234" s="178" t="s">
        <v>838</v>
      </c>
      <c r="D234" s="178" t="s">
        <v>284</v>
      </c>
      <c r="E234" s="179" t="s">
        <v>838</v>
      </c>
      <c r="F234" s="180" t="s">
        <v>2497</v>
      </c>
      <c r="G234" s="181" t="s">
        <v>510</v>
      </c>
      <c r="H234" s="203">
        <v>1</v>
      </c>
      <c r="I234" s="183"/>
      <c r="J234" s="184">
        <f>ROUND(I234*H234,2)</f>
        <v>0</v>
      </c>
      <c r="K234" s="185"/>
      <c r="L234" s="35"/>
      <c r="M234" s="186" t="s">
        <v>1</v>
      </c>
      <c r="N234" s="187" t="s">
        <v>38</v>
      </c>
      <c r="O234" s="73"/>
      <c r="P234" s="188">
        <f>O234*H234</f>
        <v>0</v>
      </c>
      <c r="Q234" s="188">
        <v>0</v>
      </c>
      <c r="R234" s="188">
        <f>Q234*H234</f>
        <v>0</v>
      </c>
      <c r="S234" s="188">
        <v>0</v>
      </c>
      <c r="T234" s="189">
        <f>S234*H234</f>
        <v>0</v>
      </c>
      <c r="U234" s="34"/>
      <c r="V234" s="34"/>
      <c r="W234" s="34"/>
      <c r="X234" s="34"/>
      <c r="Y234" s="34"/>
      <c r="Z234" s="34"/>
      <c r="AA234" s="34"/>
      <c r="AB234" s="34"/>
      <c r="AC234" s="34"/>
      <c r="AD234" s="34"/>
      <c r="AE234" s="34"/>
      <c r="AR234" s="190" t="s">
        <v>97</v>
      </c>
      <c r="AT234" s="190" t="s">
        <v>284</v>
      </c>
      <c r="AU234" s="190" t="s">
        <v>82</v>
      </c>
      <c r="AY234" s="15" t="s">
        <v>281</v>
      </c>
      <c r="BE234" s="191">
        <f>IF(N234="základní",J234,0)</f>
        <v>0</v>
      </c>
      <c r="BF234" s="191">
        <f>IF(N234="snížená",J234,0)</f>
        <v>0</v>
      </c>
      <c r="BG234" s="191">
        <f>IF(N234="zákl. přenesená",J234,0)</f>
        <v>0</v>
      </c>
      <c r="BH234" s="191">
        <f>IF(N234="sníž. přenesená",J234,0)</f>
        <v>0</v>
      </c>
      <c r="BI234" s="191">
        <f>IF(N234="nulová",J234,0)</f>
        <v>0</v>
      </c>
      <c r="BJ234" s="15" t="s">
        <v>80</v>
      </c>
      <c r="BK234" s="191">
        <f>ROUND(I234*H234,2)</f>
        <v>0</v>
      </c>
      <c r="BL234" s="15" t="s">
        <v>97</v>
      </c>
      <c r="BM234" s="190" t="s">
        <v>2498</v>
      </c>
    </row>
    <row r="235" s="2" customFormat="1">
      <c r="A235" s="34"/>
      <c r="B235" s="35"/>
      <c r="C235" s="34"/>
      <c r="D235" s="192" t="s">
        <v>290</v>
      </c>
      <c r="E235" s="34"/>
      <c r="F235" s="193" t="s">
        <v>2499</v>
      </c>
      <c r="G235" s="34"/>
      <c r="H235" s="34"/>
      <c r="I235" s="194"/>
      <c r="J235" s="34"/>
      <c r="K235" s="34"/>
      <c r="L235" s="35"/>
      <c r="M235" s="195"/>
      <c r="N235" s="196"/>
      <c r="O235" s="73"/>
      <c r="P235" s="73"/>
      <c r="Q235" s="73"/>
      <c r="R235" s="73"/>
      <c r="S235" s="73"/>
      <c r="T235" s="74"/>
      <c r="U235" s="34"/>
      <c r="V235" s="34"/>
      <c r="W235" s="34"/>
      <c r="X235" s="34"/>
      <c r="Y235" s="34"/>
      <c r="Z235" s="34"/>
      <c r="AA235" s="34"/>
      <c r="AB235" s="34"/>
      <c r="AC235" s="34"/>
      <c r="AD235" s="34"/>
      <c r="AE235" s="34"/>
      <c r="AT235" s="15" t="s">
        <v>290</v>
      </c>
      <c r="AU235" s="15" t="s">
        <v>82</v>
      </c>
    </row>
    <row r="236" s="2" customFormat="1" ht="16.5" customHeight="1">
      <c r="A236" s="34"/>
      <c r="B236" s="177"/>
      <c r="C236" s="178" t="s">
        <v>843</v>
      </c>
      <c r="D236" s="178" t="s">
        <v>284</v>
      </c>
      <c r="E236" s="179" t="s">
        <v>843</v>
      </c>
      <c r="F236" s="180" t="s">
        <v>2500</v>
      </c>
      <c r="G236" s="181" t="s">
        <v>2202</v>
      </c>
      <c r="H236" s="203">
        <v>4</v>
      </c>
      <c r="I236" s="183"/>
      <c r="J236" s="184">
        <f>ROUND(I236*H236,2)</f>
        <v>0</v>
      </c>
      <c r="K236" s="185"/>
      <c r="L236" s="35"/>
      <c r="M236" s="186" t="s">
        <v>1</v>
      </c>
      <c r="N236" s="187" t="s">
        <v>38</v>
      </c>
      <c r="O236" s="73"/>
      <c r="P236" s="188">
        <f>O236*H236</f>
        <v>0</v>
      </c>
      <c r="Q236" s="188">
        <v>0</v>
      </c>
      <c r="R236" s="188">
        <f>Q236*H236</f>
        <v>0</v>
      </c>
      <c r="S236" s="188">
        <v>0</v>
      </c>
      <c r="T236" s="189">
        <f>S236*H236</f>
        <v>0</v>
      </c>
      <c r="U236" s="34"/>
      <c r="V236" s="34"/>
      <c r="W236" s="34"/>
      <c r="X236" s="34"/>
      <c r="Y236" s="34"/>
      <c r="Z236" s="34"/>
      <c r="AA236" s="34"/>
      <c r="AB236" s="34"/>
      <c r="AC236" s="34"/>
      <c r="AD236" s="34"/>
      <c r="AE236" s="34"/>
      <c r="AR236" s="190" t="s">
        <v>97</v>
      </c>
      <c r="AT236" s="190" t="s">
        <v>284</v>
      </c>
      <c r="AU236" s="190" t="s">
        <v>82</v>
      </c>
      <c r="AY236" s="15" t="s">
        <v>281</v>
      </c>
      <c r="BE236" s="191">
        <f>IF(N236="základní",J236,0)</f>
        <v>0</v>
      </c>
      <c r="BF236" s="191">
        <f>IF(N236="snížená",J236,0)</f>
        <v>0</v>
      </c>
      <c r="BG236" s="191">
        <f>IF(N236="zákl. přenesená",J236,0)</f>
        <v>0</v>
      </c>
      <c r="BH236" s="191">
        <f>IF(N236="sníž. přenesená",J236,0)</f>
        <v>0</v>
      </c>
      <c r="BI236" s="191">
        <f>IF(N236="nulová",J236,0)</f>
        <v>0</v>
      </c>
      <c r="BJ236" s="15" t="s">
        <v>80</v>
      </c>
      <c r="BK236" s="191">
        <f>ROUND(I236*H236,2)</f>
        <v>0</v>
      </c>
      <c r="BL236" s="15" t="s">
        <v>97</v>
      </c>
      <c r="BM236" s="190" t="s">
        <v>2501</v>
      </c>
    </row>
    <row r="237" s="2" customFormat="1">
      <c r="A237" s="34"/>
      <c r="B237" s="35"/>
      <c r="C237" s="34"/>
      <c r="D237" s="192" t="s">
        <v>290</v>
      </c>
      <c r="E237" s="34"/>
      <c r="F237" s="193" t="s">
        <v>2500</v>
      </c>
      <c r="G237" s="34"/>
      <c r="H237" s="34"/>
      <c r="I237" s="194"/>
      <c r="J237" s="34"/>
      <c r="K237" s="34"/>
      <c r="L237" s="35"/>
      <c r="M237" s="195"/>
      <c r="N237" s="196"/>
      <c r="O237" s="73"/>
      <c r="P237" s="73"/>
      <c r="Q237" s="73"/>
      <c r="R237" s="73"/>
      <c r="S237" s="73"/>
      <c r="T237" s="74"/>
      <c r="U237" s="34"/>
      <c r="V237" s="34"/>
      <c r="W237" s="34"/>
      <c r="X237" s="34"/>
      <c r="Y237" s="34"/>
      <c r="Z237" s="34"/>
      <c r="AA237" s="34"/>
      <c r="AB237" s="34"/>
      <c r="AC237" s="34"/>
      <c r="AD237" s="34"/>
      <c r="AE237" s="34"/>
      <c r="AT237" s="15" t="s">
        <v>290</v>
      </c>
      <c r="AU237" s="15" t="s">
        <v>82</v>
      </c>
    </row>
    <row r="238" s="12" customFormat="1" ht="22.8" customHeight="1">
      <c r="A238" s="12"/>
      <c r="B238" s="164"/>
      <c r="C238" s="12"/>
      <c r="D238" s="165" t="s">
        <v>72</v>
      </c>
      <c r="E238" s="175" t="s">
        <v>2502</v>
      </c>
      <c r="F238" s="175" t="s">
        <v>2503</v>
      </c>
      <c r="G238" s="12"/>
      <c r="H238" s="12"/>
      <c r="I238" s="167"/>
      <c r="J238" s="176">
        <f>BK238</f>
        <v>0</v>
      </c>
      <c r="K238" s="12"/>
      <c r="L238" s="164"/>
      <c r="M238" s="169"/>
      <c r="N238" s="170"/>
      <c r="O238" s="170"/>
      <c r="P238" s="171">
        <f>SUM(P239:P246)</f>
        <v>0</v>
      </c>
      <c r="Q238" s="170"/>
      <c r="R238" s="171">
        <f>SUM(R239:R246)</f>
        <v>0</v>
      </c>
      <c r="S238" s="170"/>
      <c r="T238" s="172">
        <f>SUM(T239:T246)</f>
        <v>0</v>
      </c>
      <c r="U238" s="12"/>
      <c r="V238" s="12"/>
      <c r="W238" s="12"/>
      <c r="X238" s="12"/>
      <c r="Y238" s="12"/>
      <c r="Z238" s="12"/>
      <c r="AA238" s="12"/>
      <c r="AB238" s="12"/>
      <c r="AC238" s="12"/>
      <c r="AD238" s="12"/>
      <c r="AE238" s="12"/>
      <c r="AR238" s="165" t="s">
        <v>80</v>
      </c>
      <c r="AT238" s="173" t="s">
        <v>72</v>
      </c>
      <c r="AU238" s="173" t="s">
        <v>80</v>
      </c>
      <c r="AY238" s="165" t="s">
        <v>281</v>
      </c>
      <c r="BK238" s="174">
        <f>SUM(BK239:BK246)</f>
        <v>0</v>
      </c>
    </row>
    <row r="239" s="2" customFormat="1" ht="16.5" customHeight="1">
      <c r="A239" s="34"/>
      <c r="B239" s="177"/>
      <c r="C239" s="178" t="s">
        <v>536</v>
      </c>
      <c r="D239" s="178" t="s">
        <v>284</v>
      </c>
      <c r="E239" s="179" t="s">
        <v>536</v>
      </c>
      <c r="F239" s="180" t="s">
        <v>2504</v>
      </c>
      <c r="G239" s="181" t="s">
        <v>505</v>
      </c>
      <c r="H239" s="203">
        <v>740</v>
      </c>
      <c r="I239" s="183"/>
      <c r="J239" s="184">
        <f>ROUND(I239*H239,2)</f>
        <v>0</v>
      </c>
      <c r="K239" s="185"/>
      <c r="L239" s="35"/>
      <c r="M239" s="186" t="s">
        <v>1</v>
      </c>
      <c r="N239" s="187" t="s">
        <v>38</v>
      </c>
      <c r="O239" s="73"/>
      <c r="P239" s="188">
        <f>O239*H239</f>
        <v>0</v>
      </c>
      <c r="Q239" s="188">
        <v>0</v>
      </c>
      <c r="R239" s="188">
        <f>Q239*H239</f>
        <v>0</v>
      </c>
      <c r="S239" s="188">
        <v>0</v>
      </c>
      <c r="T239" s="189">
        <f>S239*H239</f>
        <v>0</v>
      </c>
      <c r="U239" s="34"/>
      <c r="V239" s="34"/>
      <c r="W239" s="34"/>
      <c r="X239" s="34"/>
      <c r="Y239" s="34"/>
      <c r="Z239" s="34"/>
      <c r="AA239" s="34"/>
      <c r="AB239" s="34"/>
      <c r="AC239" s="34"/>
      <c r="AD239" s="34"/>
      <c r="AE239" s="34"/>
      <c r="AR239" s="190" t="s">
        <v>97</v>
      </c>
      <c r="AT239" s="190" t="s">
        <v>284</v>
      </c>
      <c r="AU239" s="190" t="s">
        <v>82</v>
      </c>
      <c r="AY239" s="15" t="s">
        <v>281</v>
      </c>
      <c r="BE239" s="191">
        <f>IF(N239="základní",J239,0)</f>
        <v>0</v>
      </c>
      <c r="BF239" s="191">
        <f>IF(N239="snížená",J239,0)</f>
        <v>0</v>
      </c>
      <c r="BG239" s="191">
        <f>IF(N239="zákl. přenesená",J239,0)</f>
        <v>0</v>
      </c>
      <c r="BH239" s="191">
        <f>IF(N239="sníž. přenesená",J239,0)</f>
        <v>0</v>
      </c>
      <c r="BI239" s="191">
        <f>IF(N239="nulová",J239,0)</f>
        <v>0</v>
      </c>
      <c r="BJ239" s="15" t="s">
        <v>80</v>
      </c>
      <c r="BK239" s="191">
        <f>ROUND(I239*H239,2)</f>
        <v>0</v>
      </c>
      <c r="BL239" s="15" t="s">
        <v>97</v>
      </c>
      <c r="BM239" s="190" t="s">
        <v>2505</v>
      </c>
    </row>
    <row r="240" s="2" customFormat="1">
      <c r="A240" s="34"/>
      <c r="B240" s="35"/>
      <c r="C240" s="34"/>
      <c r="D240" s="192" t="s">
        <v>290</v>
      </c>
      <c r="E240" s="34"/>
      <c r="F240" s="193" t="s">
        <v>2504</v>
      </c>
      <c r="G240" s="34"/>
      <c r="H240" s="34"/>
      <c r="I240" s="194"/>
      <c r="J240" s="34"/>
      <c r="K240" s="34"/>
      <c r="L240" s="35"/>
      <c r="M240" s="195"/>
      <c r="N240" s="196"/>
      <c r="O240" s="73"/>
      <c r="P240" s="73"/>
      <c r="Q240" s="73"/>
      <c r="R240" s="73"/>
      <c r="S240" s="73"/>
      <c r="T240" s="74"/>
      <c r="U240" s="34"/>
      <c r="V240" s="34"/>
      <c r="W240" s="34"/>
      <c r="X240" s="34"/>
      <c r="Y240" s="34"/>
      <c r="Z240" s="34"/>
      <c r="AA240" s="34"/>
      <c r="AB240" s="34"/>
      <c r="AC240" s="34"/>
      <c r="AD240" s="34"/>
      <c r="AE240" s="34"/>
      <c r="AT240" s="15" t="s">
        <v>290</v>
      </c>
      <c r="AU240" s="15" t="s">
        <v>82</v>
      </c>
    </row>
    <row r="241" s="2" customFormat="1" ht="16.5" customHeight="1">
      <c r="A241" s="34"/>
      <c r="B241" s="177"/>
      <c r="C241" s="178" t="s">
        <v>540</v>
      </c>
      <c r="D241" s="178" t="s">
        <v>284</v>
      </c>
      <c r="E241" s="179" t="s">
        <v>540</v>
      </c>
      <c r="F241" s="180" t="s">
        <v>2506</v>
      </c>
      <c r="G241" s="181" t="s">
        <v>2202</v>
      </c>
      <c r="H241" s="203">
        <v>1</v>
      </c>
      <c r="I241" s="183"/>
      <c r="J241" s="184">
        <f>ROUND(I241*H241,2)</f>
        <v>0</v>
      </c>
      <c r="K241" s="185"/>
      <c r="L241" s="35"/>
      <c r="M241" s="186" t="s">
        <v>1</v>
      </c>
      <c r="N241" s="187" t="s">
        <v>38</v>
      </c>
      <c r="O241" s="73"/>
      <c r="P241" s="188">
        <f>O241*H241</f>
        <v>0</v>
      </c>
      <c r="Q241" s="188">
        <v>0</v>
      </c>
      <c r="R241" s="188">
        <f>Q241*H241</f>
        <v>0</v>
      </c>
      <c r="S241" s="188">
        <v>0</v>
      </c>
      <c r="T241" s="189">
        <f>S241*H241</f>
        <v>0</v>
      </c>
      <c r="U241" s="34"/>
      <c r="V241" s="34"/>
      <c r="W241" s="34"/>
      <c r="X241" s="34"/>
      <c r="Y241" s="34"/>
      <c r="Z241" s="34"/>
      <c r="AA241" s="34"/>
      <c r="AB241" s="34"/>
      <c r="AC241" s="34"/>
      <c r="AD241" s="34"/>
      <c r="AE241" s="34"/>
      <c r="AR241" s="190" t="s">
        <v>97</v>
      </c>
      <c r="AT241" s="190" t="s">
        <v>284</v>
      </c>
      <c r="AU241" s="190" t="s">
        <v>82</v>
      </c>
      <c r="AY241" s="15" t="s">
        <v>281</v>
      </c>
      <c r="BE241" s="191">
        <f>IF(N241="základní",J241,0)</f>
        <v>0</v>
      </c>
      <c r="BF241" s="191">
        <f>IF(N241="snížená",J241,0)</f>
        <v>0</v>
      </c>
      <c r="BG241" s="191">
        <f>IF(N241="zákl. přenesená",J241,0)</f>
        <v>0</v>
      </c>
      <c r="BH241" s="191">
        <f>IF(N241="sníž. přenesená",J241,0)</f>
        <v>0</v>
      </c>
      <c r="BI241" s="191">
        <f>IF(N241="nulová",J241,0)</f>
        <v>0</v>
      </c>
      <c r="BJ241" s="15" t="s">
        <v>80</v>
      </c>
      <c r="BK241" s="191">
        <f>ROUND(I241*H241,2)</f>
        <v>0</v>
      </c>
      <c r="BL241" s="15" t="s">
        <v>97</v>
      </c>
      <c r="BM241" s="190" t="s">
        <v>2507</v>
      </c>
    </row>
    <row r="242" s="2" customFormat="1">
      <c r="A242" s="34"/>
      <c r="B242" s="35"/>
      <c r="C242" s="34"/>
      <c r="D242" s="192" t="s">
        <v>290</v>
      </c>
      <c r="E242" s="34"/>
      <c r="F242" s="193" t="s">
        <v>2506</v>
      </c>
      <c r="G242" s="34"/>
      <c r="H242" s="34"/>
      <c r="I242" s="194"/>
      <c r="J242" s="34"/>
      <c r="K242" s="34"/>
      <c r="L242" s="35"/>
      <c r="M242" s="195"/>
      <c r="N242" s="196"/>
      <c r="O242" s="73"/>
      <c r="P242" s="73"/>
      <c r="Q242" s="73"/>
      <c r="R242" s="73"/>
      <c r="S242" s="73"/>
      <c r="T242" s="74"/>
      <c r="U242" s="34"/>
      <c r="V242" s="34"/>
      <c r="W242" s="34"/>
      <c r="X242" s="34"/>
      <c r="Y242" s="34"/>
      <c r="Z242" s="34"/>
      <c r="AA242" s="34"/>
      <c r="AB242" s="34"/>
      <c r="AC242" s="34"/>
      <c r="AD242" s="34"/>
      <c r="AE242" s="34"/>
      <c r="AT242" s="15" t="s">
        <v>290</v>
      </c>
      <c r="AU242" s="15" t="s">
        <v>82</v>
      </c>
    </row>
    <row r="243" s="2" customFormat="1" ht="16.5" customHeight="1">
      <c r="A243" s="34"/>
      <c r="B243" s="177"/>
      <c r="C243" s="178" t="s">
        <v>544</v>
      </c>
      <c r="D243" s="178" t="s">
        <v>284</v>
      </c>
      <c r="E243" s="179" t="s">
        <v>544</v>
      </c>
      <c r="F243" s="180" t="s">
        <v>2508</v>
      </c>
      <c r="G243" s="181" t="s">
        <v>2202</v>
      </c>
      <c r="H243" s="203">
        <v>36</v>
      </c>
      <c r="I243" s="183"/>
      <c r="J243" s="184">
        <f>ROUND(I243*H243,2)</f>
        <v>0</v>
      </c>
      <c r="K243" s="185"/>
      <c r="L243" s="35"/>
      <c r="M243" s="186" t="s">
        <v>1</v>
      </c>
      <c r="N243" s="187" t="s">
        <v>38</v>
      </c>
      <c r="O243" s="73"/>
      <c r="P243" s="188">
        <f>O243*H243</f>
        <v>0</v>
      </c>
      <c r="Q243" s="188">
        <v>0</v>
      </c>
      <c r="R243" s="188">
        <f>Q243*H243</f>
        <v>0</v>
      </c>
      <c r="S243" s="188">
        <v>0</v>
      </c>
      <c r="T243" s="189">
        <f>S243*H243</f>
        <v>0</v>
      </c>
      <c r="U243" s="34"/>
      <c r="V243" s="34"/>
      <c r="W243" s="34"/>
      <c r="X243" s="34"/>
      <c r="Y243" s="34"/>
      <c r="Z243" s="34"/>
      <c r="AA243" s="34"/>
      <c r="AB243" s="34"/>
      <c r="AC243" s="34"/>
      <c r="AD243" s="34"/>
      <c r="AE243" s="34"/>
      <c r="AR243" s="190" t="s">
        <v>97</v>
      </c>
      <c r="AT243" s="190" t="s">
        <v>284</v>
      </c>
      <c r="AU243" s="190" t="s">
        <v>82</v>
      </c>
      <c r="AY243" s="15" t="s">
        <v>281</v>
      </c>
      <c r="BE243" s="191">
        <f>IF(N243="základní",J243,0)</f>
        <v>0</v>
      </c>
      <c r="BF243" s="191">
        <f>IF(N243="snížená",J243,0)</f>
        <v>0</v>
      </c>
      <c r="BG243" s="191">
        <f>IF(N243="zákl. přenesená",J243,0)</f>
        <v>0</v>
      </c>
      <c r="BH243" s="191">
        <f>IF(N243="sníž. přenesená",J243,0)</f>
        <v>0</v>
      </c>
      <c r="BI243" s="191">
        <f>IF(N243="nulová",J243,0)</f>
        <v>0</v>
      </c>
      <c r="BJ243" s="15" t="s">
        <v>80</v>
      </c>
      <c r="BK243" s="191">
        <f>ROUND(I243*H243,2)</f>
        <v>0</v>
      </c>
      <c r="BL243" s="15" t="s">
        <v>97</v>
      </c>
      <c r="BM243" s="190" t="s">
        <v>2509</v>
      </c>
    </row>
    <row r="244" s="2" customFormat="1">
      <c r="A244" s="34"/>
      <c r="B244" s="35"/>
      <c r="C244" s="34"/>
      <c r="D244" s="192" t="s">
        <v>290</v>
      </c>
      <c r="E244" s="34"/>
      <c r="F244" s="193" t="s">
        <v>2508</v>
      </c>
      <c r="G244" s="34"/>
      <c r="H244" s="34"/>
      <c r="I244" s="194"/>
      <c r="J244" s="34"/>
      <c r="K244" s="34"/>
      <c r="L244" s="35"/>
      <c r="M244" s="195"/>
      <c r="N244" s="196"/>
      <c r="O244" s="73"/>
      <c r="P244" s="73"/>
      <c r="Q244" s="73"/>
      <c r="R244" s="73"/>
      <c r="S244" s="73"/>
      <c r="T244" s="74"/>
      <c r="U244" s="34"/>
      <c r="V244" s="34"/>
      <c r="W244" s="34"/>
      <c r="X244" s="34"/>
      <c r="Y244" s="34"/>
      <c r="Z244" s="34"/>
      <c r="AA244" s="34"/>
      <c r="AB244" s="34"/>
      <c r="AC244" s="34"/>
      <c r="AD244" s="34"/>
      <c r="AE244" s="34"/>
      <c r="AT244" s="15" t="s">
        <v>290</v>
      </c>
      <c r="AU244" s="15" t="s">
        <v>82</v>
      </c>
    </row>
    <row r="245" s="2" customFormat="1" ht="16.5" customHeight="1">
      <c r="A245" s="34"/>
      <c r="B245" s="177"/>
      <c r="C245" s="178" t="s">
        <v>862</v>
      </c>
      <c r="D245" s="178" t="s">
        <v>284</v>
      </c>
      <c r="E245" s="179" t="s">
        <v>862</v>
      </c>
      <c r="F245" s="180" t="s">
        <v>2510</v>
      </c>
      <c r="G245" s="181" t="s">
        <v>2202</v>
      </c>
      <c r="H245" s="203">
        <v>36</v>
      </c>
      <c r="I245" s="183"/>
      <c r="J245" s="184">
        <f>ROUND(I245*H245,2)</f>
        <v>0</v>
      </c>
      <c r="K245" s="185"/>
      <c r="L245" s="35"/>
      <c r="M245" s="186" t="s">
        <v>1</v>
      </c>
      <c r="N245" s="187" t="s">
        <v>38</v>
      </c>
      <c r="O245" s="73"/>
      <c r="P245" s="188">
        <f>O245*H245</f>
        <v>0</v>
      </c>
      <c r="Q245" s="188">
        <v>0</v>
      </c>
      <c r="R245" s="188">
        <f>Q245*H245</f>
        <v>0</v>
      </c>
      <c r="S245" s="188">
        <v>0</v>
      </c>
      <c r="T245" s="189">
        <f>S245*H245</f>
        <v>0</v>
      </c>
      <c r="U245" s="34"/>
      <c r="V245" s="34"/>
      <c r="W245" s="34"/>
      <c r="X245" s="34"/>
      <c r="Y245" s="34"/>
      <c r="Z245" s="34"/>
      <c r="AA245" s="34"/>
      <c r="AB245" s="34"/>
      <c r="AC245" s="34"/>
      <c r="AD245" s="34"/>
      <c r="AE245" s="34"/>
      <c r="AR245" s="190" t="s">
        <v>97</v>
      </c>
      <c r="AT245" s="190" t="s">
        <v>284</v>
      </c>
      <c r="AU245" s="190" t="s">
        <v>82</v>
      </c>
      <c r="AY245" s="15" t="s">
        <v>281</v>
      </c>
      <c r="BE245" s="191">
        <f>IF(N245="základní",J245,0)</f>
        <v>0</v>
      </c>
      <c r="BF245" s="191">
        <f>IF(N245="snížená",J245,0)</f>
        <v>0</v>
      </c>
      <c r="BG245" s="191">
        <f>IF(N245="zákl. přenesená",J245,0)</f>
        <v>0</v>
      </c>
      <c r="BH245" s="191">
        <f>IF(N245="sníž. přenesená",J245,0)</f>
        <v>0</v>
      </c>
      <c r="BI245" s="191">
        <f>IF(N245="nulová",J245,0)</f>
        <v>0</v>
      </c>
      <c r="BJ245" s="15" t="s">
        <v>80</v>
      </c>
      <c r="BK245" s="191">
        <f>ROUND(I245*H245,2)</f>
        <v>0</v>
      </c>
      <c r="BL245" s="15" t="s">
        <v>97</v>
      </c>
      <c r="BM245" s="190" t="s">
        <v>2511</v>
      </c>
    </row>
    <row r="246" s="2" customFormat="1">
      <c r="A246" s="34"/>
      <c r="B246" s="35"/>
      <c r="C246" s="34"/>
      <c r="D246" s="192" t="s">
        <v>290</v>
      </c>
      <c r="E246" s="34"/>
      <c r="F246" s="193" t="s">
        <v>2510</v>
      </c>
      <c r="G246" s="34"/>
      <c r="H246" s="34"/>
      <c r="I246" s="194"/>
      <c r="J246" s="34"/>
      <c r="K246" s="34"/>
      <c r="L246" s="35"/>
      <c r="M246" s="195"/>
      <c r="N246" s="196"/>
      <c r="O246" s="73"/>
      <c r="P246" s="73"/>
      <c r="Q246" s="73"/>
      <c r="R246" s="73"/>
      <c r="S246" s="73"/>
      <c r="T246" s="74"/>
      <c r="U246" s="34"/>
      <c r="V246" s="34"/>
      <c r="W246" s="34"/>
      <c r="X246" s="34"/>
      <c r="Y246" s="34"/>
      <c r="Z246" s="34"/>
      <c r="AA246" s="34"/>
      <c r="AB246" s="34"/>
      <c r="AC246" s="34"/>
      <c r="AD246" s="34"/>
      <c r="AE246" s="34"/>
      <c r="AT246" s="15" t="s">
        <v>290</v>
      </c>
      <c r="AU246" s="15" t="s">
        <v>82</v>
      </c>
    </row>
    <row r="247" s="12" customFormat="1" ht="22.8" customHeight="1">
      <c r="A247" s="12"/>
      <c r="B247" s="164"/>
      <c r="C247" s="12"/>
      <c r="D247" s="165" t="s">
        <v>72</v>
      </c>
      <c r="E247" s="175" t="s">
        <v>2512</v>
      </c>
      <c r="F247" s="175" t="s">
        <v>2513</v>
      </c>
      <c r="G247" s="12"/>
      <c r="H247" s="12"/>
      <c r="I247" s="167"/>
      <c r="J247" s="176">
        <f>BK247</f>
        <v>0</v>
      </c>
      <c r="K247" s="12"/>
      <c r="L247" s="164"/>
      <c r="M247" s="169"/>
      <c r="N247" s="170"/>
      <c r="O247" s="170"/>
      <c r="P247" s="171">
        <f>SUM(P248:P273)</f>
        <v>0</v>
      </c>
      <c r="Q247" s="170"/>
      <c r="R247" s="171">
        <f>SUM(R248:R273)</f>
        <v>0</v>
      </c>
      <c r="S247" s="170"/>
      <c r="T247" s="172">
        <f>SUM(T248:T273)</f>
        <v>0</v>
      </c>
      <c r="U247" s="12"/>
      <c r="V247" s="12"/>
      <c r="W247" s="12"/>
      <c r="X247" s="12"/>
      <c r="Y247" s="12"/>
      <c r="Z247" s="12"/>
      <c r="AA247" s="12"/>
      <c r="AB247" s="12"/>
      <c r="AC247" s="12"/>
      <c r="AD247" s="12"/>
      <c r="AE247" s="12"/>
      <c r="AR247" s="165" t="s">
        <v>80</v>
      </c>
      <c r="AT247" s="173" t="s">
        <v>72</v>
      </c>
      <c r="AU247" s="173" t="s">
        <v>80</v>
      </c>
      <c r="AY247" s="165" t="s">
        <v>281</v>
      </c>
      <c r="BK247" s="174">
        <f>SUM(BK248:BK273)</f>
        <v>0</v>
      </c>
    </row>
    <row r="248" s="2" customFormat="1" ht="16.5" customHeight="1">
      <c r="A248" s="34"/>
      <c r="B248" s="177"/>
      <c r="C248" s="178" t="s">
        <v>867</v>
      </c>
      <c r="D248" s="178" t="s">
        <v>284</v>
      </c>
      <c r="E248" s="179" t="s">
        <v>867</v>
      </c>
      <c r="F248" s="180" t="s">
        <v>2514</v>
      </c>
      <c r="G248" s="181" t="s">
        <v>627</v>
      </c>
      <c r="H248" s="203">
        <v>20</v>
      </c>
      <c r="I248" s="183"/>
      <c r="J248" s="184">
        <f>ROUND(I248*H248,2)</f>
        <v>0</v>
      </c>
      <c r="K248" s="185"/>
      <c r="L248" s="35"/>
      <c r="M248" s="186" t="s">
        <v>1</v>
      </c>
      <c r="N248" s="187" t="s">
        <v>38</v>
      </c>
      <c r="O248" s="73"/>
      <c r="P248" s="188">
        <f>O248*H248</f>
        <v>0</v>
      </c>
      <c r="Q248" s="188">
        <v>0</v>
      </c>
      <c r="R248" s="188">
        <f>Q248*H248</f>
        <v>0</v>
      </c>
      <c r="S248" s="188">
        <v>0</v>
      </c>
      <c r="T248" s="189">
        <f>S248*H248</f>
        <v>0</v>
      </c>
      <c r="U248" s="34"/>
      <c r="V248" s="34"/>
      <c r="W248" s="34"/>
      <c r="X248" s="34"/>
      <c r="Y248" s="34"/>
      <c r="Z248" s="34"/>
      <c r="AA248" s="34"/>
      <c r="AB248" s="34"/>
      <c r="AC248" s="34"/>
      <c r="AD248" s="34"/>
      <c r="AE248" s="34"/>
      <c r="AR248" s="190" t="s">
        <v>97</v>
      </c>
      <c r="AT248" s="190" t="s">
        <v>284</v>
      </c>
      <c r="AU248" s="190" t="s">
        <v>82</v>
      </c>
      <c r="AY248" s="15" t="s">
        <v>281</v>
      </c>
      <c r="BE248" s="191">
        <f>IF(N248="základní",J248,0)</f>
        <v>0</v>
      </c>
      <c r="BF248" s="191">
        <f>IF(N248="snížená",J248,0)</f>
        <v>0</v>
      </c>
      <c r="BG248" s="191">
        <f>IF(N248="zákl. přenesená",J248,0)</f>
        <v>0</v>
      </c>
      <c r="BH248" s="191">
        <f>IF(N248="sníž. přenesená",J248,0)</f>
        <v>0</v>
      </c>
      <c r="BI248" s="191">
        <f>IF(N248="nulová",J248,0)</f>
        <v>0</v>
      </c>
      <c r="BJ248" s="15" t="s">
        <v>80</v>
      </c>
      <c r="BK248" s="191">
        <f>ROUND(I248*H248,2)</f>
        <v>0</v>
      </c>
      <c r="BL248" s="15" t="s">
        <v>97</v>
      </c>
      <c r="BM248" s="190" t="s">
        <v>2515</v>
      </c>
    </row>
    <row r="249" s="2" customFormat="1">
      <c r="A249" s="34"/>
      <c r="B249" s="35"/>
      <c r="C249" s="34"/>
      <c r="D249" s="192" t="s">
        <v>290</v>
      </c>
      <c r="E249" s="34"/>
      <c r="F249" s="193" t="s">
        <v>2514</v>
      </c>
      <c r="G249" s="34"/>
      <c r="H249" s="34"/>
      <c r="I249" s="194"/>
      <c r="J249" s="34"/>
      <c r="K249" s="34"/>
      <c r="L249" s="35"/>
      <c r="M249" s="195"/>
      <c r="N249" s="196"/>
      <c r="O249" s="73"/>
      <c r="P249" s="73"/>
      <c r="Q249" s="73"/>
      <c r="R249" s="73"/>
      <c r="S249" s="73"/>
      <c r="T249" s="74"/>
      <c r="U249" s="34"/>
      <c r="V249" s="34"/>
      <c r="W249" s="34"/>
      <c r="X249" s="34"/>
      <c r="Y249" s="34"/>
      <c r="Z249" s="34"/>
      <c r="AA249" s="34"/>
      <c r="AB249" s="34"/>
      <c r="AC249" s="34"/>
      <c r="AD249" s="34"/>
      <c r="AE249" s="34"/>
      <c r="AT249" s="15" t="s">
        <v>290</v>
      </c>
      <c r="AU249" s="15" t="s">
        <v>82</v>
      </c>
    </row>
    <row r="250" s="2" customFormat="1" ht="16.5" customHeight="1">
      <c r="A250" s="34"/>
      <c r="B250" s="177"/>
      <c r="C250" s="178" t="s">
        <v>871</v>
      </c>
      <c r="D250" s="178" t="s">
        <v>284</v>
      </c>
      <c r="E250" s="179" t="s">
        <v>871</v>
      </c>
      <c r="F250" s="180" t="s">
        <v>2516</v>
      </c>
      <c r="G250" s="181" t="s">
        <v>627</v>
      </c>
      <c r="H250" s="203">
        <v>140</v>
      </c>
      <c r="I250" s="183"/>
      <c r="J250" s="184">
        <f>ROUND(I250*H250,2)</f>
        <v>0</v>
      </c>
      <c r="K250" s="185"/>
      <c r="L250" s="35"/>
      <c r="M250" s="186" t="s">
        <v>1</v>
      </c>
      <c r="N250" s="187" t="s">
        <v>38</v>
      </c>
      <c r="O250" s="73"/>
      <c r="P250" s="188">
        <f>O250*H250</f>
        <v>0</v>
      </c>
      <c r="Q250" s="188">
        <v>0</v>
      </c>
      <c r="R250" s="188">
        <f>Q250*H250</f>
        <v>0</v>
      </c>
      <c r="S250" s="188">
        <v>0</v>
      </c>
      <c r="T250" s="189">
        <f>S250*H250</f>
        <v>0</v>
      </c>
      <c r="U250" s="34"/>
      <c r="V250" s="34"/>
      <c r="W250" s="34"/>
      <c r="X250" s="34"/>
      <c r="Y250" s="34"/>
      <c r="Z250" s="34"/>
      <c r="AA250" s="34"/>
      <c r="AB250" s="34"/>
      <c r="AC250" s="34"/>
      <c r="AD250" s="34"/>
      <c r="AE250" s="34"/>
      <c r="AR250" s="190" t="s">
        <v>97</v>
      </c>
      <c r="AT250" s="190" t="s">
        <v>284</v>
      </c>
      <c r="AU250" s="190" t="s">
        <v>82</v>
      </c>
      <c r="AY250" s="15" t="s">
        <v>281</v>
      </c>
      <c r="BE250" s="191">
        <f>IF(N250="základní",J250,0)</f>
        <v>0</v>
      </c>
      <c r="BF250" s="191">
        <f>IF(N250="snížená",J250,0)</f>
        <v>0</v>
      </c>
      <c r="BG250" s="191">
        <f>IF(N250="zákl. přenesená",J250,0)</f>
        <v>0</v>
      </c>
      <c r="BH250" s="191">
        <f>IF(N250="sníž. přenesená",J250,0)</f>
        <v>0</v>
      </c>
      <c r="BI250" s="191">
        <f>IF(N250="nulová",J250,0)</f>
        <v>0</v>
      </c>
      <c r="BJ250" s="15" t="s">
        <v>80</v>
      </c>
      <c r="BK250" s="191">
        <f>ROUND(I250*H250,2)</f>
        <v>0</v>
      </c>
      <c r="BL250" s="15" t="s">
        <v>97</v>
      </c>
      <c r="BM250" s="190" t="s">
        <v>2517</v>
      </c>
    </row>
    <row r="251" s="2" customFormat="1">
      <c r="A251" s="34"/>
      <c r="B251" s="35"/>
      <c r="C251" s="34"/>
      <c r="D251" s="192" t="s">
        <v>290</v>
      </c>
      <c r="E251" s="34"/>
      <c r="F251" s="193" t="s">
        <v>2516</v>
      </c>
      <c r="G251" s="34"/>
      <c r="H251" s="34"/>
      <c r="I251" s="194"/>
      <c r="J251" s="34"/>
      <c r="K251" s="34"/>
      <c r="L251" s="35"/>
      <c r="M251" s="195"/>
      <c r="N251" s="196"/>
      <c r="O251" s="73"/>
      <c r="P251" s="73"/>
      <c r="Q251" s="73"/>
      <c r="R251" s="73"/>
      <c r="S251" s="73"/>
      <c r="T251" s="74"/>
      <c r="U251" s="34"/>
      <c r="V251" s="34"/>
      <c r="W251" s="34"/>
      <c r="X251" s="34"/>
      <c r="Y251" s="34"/>
      <c r="Z251" s="34"/>
      <c r="AA251" s="34"/>
      <c r="AB251" s="34"/>
      <c r="AC251" s="34"/>
      <c r="AD251" s="34"/>
      <c r="AE251" s="34"/>
      <c r="AT251" s="15" t="s">
        <v>290</v>
      </c>
      <c r="AU251" s="15" t="s">
        <v>82</v>
      </c>
    </row>
    <row r="252" s="2" customFormat="1" ht="33" customHeight="1">
      <c r="A252" s="34"/>
      <c r="B252" s="177"/>
      <c r="C252" s="178" t="s">
        <v>876</v>
      </c>
      <c r="D252" s="178" t="s">
        <v>284</v>
      </c>
      <c r="E252" s="179" t="s">
        <v>876</v>
      </c>
      <c r="F252" s="180" t="s">
        <v>2518</v>
      </c>
      <c r="G252" s="181" t="s">
        <v>627</v>
      </c>
      <c r="H252" s="203">
        <v>10</v>
      </c>
      <c r="I252" s="183"/>
      <c r="J252" s="184">
        <f>ROUND(I252*H252,2)</f>
        <v>0</v>
      </c>
      <c r="K252" s="185"/>
      <c r="L252" s="35"/>
      <c r="M252" s="186" t="s">
        <v>1</v>
      </c>
      <c r="N252" s="187" t="s">
        <v>38</v>
      </c>
      <c r="O252" s="73"/>
      <c r="P252" s="188">
        <f>O252*H252</f>
        <v>0</v>
      </c>
      <c r="Q252" s="188">
        <v>0</v>
      </c>
      <c r="R252" s="188">
        <f>Q252*H252</f>
        <v>0</v>
      </c>
      <c r="S252" s="188">
        <v>0</v>
      </c>
      <c r="T252" s="189">
        <f>S252*H252</f>
        <v>0</v>
      </c>
      <c r="U252" s="34"/>
      <c r="V252" s="34"/>
      <c r="W252" s="34"/>
      <c r="X252" s="34"/>
      <c r="Y252" s="34"/>
      <c r="Z252" s="34"/>
      <c r="AA252" s="34"/>
      <c r="AB252" s="34"/>
      <c r="AC252" s="34"/>
      <c r="AD252" s="34"/>
      <c r="AE252" s="34"/>
      <c r="AR252" s="190" t="s">
        <v>97</v>
      </c>
      <c r="AT252" s="190" t="s">
        <v>284</v>
      </c>
      <c r="AU252" s="190" t="s">
        <v>82</v>
      </c>
      <c r="AY252" s="15" t="s">
        <v>281</v>
      </c>
      <c r="BE252" s="191">
        <f>IF(N252="základní",J252,0)</f>
        <v>0</v>
      </c>
      <c r="BF252" s="191">
        <f>IF(N252="snížená",J252,0)</f>
        <v>0</v>
      </c>
      <c r="BG252" s="191">
        <f>IF(N252="zákl. přenesená",J252,0)</f>
        <v>0</v>
      </c>
      <c r="BH252" s="191">
        <f>IF(N252="sníž. přenesená",J252,0)</f>
        <v>0</v>
      </c>
      <c r="BI252" s="191">
        <f>IF(N252="nulová",J252,0)</f>
        <v>0</v>
      </c>
      <c r="BJ252" s="15" t="s">
        <v>80</v>
      </c>
      <c r="BK252" s="191">
        <f>ROUND(I252*H252,2)</f>
        <v>0</v>
      </c>
      <c r="BL252" s="15" t="s">
        <v>97</v>
      </c>
      <c r="BM252" s="190" t="s">
        <v>2519</v>
      </c>
    </row>
    <row r="253" s="2" customFormat="1">
      <c r="A253" s="34"/>
      <c r="B253" s="35"/>
      <c r="C253" s="34"/>
      <c r="D253" s="192" t="s">
        <v>290</v>
      </c>
      <c r="E253" s="34"/>
      <c r="F253" s="193" t="s">
        <v>2518</v>
      </c>
      <c r="G253" s="34"/>
      <c r="H253" s="34"/>
      <c r="I253" s="194"/>
      <c r="J253" s="34"/>
      <c r="K253" s="34"/>
      <c r="L253" s="35"/>
      <c r="M253" s="195"/>
      <c r="N253" s="196"/>
      <c r="O253" s="73"/>
      <c r="P253" s="73"/>
      <c r="Q253" s="73"/>
      <c r="R253" s="73"/>
      <c r="S253" s="73"/>
      <c r="T253" s="74"/>
      <c r="U253" s="34"/>
      <c r="V253" s="34"/>
      <c r="W253" s="34"/>
      <c r="X253" s="34"/>
      <c r="Y253" s="34"/>
      <c r="Z253" s="34"/>
      <c r="AA253" s="34"/>
      <c r="AB253" s="34"/>
      <c r="AC253" s="34"/>
      <c r="AD253" s="34"/>
      <c r="AE253" s="34"/>
      <c r="AT253" s="15" t="s">
        <v>290</v>
      </c>
      <c r="AU253" s="15" t="s">
        <v>82</v>
      </c>
    </row>
    <row r="254" s="2" customFormat="1" ht="16.5" customHeight="1">
      <c r="A254" s="34"/>
      <c r="B254" s="177"/>
      <c r="C254" s="178" t="s">
        <v>883</v>
      </c>
      <c r="D254" s="178" t="s">
        <v>284</v>
      </c>
      <c r="E254" s="179" t="s">
        <v>883</v>
      </c>
      <c r="F254" s="180" t="s">
        <v>2520</v>
      </c>
      <c r="G254" s="181" t="s">
        <v>627</v>
      </c>
      <c r="H254" s="203">
        <v>35</v>
      </c>
      <c r="I254" s="183"/>
      <c r="J254" s="184">
        <f>ROUND(I254*H254,2)</f>
        <v>0</v>
      </c>
      <c r="K254" s="185"/>
      <c r="L254" s="35"/>
      <c r="M254" s="186" t="s">
        <v>1</v>
      </c>
      <c r="N254" s="187" t="s">
        <v>38</v>
      </c>
      <c r="O254" s="73"/>
      <c r="P254" s="188">
        <f>O254*H254</f>
        <v>0</v>
      </c>
      <c r="Q254" s="188">
        <v>0</v>
      </c>
      <c r="R254" s="188">
        <f>Q254*H254</f>
        <v>0</v>
      </c>
      <c r="S254" s="188">
        <v>0</v>
      </c>
      <c r="T254" s="189">
        <f>S254*H254</f>
        <v>0</v>
      </c>
      <c r="U254" s="34"/>
      <c r="V254" s="34"/>
      <c r="W254" s="34"/>
      <c r="X254" s="34"/>
      <c r="Y254" s="34"/>
      <c r="Z254" s="34"/>
      <c r="AA254" s="34"/>
      <c r="AB254" s="34"/>
      <c r="AC254" s="34"/>
      <c r="AD254" s="34"/>
      <c r="AE254" s="34"/>
      <c r="AR254" s="190" t="s">
        <v>97</v>
      </c>
      <c r="AT254" s="190" t="s">
        <v>284</v>
      </c>
      <c r="AU254" s="190" t="s">
        <v>82</v>
      </c>
      <c r="AY254" s="15" t="s">
        <v>281</v>
      </c>
      <c r="BE254" s="191">
        <f>IF(N254="základní",J254,0)</f>
        <v>0</v>
      </c>
      <c r="BF254" s="191">
        <f>IF(N254="snížená",J254,0)</f>
        <v>0</v>
      </c>
      <c r="BG254" s="191">
        <f>IF(N254="zákl. přenesená",J254,0)</f>
        <v>0</v>
      </c>
      <c r="BH254" s="191">
        <f>IF(N254="sníž. přenesená",J254,0)</f>
        <v>0</v>
      </c>
      <c r="BI254" s="191">
        <f>IF(N254="nulová",J254,0)</f>
        <v>0</v>
      </c>
      <c r="BJ254" s="15" t="s">
        <v>80</v>
      </c>
      <c r="BK254" s="191">
        <f>ROUND(I254*H254,2)</f>
        <v>0</v>
      </c>
      <c r="BL254" s="15" t="s">
        <v>97</v>
      </c>
      <c r="BM254" s="190" t="s">
        <v>2521</v>
      </c>
    </row>
    <row r="255" s="2" customFormat="1">
      <c r="A255" s="34"/>
      <c r="B255" s="35"/>
      <c r="C255" s="34"/>
      <c r="D255" s="192" t="s">
        <v>290</v>
      </c>
      <c r="E255" s="34"/>
      <c r="F255" s="193" t="s">
        <v>2520</v>
      </c>
      <c r="G255" s="34"/>
      <c r="H255" s="34"/>
      <c r="I255" s="194"/>
      <c r="J255" s="34"/>
      <c r="K255" s="34"/>
      <c r="L255" s="35"/>
      <c r="M255" s="195"/>
      <c r="N255" s="196"/>
      <c r="O255" s="73"/>
      <c r="P255" s="73"/>
      <c r="Q255" s="73"/>
      <c r="R255" s="73"/>
      <c r="S255" s="73"/>
      <c r="T255" s="74"/>
      <c r="U255" s="34"/>
      <c r="V255" s="34"/>
      <c r="W255" s="34"/>
      <c r="X255" s="34"/>
      <c r="Y255" s="34"/>
      <c r="Z255" s="34"/>
      <c r="AA255" s="34"/>
      <c r="AB255" s="34"/>
      <c r="AC255" s="34"/>
      <c r="AD255" s="34"/>
      <c r="AE255" s="34"/>
      <c r="AT255" s="15" t="s">
        <v>290</v>
      </c>
      <c r="AU255" s="15" t="s">
        <v>82</v>
      </c>
    </row>
    <row r="256" s="2" customFormat="1" ht="16.5" customHeight="1">
      <c r="A256" s="34"/>
      <c r="B256" s="177"/>
      <c r="C256" s="178" t="s">
        <v>890</v>
      </c>
      <c r="D256" s="178" t="s">
        <v>284</v>
      </c>
      <c r="E256" s="179" t="s">
        <v>890</v>
      </c>
      <c r="F256" s="180" t="s">
        <v>2522</v>
      </c>
      <c r="G256" s="181" t="s">
        <v>627</v>
      </c>
      <c r="H256" s="203">
        <v>56</v>
      </c>
      <c r="I256" s="183"/>
      <c r="J256" s="184">
        <f>ROUND(I256*H256,2)</f>
        <v>0</v>
      </c>
      <c r="K256" s="185"/>
      <c r="L256" s="35"/>
      <c r="M256" s="186" t="s">
        <v>1</v>
      </c>
      <c r="N256" s="187" t="s">
        <v>38</v>
      </c>
      <c r="O256" s="73"/>
      <c r="P256" s="188">
        <f>O256*H256</f>
        <v>0</v>
      </c>
      <c r="Q256" s="188">
        <v>0</v>
      </c>
      <c r="R256" s="188">
        <f>Q256*H256</f>
        <v>0</v>
      </c>
      <c r="S256" s="188">
        <v>0</v>
      </c>
      <c r="T256" s="189">
        <f>S256*H256</f>
        <v>0</v>
      </c>
      <c r="U256" s="34"/>
      <c r="V256" s="34"/>
      <c r="W256" s="34"/>
      <c r="X256" s="34"/>
      <c r="Y256" s="34"/>
      <c r="Z256" s="34"/>
      <c r="AA256" s="34"/>
      <c r="AB256" s="34"/>
      <c r="AC256" s="34"/>
      <c r="AD256" s="34"/>
      <c r="AE256" s="34"/>
      <c r="AR256" s="190" t="s">
        <v>97</v>
      </c>
      <c r="AT256" s="190" t="s">
        <v>284</v>
      </c>
      <c r="AU256" s="190" t="s">
        <v>82</v>
      </c>
      <c r="AY256" s="15" t="s">
        <v>281</v>
      </c>
      <c r="BE256" s="191">
        <f>IF(N256="základní",J256,0)</f>
        <v>0</v>
      </c>
      <c r="BF256" s="191">
        <f>IF(N256="snížená",J256,0)</f>
        <v>0</v>
      </c>
      <c r="BG256" s="191">
        <f>IF(N256="zákl. přenesená",J256,0)</f>
        <v>0</v>
      </c>
      <c r="BH256" s="191">
        <f>IF(N256="sníž. přenesená",J256,0)</f>
        <v>0</v>
      </c>
      <c r="BI256" s="191">
        <f>IF(N256="nulová",J256,0)</f>
        <v>0</v>
      </c>
      <c r="BJ256" s="15" t="s">
        <v>80</v>
      </c>
      <c r="BK256" s="191">
        <f>ROUND(I256*H256,2)</f>
        <v>0</v>
      </c>
      <c r="BL256" s="15" t="s">
        <v>97</v>
      </c>
      <c r="BM256" s="190" t="s">
        <v>2523</v>
      </c>
    </row>
    <row r="257" s="2" customFormat="1">
      <c r="A257" s="34"/>
      <c r="B257" s="35"/>
      <c r="C257" s="34"/>
      <c r="D257" s="192" t="s">
        <v>290</v>
      </c>
      <c r="E257" s="34"/>
      <c r="F257" s="193" t="s">
        <v>2522</v>
      </c>
      <c r="G257" s="34"/>
      <c r="H257" s="34"/>
      <c r="I257" s="194"/>
      <c r="J257" s="34"/>
      <c r="K257" s="34"/>
      <c r="L257" s="35"/>
      <c r="M257" s="195"/>
      <c r="N257" s="196"/>
      <c r="O257" s="73"/>
      <c r="P257" s="73"/>
      <c r="Q257" s="73"/>
      <c r="R257" s="73"/>
      <c r="S257" s="73"/>
      <c r="T257" s="74"/>
      <c r="U257" s="34"/>
      <c r="V257" s="34"/>
      <c r="W257" s="34"/>
      <c r="X257" s="34"/>
      <c r="Y257" s="34"/>
      <c r="Z257" s="34"/>
      <c r="AA257" s="34"/>
      <c r="AB257" s="34"/>
      <c r="AC257" s="34"/>
      <c r="AD257" s="34"/>
      <c r="AE257" s="34"/>
      <c r="AT257" s="15" t="s">
        <v>290</v>
      </c>
      <c r="AU257" s="15" t="s">
        <v>82</v>
      </c>
    </row>
    <row r="258" s="2" customFormat="1" ht="16.5" customHeight="1">
      <c r="A258" s="34"/>
      <c r="B258" s="177"/>
      <c r="C258" s="178" t="s">
        <v>895</v>
      </c>
      <c r="D258" s="178" t="s">
        <v>284</v>
      </c>
      <c r="E258" s="179" t="s">
        <v>895</v>
      </c>
      <c r="F258" s="180" t="s">
        <v>2524</v>
      </c>
      <c r="G258" s="181" t="s">
        <v>627</v>
      </c>
      <c r="H258" s="203">
        <v>10</v>
      </c>
      <c r="I258" s="183"/>
      <c r="J258" s="184">
        <f>ROUND(I258*H258,2)</f>
        <v>0</v>
      </c>
      <c r="K258" s="185"/>
      <c r="L258" s="35"/>
      <c r="M258" s="186" t="s">
        <v>1</v>
      </c>
      <c r="N258" s="187" t="s">
        <v>38</v>
      </c>
      <c r="O258" s="73"/>
      <c r="P258" s="188">
        <f>O258*H258</f>
        <v>0</v>
      </c>
      <c r="Q258" s="188">
        <v>0</v>
      </c>
      <c r="R258" s="188">
        <f>Q258*H258</f>
        <v>0</v>
      </c>
      <c r="S258" s="188">
        <v>0</v>
      </c>
      <c r="T258" s="189">
        <f>S258*H258</f>
        <v>0</v>
      </c>
      <c r="U258" s="34"/>
      <c r="V258" s="34"/>
      <c r="W258" s="34"/>
      <c r="X258" s="34"/>
      <c r="Y258" s="34"/>
      <c r="Z258" s="34"/>
      <c r="AA258" s="34"/>
      <c r="AB258" s="34"/>
      <c r="AC258" s="34"/>
      <c r="AD258" s="34"/>
      <c r="AE258" s="34"/>
      <c r="AR258" s="190" t="s">
        <v>97</v>
      </c>
      <c r="AT258" s="190" t="s">
        <v>284</v>
      </c>
      <c r="AU258" s="190" t="s">
        <v>82</v>
      </c>
      <c r="AY258" s="15" t="s">
        <v>281</v>
      </c>
      <c r="BE258" s="191">
        <f>IF(N258="základní",J258,0)</f>
        <v>0</v>
      </c>
      <c r="BF258" s="191">
        <f>IF(N258="snížená",J258,0)</f>
        <v>0</v>
      </c>
      <c r="BG258" s="191">
        <f>IF(N258="zákl. přenesená",J258,0)</f>
        <v>0</v>
      </c>
      <c r="BH258" s="191">
        <f>IF(N258="sníž. přenesená",J258,0)</f>
        <v>0</v>
      </c>
      <c r="BI258" s="191">
        <f>IF(N258="nulová",J258,0)</f>
        <v>0</v>
      </c>
      <c r="BJ258" s="15" t="s">
        <v>80</v>
      </c>
      <c r="BK258" s="191">
        <f>ROUND(I258*H258,2)</f>
        <v>0</v>
      </c>
      <c r="BL258" s="15" t="s">
        <v>97</v>
      </c>
      <c r="BM258" s="190" t="s">
        <v>2525</v>
      </c>
    </row>
    <row r="259" s="2" customFormat="1">
      <c r="A259" s="34"/>
      <c r="B259" s="35"/>
      <c r="C259" s="34"/>
      <c r="D259" s="192" t="s">
        <v>290</v>
      </c>
      <c r="E259" s="34"/>
      <c r="F259" s="193" t="s">
        <v>2524</v>
      </c>
      <c r="G259" s="34"/>
      <c r="H259" s="34"/>
      <c r="I259" s="194"/>
      <c r="J259" s="34"/>
      <c r="K259" s="34"/>
      <c r="L259" s="35"/>
      <c r="M259" s="195"/>
      <c r="N259" s="196"/>
      <c r="O259" s="73"/>
      <c r="P259" s="73"/>
      <c r="Q259" s="73"/>
      <c r="R259" s="73"/>
      <c r="S259" s="73"/>
      <c r="T259" s="74"/>
      <c r="U259" s="34"/>
      <c r="V259" s="34"/>
      <c r="W259" s="34"/>
      <c r="X259" s="34"/>
      <c r="Y259" s="34"/>
      <c r="Z259" s="34"/>
      <c r="AA259" s="34"/>
      <c r="AB259" s="34"/>
      <c r="AC259" s="34"/>
      <c r="AD259" s="34"/>
      <c r="AE259" s="34"/>
      <c r="AT259" s="15" t="s">
        <v>290</v>
      </c>
      <c r="AU259" s="15" t="s">
        <v>82</v>
      </c>
    </row>
    <row r="260" s="2" customFormat="1" ht="16.5" customHeight="1">
      <c r="A260" s="34"/>
      <c r="B260" s="177"/>
      <c r="C260" s="178" t="s">
        <v>902</v>
      </c>
      <c r="D260" s="178" t="s">
        <v>284</v>
      </c>
      <c r="E260" s="179" t="s">
        <v>902</v>
      </c>
      <c r="F260" s="180" t="s">
        <v>2526</v>
      </c>
      <c r="G260" s="181" t="s">
        <v>627</v>
      </c>
      <c r="H260" s="203">
        <v>20</v>
      </c>
      <c r="I260" s="183"/>
      <c r="J260" s="184">
        <f>ROUND(I260*H260,2)</f>
        <v>0</v>
      </c>
      <c r="K260" s="185"/>
      <c r="L260" s="35"/>
      <c r="M260" s="186" t="s">
        <v>1</v>
      </c>
      <c r="N260" s="187" t="s">
        <v>38</v>
      </c>
      <c r="O260" s="73"/>
      <c r="P260" s="188">
        <f>O260*H260</f>
        <v>0</v>
      </c>
      <c r="Q260" s="188">
        <v>0</v>
      </c>
      <c r="R260" s="188">
        <f>Q260*H260</f>
        <v>0</v>
      </c>
      <c r="S260" s="188">
        <v>0</v>
      </c>
      <c r="T260" s="189">
        <f>S260*H260</f>
        <v>0</v>
      </c>
      <c r="U260" s="34"/>
      <c r="V260" s="34"/>
      <c r="W260" s="34"/>
      <c r="X260" s="34"/>
      <c r="Y260" s="34"/>
      <c r="Z260" s="34"/>
      <c r="AA260" s="34"/>
      <c r="AB260" s="34"/>
      <c r="AC260" s="34"/>
      <c r="AD260" s="34"/>
      <c r="AE260" s="34"/>
      <c r="AR260" s="190" t="s">
        <v>97</v>
      </c>
      <c r="AT260" s="190" t="s">
        <v>284</v>
      </c>
      <c r="AU260" s="190" t="s">
        <v>82</v>
      </c>
      <c r="AY260" s="15" t="s">
        <v>281</v>
      </c>
      <c r="BE260" s="191">
        <f>IF(N260="základní",J260,0)</f>
        <v>0</v>
      </c>
      <c r="BF260" s="191">
        <f>IF(N260="snížená",J260,0)</f>
        <v>0</v>
      </c>
      <c r="BG260" s="191">
        <f>IF(N260="zákl. přenesená",J260,0)</f>
        <v>0</v>
      </c>
      <c r="BH260" s="191">
        <f>IF(N260="sníž. přenesená",J260,0)</f>
        <v>0</v>
      </c>
      <c r="BI260" s="191">
        <f>IF(N260="nulová",J260,0)</f>
        <v>0</v>
      </c>
      <c r="BJ260" s="15" t="s">
        <v>80</v>
      </c>
      <c r="BK260" s="191">
        <f>ROUND(I260*H260,2)</f>
        <v>0</v>
      </c>
      <c r="BL260" s="15" t="s">
        <v>97</v>
      </c>
      <c r="BM260" s="190" t="s">
        <v>2527</v>
      </c>
    </row>
    <row r="261" s="2" customFormat="1">
      <c r="A261" s="34"/>
      <c r="B261" s="35"/>
      <c r="C261" s="34"/>
      <c r="D261" s="192" t="s">
        <v>290</v>
      </c>
      <c r="E261" s="34"/>
      <c r="F261" s="193" t="s">
        <v>2526</v>
      </c>
      <c r="G261" s="34"/>
      <c r="H261" s="34"/>
      <c r="I261" s="194"/>
      <c r="J261" s="34"/>
      <c r="K261" s="34"/>
      <c r="L261" s="35"/>
      <c r="M261" s="195"/>
      <c r="N261" s="196"/>
      <c r="O261" s="73"/>
      <c r="P261" s="73"/>
      <c r="Q261" s="73"/>
      <c r="R261" s="73"/>
      <c r="S261" s="73"/>
      <c r="T261" s="74"/>
      <c r="U261" s="34"/>
      <c r="V261" s="34"/>
      <c r="W261" s="34"/>
      <c r="X261" s="34"/>
      <c r="Y261" s="34"/>
      <c r="Z261" s="34"/>
      <c r="AA261" s="34"/>
      <c r="AB261" s="34"/>
      <c r="AC261" s="34"/>
      <c r="AD261" s="34"/>
      <c r="AE261" s="34"/>
      <c r="AT261" s="15" t="s">
        <v>290</v>
      </c>
      <c r="AU261" s="15" t="s">
        <v>82</v>
      </c>
    </row>
    <row r="262" s="2" customFormat="1" ht="16.5" customHeight="1">
      <c r="A262" s="34"/>
      <c r="B262" s="177"/>
      <c r="C262" s="178" t="s">
        <v>908</v>
      </c>
      <c r="D262" s="178" t="s">
        <v>284</v>
      </c>
      <c r="E262" s="179" t="s">
        <v>908</v>
      </c>
      <c r="F262" s="180" t="s">
        <v>2528</v>
      </c>
      <c r="G262" s="181" t="s">
        <v>627</v>
      </c>
      <c r="H262" s="203">
        <v>10</v>
      </c>
      <c r="I262" s="183"/>
      <c r="J262" s="184">
        <f>ROUND(I262*H262,2)</f>
        <v>0</v>
      </c>
      <c r="K262" s="185"/>
      <c r="L262" s="35"/>
      <c r="M262" s="186" t="s">
        <v>1</v>
      </c>
      <c r="N262" s="187" t="s">
        <v>38</v>
      </c>
      <c r="O262" s="73"/>
      <c r="P262" s="188">
        <f>O262*H262</f>
        <v>0</v>
      </c>
      <c r="Q262" s="188">
        <v>0</v>
      </c>
      <c r="R262" s="188">
        <f>Q262*H262</f>
        <v>0</v>
      </c>
      <c r="S262" s="188">
        <v>0</v>
      </c>
      <c r="T262" s="189">
        <f>S262*H262</f>
        <v>0</v>
      </c>
      <c r="U262" s="34"/>
      <c r="V262" s="34"/>
      <c r="W262" s="34"/>
      <c r="X262" s="34"/>
      <c r="Y262" s="34"/>
      <c r="Z262" s="34"/>
      <c r="AA262" s="34"/>
      <c r="AB262" s="34"/>
      <c r="AC262" s="34"/>
      <c r="AD262" s="34"/>
      <c r="AE262" s="34"/>
      <c r="AR262" s="190" t="s">
        <v>97</v>
      </c>
      <c r="AT262" s="190" t="s">
        <v>284</v>
      </c>
      <c r="AU262" s="190" t="s">
        <v>82</v>
      </c>
      <c r="AY262" s="15" t="s">
        <v>281</v>
      </c>
      <c r="BE262" s="191">
        <f>IF(N262="základní",J262,0)</f>
        <v>0</v>
      </c>
      <c r="BF262" s="191">
        <f>IF(N262="snížená",J262,0)</f>
        <v>0</v>
      </c>
      <c r="BG262" s="191">
        <f>IF(N262="zákl. přenesená",J262,0)</f>
        <v>0</v>
      </c>
      <c r="BH262" s="191">
        <f>IF(N262="sníž. přenesená",J262,0)</f>
        <v>0</v>
      </c>
      <c r="BI262" s="191">
        <f>IF(N262="nulová",J262,0)</f>
        <v>0</v>
      </c>
      <c r="BJ262" s="15" t="s">
        <v>80</v>
      </c>
      <c r="BK262" s="191">
        <f>ROUND(I262*H262,2)</f>
        <v>0</v>
      </c>
      <c r="BL262" s="15" t="s">
        <v>97</v>
      </c>
      <c r="BM262" s="190" t="s">
        <v>2529</v>
      </c>
    </row>
    <row r="263" s="2" customFormat="1">
      <c r="A263" s="34"/>
      <c r="B263" s="35"/>
      <c r="C263" s="34"/>
      <c r="D263" s="192" t="s">
        <v>290</v>
      </c>
      <c r="E263" s="34"/>
      <c r="F263" s="193" t="s">
        <v>2528</v>
      </c>
      <c r="G263" s="34"/>
      <c r="H263" s="34"/>
      <c r="I263" s="194"/>
      <c r="J263" s="34"/>
      <c r="K263" s="34"/>
      <c r="L263" s="35"/>
      <c r="M263" s="195"/>
      <c r="N263" s="196"/>
      <c r="O263" s="73"/>
      <c r="P263" s="73"/>
      <c r="Q263" s="73"/>
      <c r="R263" s="73"/>
      <c r="S263" s="73"/>
      <c r="T263" s="74"/>
      <c r="U263" s="34"/>
      <c r="V263" s="34"/>
      <c r="W263" s="34"/>
      <c r="X263" s="34"/>
      <c r="Y263" s="34"/>
      <c r="Z263" s="34"/>
      <c r="AA263" s="34"/>
      <c r="AB263" s="34"/>
      <c r="AC263" s="34"/>
      <c r="AD263" s="34"/>
      <c r="AE263" s="34"/>
      <c r="AT263" s="15" t="s">
        <v>290</v>
      </c>
      <c r="AU263" s="15" t="s">
        <v>82</v>
      </c>
    </row>
    <row r="264" s="2" customFormat="1" ht="44.25" customHeight="1">
      <c r="A264" s="34"/>
      <c r="B264" s="177"/>
      <c r="C264" s="178" t="s">
        <v>918</v>
      </c>
      <c r="D264" s="178" t="s">
        <v>284</v>
      </c>
      <c r="E264" s="179" t="s">
        <v>918</v>
      </c>
      <c r="F264" s="180" t="s">
        <v>2530</v>
      </c>
      <c r="G264" s="181" t="s">
        <v>627</v>
      </c>
      <c r="H264" s="203">
        <v>60</v>
      </c>
      <c r="I264" s="183"/>
      <c r="J264" s="184">
        <f>ROUND(I264*H264,2)</f>
        <v>0</v>
      </c>
      <c r="K264" s="185"/>
      <c r="L264" s="35"/>
      <c r="M264" s="186" t="s">
        <v>1</v>
      </c>
      <c r="N264" s="187" t="s">
        <v>38</v>
      </c>
      <c r="O264" s="73"/>
      <c r="P264" s="188">
        <f>O264*H264</f>
        <v>0</v>
      </c>
      <c r="Q264" s="188">
        <v>0</v>
      </c>
      <c r="R264" s="188">
        <f>Q264*H264</f>
        <v>0</v>
      </c>
      <c r="S264" s="188">
        <v>0</v>
      </c>
      <c r="T264" s="189">
        <f>S264*H264</f>
        <v>0</v>
      </c>
      <c r="U264" s="34"/>
      <c r="V264" s="34"/>
      <c r="W264" s="34"/>
      <c r="X264" s="34"/>
      <c r="Y264" s="34"/>
      <c r="Z264" s="34"/>
      <c r="AA264" s="34"/>
      <c r="AB264" s="34"/>
      <c r="AC264" s="34"/>
      <c r="AD264" s="34"/>
      <c r="AE264" s="34"/>
      <c r="AR264" s="190" t="s">
        <v>97</v>
      </c>
      <c r="AT264" s="190" t="s">
        <v>284</v>
      </c>
      <c r="AU264" s="190" t="s">
        <v>82</v>
      </c>
      <c r="AY264" s="15" t="s">
        <v>281</v>
      </c>
      <c r="BE264" s="191">
        <f>IF(N264="základní",J264,0)</f>
        <v>0</v>
      </c>
      <c r="BF264" s="191">
        <f>IF(N264="snížená",J264,0)</f>
        <v>0</v>
      </c>
      <c r="BG264" s="191">
        <f>IF(N264="zákl. přenesená",J264,0)</f>
        <v>0</v>
      </c>
      <c r="BH264" s="191">
        <f>IF(N264="sníž. přenesená",J264,0)</f>
        <v>0</v>
      </c>
      <c r="BI264" s="191">
        <f>IF(N264="nulová",J264,0)</f>
        <v>0</v>
      </c>
      <c r="BJ264" s="15" t="s">
        <v>80</v>
      </c>
      <c r="BK264" s="191">
        <f>ROUND(I264*H264,2)</f>
        <v>0</v>
      </c>
      <c r="BL264" s="15" t="s">
        <v>97</v>
      </c>
      <c r="BM264" s="190" t="s">
        <v>2531</v>
      </c>
    </row>
    <row r="265" s="2" customFormat="1">
      <c r="A265" s="34"/>
      <c r="B265" s="35"/>
      <c r="C265" s="34"/>
      <c r="D265" s="192" t="s">
        <v>290</v>
      </c>
      <c r="E265" s="34"/>
      <c r="F265" s="193" t="s">
        <v>2530</v>
      </c>
      <c r="G265" s="34"/>
      <c r="H265" s="34"/>
      <c r="I265" s="194"/>
      <c r="J265" s="34"/>
      <c r="K265" s="34"/>
      <c r="L265" s="35"/>
      <c r="M265" s="195"/>
      <c r="N265" s="196"/>
      <c r="O265" s="73"/>
      <c r="P265" s="73"/>
      <c r="Q265" s="73"/>
      <c r="R265" s="73"/>
      <c r="S265" s="73"/>
      <c r="T265" s="74"/>
      <c r="U265" s="34"/>
      <c r="V265" s="34"/>
      <c r="W265" s="34"/>
      <c r="X265" s="34"/>
      <c r="Y265" s="34"/>
      <c r="Z265" s="34"/>
      <c r="AA265" s="34"/>
      <c r="AB265" s="34"/>
      <c r="AC265" s="34"/>
      <c r="AD265" s="34"/>
      <c r="AE265" s="34"/>
      <c r="AT265" s="15" t="s">
        <v>290</v>
      </c>
      <c r="AU265" s="15" t="s">
        <v>82</v>
      </c>
    </row>
    <row r="266" s="2" customFormat="1" ht="16.5" customHeight="1">
      <c r="A266" s="34"/>
      <c r="B266" s="177"/>
      <c r="C266" s="178" t="s">
        <v>923</v>
      </c>
      <c r="D266" s="178" t="s">
        <v>284</v>
      </c>
      <c r="E266" s="179" t="s">
        <v>923</v>
      </c>
      <c r="F266" s="180" t="s">
        <v>2532</v>
      </c>
      <c r="G266" s="181" t="s">
        <v>627</v>
      </c>
      <c r="H266" s="203">
        <v>20</v>
      </c>
      <c r="I266" s="183"/>
      <c r="J266" s="184">
        <f>ROUND(I266*H266,2)</f>
        <v>0</v>
      </c>
      <c r="K266" s="185"/>
      <c r="L266" s="35"/>
      <c r="M266" s="186" t="s">
        <v>1</v>
      </c>
      <c r="N266" s="187" t="s">
        <v>38</v>
      </c>
      <c r="O266" s="73"/>
      <c r="P266" s="188">
        <f>O266*H266</f>
        <v>0</v>
      </c>
      <c r="Q266" s="188">
        <v>0</v>
      </c>
      <c r="R266" s="188">
        <f>Q266*H266</f>
        <v>0</v>
      </c>
      <c r="S266" s="188">
        <v>0</v>
      </c>
      <c r="T266" s="189">
        <f>S266*H266</f>
        <v>0</v>
      </c>
      <c r="U266" s="34"/>
      <c r="V266" s="34"/>
      <c r="W266" s="34"/>
      <c r="X266" s="34"/>
      <c r="Y266" s="34"/>
      <c r="Z266" s="34"/>
      <c r="AA266" s="34"/>
      <c r="AB266" s="34"/>
      <c r="AC266" s="34"/>
      <c r="AD266" s="34"/>
      <c r="AE266" s="34"/>
      <c r="AR266" s="190" t="s">
        <v>97</v>
      </c>
      <c r="AT266" s="190" t="s">
        <v>284</v>
      </c>
      <c r="AU266" s="190" t="s">
        <v>82</v>
      </c>
      <c r="AY266" s="15" t="s">
        <v>281</v>
      </c>
      <c r="BE266" s="191">
        <f>IF(N266="základní",J266,0)</f>
        <v>0</v>
      </c>
      <c r="BF266" s="191">
        <f>IF(N266="snížená",J266,0)</f>
        <v>0</v>
      </c>
      <c r="BG266" s="191">
        <f>IF(N266="zákl. přenesená",J266,0)</f>
        <v>0</v>
      </c>
      <c r="BH266" s="191">
        <f>IF(N266="sníž. přenesená",J266,0)</f>
        <v>0</v>
      </c>
      <c r="BI266" s="191">
        <f>IF(N266="nulová",J266,0)</f>
        <v>0</v>
      </c>
      <c r="BJ266" s="15" t="s">
        <v>80</v>
      </c>
      <c r="BK266" s="191">
        <f>ROUND(I266*H266,2)</f>
        <v>0</v>
      </c>
      <c r="BL266" s="15" t="s">
        <v>97</v>
      </c>
      <c r="BM266" s="190" t="s">
        <v>2533</v>
      </c>
    </row>
    <row r="267" s="2" customFormat="1">
      <c r="A267" s="34"/>
      <c r="B267" s="35"/>
      <c r="C267" s="34"/>
      <c r="D267" s="192" t="s">
        <v>290</v>
      </c>
      <c r="E267" s="34"/>
      <c r="F267" s="193" t="s">
        <v>2532</v>
      </c>
      <c r="G267" s="34"/>
      <c r="H267" s="34"/>
      <c r="I267" s="194"/>
      <c r="J267" s="34"/>
      <c r="K267" s="34"/>
      <c r="L267" s="35"/>
      <c r="M267" s="195"/>
      <c r="N267" s="196"/>
      <c r="O267" s="73"/>
      <c r="P267" s="73"/>
      <c r="Q267" s="73"/>
      <c r="R267" s="73"/>
      <c r="S267" s="73"/>
      <c r="T267" s="74"/>
      <c r="U267" s="34"/>
      <c r="V267" s="34"/>
      <c r="W267" s="34"/>
      <c r="X267" s="34"/>
      <c r="Y267" s="34"/>
      <c r="Z267" s="34"/>
      <c r="AA267" s="34"/>
      <c r="AB267" s="34"/>
      <c r="AC267" s="34"/>
      <c r="AD267" s="34"/>
      <c r="AE267" s="34"/>
      <c r="AT267" s="15" t="s">
        <v>290</v>
      </c>
      <c r="AU267" s="15" t="s">
        <v>82</v>
      </c>
    </row>
    <row r="268" s="2" customFormat="1" ht="16.5" customHeight="1">
      <c r="A268" s="34"/>
      <c r="B268" s="177"/>
      <c r="C268" s="178" t="s">
        <v>1983</v>
      </c>
      <c r="D268" s="178" t="s">
        <v>284</v>
      </c>
      <c r="E268" s="179" t="s">
        <v>1983</v>
      </c>
      <c r="F268" s="180" t="s">
        <v>2534</v>
      </c>
      <c r="G268" s="181" t="s">
        <v>627</v>
      </c>
      <c r="H268" s="203">
        <v>50</v>
      </c>
      <c r="I268" s="183"/>
      <c r="J268" s="184">
        <f>ROUND(I268*H268,2)</f>
        <v>0</v>
      </c>
      <c r="K268" s="185"/>
      <c r="L268" s="35"/>
      <c r="M268" s="186" t="s">
        <v>1</v>
      </c>
      <c r="N268" s="187" t="s">
        <v>38</v>
      </c>
      <c r="O268" s="73"/>
      <c r="P268" s="188">
        <f>O268*H268</f>
        <v>0</v>
      </c>
      <c r="Q268" s="188">
        <v>0</v>
      </c>
      <c r="R268" s="188">
        <f>Q268*H268</f>
        <v>0</v>
      </c>
      <c r="S268" s="188">
        <v>0</v>
      </c>
      <c r="T268" s="189">
        <f>S268*H268</f>
        <v>0</v>
      </c>
      <c r="U268" s="34"/>
      <c r="V268" s="34"/>
      <c r="W268" s="34"/>
      <c r="X268" s="34"/>
      <c r="Y268" s="34"/>
      <c r="Z268" s="34"/>
      <c r="AA268" s="34"/>
      <c r="AB268" s="34"/>
      <c r="AC268" s="34"/>
      <c r="AD268" s="34"/>
      <c r="AE268" s="34"/>
      <c r="AR268" s="190" t="s">
        <v>97</v>
      </c>
      <c r="AT268" s="190" t="s">
        <v>284</v>
      </c>
      <c r="AU268" s="190" t="s">
        <v>82</v>
      </c>
      <c r="AY268" s="15" t="s">
        <v>281</v>
      </c>
      <c r="BE268" s="191">
        <f>IF(N268="základní",J268,0)</f>
        <v>0</v>
      </c>
      <c r="BF268" s="191">
        <f>IF(N268="snížená",J268,0)</f>
        <v>0</v>
      </c>
      <c r="BG268" s="191">
        <f>IF(N268="zákl. přenesená",J268,0)</f>
        <v>0</v>
      </c>
      <c r="BH268" s="191">
        <f>IF(N268="sníž. přenesená",J268,0)</f>
        <v>0</v>
      </c>
      <c r="BI268" s="191">
        <f>IF(N268="nulová",J268,0)</f>
        <v>0</v>
      </c>
      <c r="BJ268" s="15" t="s">
        <v>80</v>
      </c>
      <c r="BK268" s="191">
        <f>ROUND(I268*H268,2)</f>
        <v>0</v>
      </c>
      <c r="BL268" s="15" t="s">
        <v>97</v>
      </c>
      <c r="BM268" s="190" t="s">
        <v>2535</v>
      </c>
    </row>
    <row r="269" s="2" customFormat="1">
      <c r="A269" s="34"/>
      <c r="B269" s="35"/>
      <c r="C269" s="34"/>
      <c r="D269" s="192" t="s">
        <v>290</v>
      </c>
      <c r="E269" s="34"/>
      <c r="F269" s="193" t="s">
        <v>2534</v>
      </c>
      <c r="G269" s="34"/>
      <c r="H269" s="34"/>
      <c r="I269" s="194"/>
      <c r="J269" s="34"/>
      <c r="K269" s="34"/>
      <c r="L269" s="35"/>
      <c r="M269" s="195"/>
      <c r="N269" s="196"/>
      <c r="O269" s="73"/>
      <c r="P269" s="73"/>
      <c r="Q269" s="73"/>
      <c r="R269" s="73"/>
      <c r="S269" s="73"/>
      <c r="T269" s="74"/>
      <c r="U269" s="34"/>
      <c r="V269" s="34"/>
      <c r="W269" s="34"/>
      <c r="X269" s="34"/>
      <c r="Y269" s="34"/>
      <c r="Z269" s="34"/>
      <c r="AA269" s="34"/>
      <c r="AB269" s="34"/>
      <c r="AC269" s="34"/>
      <c r="AD269" s="34"/>
      <c r="AE269" s="34"/>
      <c r="AT269" s="15" t="s">
        <v>290</v>
      </c>
      <c r="AU269" s="15" t="s">
        <v>82</v>
      </c>
    </row>
    <row r="270" s="2" customFormat="1" ht="24.15" customHeight="1">
      <c r="A270" s="34"/>
      <c r="B270" s="177"/>
      <c r="C270" s="178" t="s">
        <v>1987</v>
      </c>
      <c r="D270" s="178" t="s">
        <v>284</v>
      </c>
      <c r="E270" s="179" t="s">
        <v>1987</v>
      </c>
      <c r="F270" s="180" t="s">
        <v>2536</v>
      </c>
      <c r="G270" s="181" t="s">
        <v>627</v>
      </c>
      <c r="H270" s="203">
        <v>60</v>
      </c>
      <c r="I270" s="183"/>
      <c r="J270" s="184">
        <f>ROUND(I270*H270,2)</f>
        <v>0</v>
      </c>
      <c r="K270" s="185"/>
      <c r="L270" s="35"/>
      <c r="M270" s="186" t="s">
        <v>1</v>
      </c>
      <c r="N270" s="187" t="s">
        <v>38</v>
      </c>
      <c r="O270" s="73"/>
      <c r="P270" s="188">
        <f>O270*H270</f>
        <v>0</v>
      </c>
      <c r="Q270" s="188">
        <v>0</v>
      </c>
      <c r="R270" s="188">
        <f>Q270*H270</f>
        <v>0</v>
      </c>
      <c r="S270" s="188">
        <v>0</v>
      </c>
      <c r="T270" s="189">
        <f>S270*H270</f>
        <v>0</v>
      </c>
      <c r="U270" s="34"/>
      <c r="V270" s="34"/>
      <c r="W270" s="34"/>
      <c r="X270" s="34"/>
      <c r="Y270" s="34"/>
      <c r="Z270" s="34"/>
      <c r="AA270" s="34"/>
      <c r="AB270" s="34"/>
      <c r="AC270" s="34"/>
      <c r="AD270" s="34"/>
      <c r="AE270" s="34"/>
      <c r="AR270" s="190" t="s">
        <v>97</v>
      </c>
      <c r="AT270" s="190" t="s">
        <v>284</v>
      </c>
      <c r="AU270" s="190" t="s">
        <v>82</v>
      </c>
      <c r="AY270" s="15" t="s">
        <v>281</v>
      </c>
      <c r="BE270" s="191">
        <f>IF(N270="základní",J270,0)</f>
        <v>0</v>
      </c>
      <c r="BF270" s="191">
        <f>IF(N270="snížená",J270,0)</f>
        <v>0</v>
      </c>
      <c r="BG270" s="191">
        <f>IF(N270="zákl. přenesená",J270,0)</f>
        <v>0</v>
      </c>
      <c r="BH270" s="191">
        <f>IF(N270="sníž. přenesená",J270,0)</f>
        <v>0</v>
      </c>
      <c r="BI270" s="191">
        <f>IF(N270="nulová",J270,0)</f>
        <v>0</v>
      </c>
      <c r="BJ270" s="15" t="s">
        <v>80</v>
      </c>
      <c r="BK270" s="191">
        <f>ROUND(I270*H270,2)</f>
        <v>0</v>
      </c>
      <c r="BL270" s="15" t="s">
        <v>97</v>
      </c>
      <c r="BM270" s="190" t="s">
        <v>2537</v>
      </c>
    </row>
    <row r="271" s="2" customFormat="1">
      <c r="A271" s="34"/>
      <c r="B271" s="35"/>
      <c r="C271" s="34"/>
      <c r="D271" s="192" t="s">
        <v>290</v>
      </c>
      <c r="E271" s="34"/>
      <c r="F271" s="193" t="s">
        <v>2536</v>
      </c>
      <c r="G271" s="34"/>
      <c r="H271" s="34"/>
      <c r="I271" s="194"/>
      <c r="J271" s="34"/>
      <c r="K271" s="34"/>
      <c r="L271" s="35"/>
      <c r="M271" s="195"/>
      <c r="N271" s="196"/>
      <c r="O271" s="73"/>
      <c r="P271" s="73"/>
      <c r="Q271" s="73"/>
      <c r="R271" s="73"/>
      <c r="S271" s="73"/>
      <c r="T271" s="74"/>
      <c r="U271" s="34"/>
      <c r="V271" s="34"/>
      <c r="W271" s="34"/>
      <c r="X271" s="34"/>
      <c r="Y271" s="34"/>
      <c r="Z271" s="34"/>
      <c r="AA271" s="34"/>
      <c r="AB271" s="34"/>
      <c r="AC271" s="34"/>
      <c r="AD271" s="34"/>
      <c r="AE271" s="34"/>
      <c r="AT271" s="15" t="s">
        <v>290</v>
      </c>
      <c r="AU271" s="15" t="s">
        <v>82</v>
      </c>
    </row>
    <row r="272" s="2" customFormat="1" ht="16.5" customHeight="1">
      <c r="A272" s="34"/>
      <c r="B272" s="177"/>
      <c r="C272" s="178" t="s">
        <v>2538</v>
      </c>
      <c r="D272" s="178" t="s">
        <v>284</v>
      </c>
      <c r="E272" s="179" t="s">
        <v>2538</v>
      </c>
      <c r="F272" s="180" t="s">
        <v>2539</v>
      </c>
      <c r="G272" s="181" t="s">
        <v>627</v>
      </c>
      <c r="H272" s="203">
        <v>56</v>
      </c>
      <c r="I272" s="183"/>
      <c r="J272" s="184">
        <f>ROUND(I272*H272,2)</f>
        <v>0</v>
      </c>
      <c r="K272" s="185"/>
      <c r="L272" s="35"/>
      <c r="M272" s="186" t="s">
        <v>1</v>
      </c>
      <c r="N272" s="187" t="s">
        <v>38</v>
      </c>
      <c r="O272" s="73"/>
      <c r="P272" s="188">
        <f>O272*H272</f>
        <v>0</v>
      </c>
      <c r="Q272" s="188">
        <v>0</v>
      </c>
      <c r="R272" s="188">
        <f>Q272*H272</f>
        <v>0</v>
      </c>
      <c r="S272" s="188">
        <v>0</v>
      </c>
      <c r="T272" s="189">
        <f>S272*H272</f>
        <v>0</v>
      </c>
      <c r="U272" s="34"/>
      <c r="V272" s="34"/>
      <c r="W272" s="34"/>
      <c r="X272" s="34"/>
      <c r="Y272" s="34"/>
      <c r="Z272" s="34"/>
      <c r="AA272" s="34"/>
      <c r="AB272" s="34"/>
      <c r="AC272" s="34"/>
      <c r="AD272" s="34"/>
      <c r="AE272" s="34"/>
      <c r="AR272" s="190" t="s">
        <v>97</v>
      </c>
      <c r="AT272" s="190" t="s">
        <v>284</v>
      </c>
      <c r="AU272" s="190" t="s">
        <v>82</v>
      </c>
      <c r="AY272" s="15" t="s">
        <v>281</v>
      </c>
      <c r="BE272" s="191">
        <f>IF(N272="základní",J272,0)</f>
        <v>0</v>
      </c>
      <c r="BF272" s="191">
        <f>IF(N272="snížená",J272,0)</f>
        <v>0</v>
      </c>
      <c r="BG272" s="191">
        <f>IF(N272="zákl. přenesená",J272,0)</f>
        <v>0</v>
      </c>
      <c r="BH272" s="191">
        <f>IF(N272="sníž. přenesená",J272,0)</f>
        <v>0</v>
      </c>
      <c r="BI272" s="191">
        <f>IF(N272="nulová",J272,0)</f>
        <v>0</v>
      </c>
      <c r="BJ272" s="15" t="s">
        <v>80</v>
      </c>
      <c r="BK272" s="191">
        <f>ROUND(I272*H272,2)</f>
        <v>0</v>
      </c>
      <c r="BL272" s="15" t="s">
        <v>97</v>
      </c>
      <c r="BM272" s="190" t="s">
        <v>2540</v>
      </c>
    </row>
    <row r="273" s="2" customFormat="1">
      <c r="A273" s="34"/>
      <c r="B273" s="35"/>
      <c r="C273" s="34"/>
      <c r="D273" s="192" t="s">
        <v>290</v>
      </c>
      <c r="E273" s="34"/>
      <c r="F273" s="193" t="s">
        <v>2539</v>
      </c>
      <c r="G273" s="34"/>
      <c r="H273" s="34"/>
      <c r="I273" s="194"/>
      <c r="J273" s="34"/>
      <c r="K273" s="34"/>
      <c r="L273" s="35"/>
      <c r="M273" s="195"/>
      <c r="N273" s="196"/>
      <c r="O273" s="73"/>
      <c r="P273" s="73"/>
      <c r="Q273" s="73"/>
      <c r="R273" s="73"/>
      <c r="S273" s="73"/>
      <c r="T273" s="74"/>
      <c r="U273" s="34"/>
      <c r="V273" s="34"/>
      <c r="W273" s="34"/>
      <c r="X273" s="34"/>
      <c r="Y273" s="34"/>
      <c r="Z273" s="34"/>
      <c r="AA273" s="34"/>
      <c r="AB273" s="34"/>
      <c r="AC273" s="34"/>
      <c r="AD273" s="34"/>
      <c r="AE273" s="34"/>
      <c r="AT273" s="15" t="s">
        <v>290</v>
      </c>
      <c r="AU273" s="15" t="s">
        <v>82</v>
      </c>
    </row>
    <row r="274" s="12" customFormat="1" ht="25.92" customHeight="1">
      <c r="A274" s="12"/>
      <c r="B274" s="164"/>
      <c r="C274" s="12"/>
      <c r="D274" s="165" t="s">
        <v>72</v>
      </c>
      <c r="E274" s="166" t="s">
        <v>2541</v>
      </c>
      <c r="F274" s="166" t="s">
        <v>2542</v>
      </c>
      <c r="G274" s="12"/>
      <c r="H274" s="12"/>
      <c r="I274" s="167"/>
      <c r="J274" s="168">
        <f>BK274</f>
        <v>0</v>
      </c>
      <c r="K274" s="12"/>
      <c r="L274" s="164"/>
      <c r="M274" s="169"/>
      <c r="N274" s="170"/>
      <c r="O274" s="170"/>
      <c r="P274" s="171">
        <f>P275+P292+P305+P312+P323+P336+P359+P364</f>
        <v>0</v>
      </c>
      <c r="Q274" s="170"/>
      <c r="R274" s="171">
        <f>R275+R292+R305+R312+R323+R336+R359+R364</f>
        <v>0</v>
      </c>
      <c r="S274" s="170"/>
      <c r="T274" s="172">
        <f>T275+T292+T305+T312+T323+T336+T359+T364</f>
        <v>0</v>
      </c>
      <c r="U274" s="12"/>
      <c r="V274" s="12"/>
      <c r="W274" s="12"/>
      <c r="X274" s="12"/>
      <c r="Y274" s="12"/>
      <c r="Z274" s="12"/>
      <c r="AA274" s="12"/>
      <c r="AB274" s="12"/>
      <c r="AC274" s="12"/>
      <c r="AD274" s="12"/>
      <c r="AE274" s="12"/>
      <c r="AR274" s="165" t="s">
        <v>80</v>
      </c>
      <c r="AT274" s="173" t="s">
        <v>72</v>
      </c>
      <c r="AU274" s="173" t="s">
        <v>73</v>
      </c>
      <c r="AY274" s="165" t="s">
        <v>281</v>
      </c>
      <c r="BK274" s="174">
        <f>BK275+BK292+BK305+BK312+BK323+BK336+BK359+BK364</f>
        <v>0</v>
      </c>
    </row>
    <row r="275" s="12" customFormat="1" ht="22.8" customHeight="1">
      <c r="A275" s="12"/>
      <c r="B275" s="164"/>
      <c r="C275" s="12"/>
      <c r="D275" s="165" t="s">
        <v>72</v>
      </c>
      <c r="E275" s="175" t="s">
        <v>2398</v>
      </c>
      <c r="F275" s="175" t="s">
        <v>2399</v>
      </c>
      <c r="G275" s="12"/>
      <c r="H275" s="12"/>
      <c r="I275" s="167"/>
      <c r="J275" s="176">
        <f>BK275</f>
        <v>0</v>
      </c>
      <c r="K275" s="12"/>
      <c r="L275" s="164"/>
      <c r="M275" s="169"/>
      <c r="N275" s="170"/>
      <c r="O275" s="170"/>
      <c r="P275" s="171">
        <f>SUM(P276:P291)</f>
        <v>0</v>
      </c>
      <c r="Q275" s="170"/>
      <c r="R275" s="171">
        <f>SUM(R276:R291)</f>
        <v>0</v>
      </c>
      <c r="S275" s="170"/>
      <c r="T275" s="172">
        <f>SUM(T276:T291)</f>
        <v>0</v>
      </c>
      <c r="U275" s="12"/>
      <c r="V275" s="12"/>
      <c r="W275" s="12"/>
      <c r="X275" s="12"/>
      <c r="Y275" s="12"/>
      <c r="Z275" s="12"/>
      <c r="AA275" s="12"/>
      <c r="AB275" s="12"/>
      <c r="AC275" s="12"/>
      <c r="AD275" s="12"/>
      <c r="AE275" s="12"/>
      <c r="AR275" s="165" t="s">
        <v>80</v>
      </c>
      <c r="AT275" s="173" t="s">
        <v>72</v>
      </c>
      <c r="AU275" s="173" t="s">
        <v>80</v>
      </c>
      <c r="AY275" s="165" t="s">
        <v>281</v>
      </c>
      <c r="BK275" s="174">
        <f>SUM(BK276:BK291)</f>
        <v>0</v>
      </c>
    </row>
    <row r="276" s="2" customFormat="1" ht="16.5" customHeight="1">
      <c r="A276" s="34"/>
      <c r="B276" s="177"/>
      <c r="C276" s="208" t="s">
        <v>73</v>
      </c>
      <c r="D276" s="208" t="s">
        <v>2150</v>
      </c>
      <c r="E276" s="209" t="s">
        <v>2543</v>
      </c>
      <c r="F276" s="210" t="s">
        <v>2400</v>
      </c>
      <c r="G276" s="211" t="s">
        <v>505</v>
      </c>
      <c r="H276" s="212">
        <v>2</v>
      </c>
      <c r="I276" s="213"/>
      <c r="J276" s="214">
        <f>ROUND(I276*H276,2)</f>
        <v>0</v>
      </c>
      <c r="K276" s="215"/>
      <c r="L276" s="216"/>
      <c r="M276" s="217" t="s">
        <v>1</v>
      </c>
      <c r="N276" s="218" t="s">
        <v>38</v>
      </c>
      <c r="O276" s="73"/>
      <c r="P276" s="188">
        <f>O276*H276</f>
        <v>0</v>
      </c>
      <c r="Q276" s="188">
        <v>0</v>
      </c>
      <c r="R276" s="188">
        <f>Q276*H276</f>
        <v>0</v>
      </c>
      <c r="S276" s="188">
        <v>0</v>
      </c>
      <c r="T276" s="189">
        <f>S276*H276</f>
        <v>0</v>
      </c>
      <c r="U276" s="34"/>
      <c r="V276" s="34"/>
      <c r="W276" s="34"/>
      <c r="X276" s="34"/>
      <c r="Y276" s="34"/>
      <c r="Z276" s="34"/>
      <c r="AA276" s="34"/>
      <c r="AB276" s="34"/>
      <c r="AC276" s="34"/>
      <c r="AD276" s="34"/>
      <c r="AE276" s="34"/>
      <c r="AR276" s="190" t="s">
        <v>317</v>
      </c>
      <c r="AT276" s="190" t="s">
        <v>2150</v>
      </c>
      <c r="AU276" s="190" t="s">
        <v>82</v>
      </c>
      <c r="AY276" s="15" t="s">
        <v>281</v>
      </c>
      <c r="BE276" s="191">
        <f>IF(N276="základní",J276,0)</f>
        <v>0</v>
      </c>
      <c r="BF276" s="191">
        <f>IF(N276="snížená",J276,0)</f>
        <v>0</v>
      </c>
      <c r="BG276" s="191">
        <f>IF(N276="zákl. přenesená",J276,0)</f>
        <v>0</v>
      </c>
      <c r="BH276" s="191">
        <f>IF(N276="sníž. přenesená",J276,0)</f>
        <v>0</v>
      </c>
      <c r="BI276" s="191">
        <f>IF(N276="nulová",J276,0)</f>
        <v>0</v>
      </c>
      <c r="BJ276" s="15" t="s">
        <v>80</v>
      </c>
      <c r="BK276" s="191">
        <f>ROUND(I276*H276,2)</f>
        <v>0</v>
      </c>
      <c r="BL276" s="15" t="s">
        <v>97</v>
      </c>
      <c r="BM276" s="190" t="s">
        <v>2544</v>
      </c>
    </row>
    <row r="277" s="2" customFormat="1">
      <c r="A277" s="34"/>
      <c r="B277" s="35"/>
      <c r="C277" s="34"/>
      <c r="D277" s="192" t="s">
        <v>290</v>
      </c>
      <c r="E277" s="34"/>
      <c r="F277" s="193" t="s">
        <v>2400</v>
      </c>
      <c r="G277" s="34"/>
      <c r="H277" s="34"/>
      <c r="I277" s="194"/>
      <c r="J277" s="34"/>
      <c r="K277" s="34"/>
      <c r="L277" s="35"/>
      <c r="M277" s="195"/>
      <c r="N277" s="196"/>
      <c r="O277" s="73"/>
      <c r="P277" s="73"/>
      <c r="Q277" s="73"/>
      <c r="R277" s="73"/>
      <c r="S277" s="73"/>
      <c r="T277" s="74"/>
      <c r="U277" s="34"/>
      <c r="V277" s="34"/>
      <c r="W277" s="34"/>
      <c r="X277" s="34"/>
      <c r="Y277" s="34"/>
      <c r="Z277" s="34"/>
      <c r="AA277" s="34"/>
      <c r="AB277" s="34"/>
      <c r="AC277" s="34"/>
      <c r="AD277" s="34"/>
      <c r="AE277" s="34"/>
      <c r="AT277" s="15" t="s">
        <v>290</v>
      </c>
      <c r="AU277" s="15" t="s">
        <v>82</v>
      </c>
    </row>
    <row r="278" s="2" customFormat="1" ht="16.5" customHeight="1">
      <c r="A278" s="34"/>
      <c r="B278" s="177"/>
      <c r="C278" s="208" t="s">
        <v>73</v>
      </c>
      <c r="D278" s="208" t="s">
        <v>2150</v>
      </c>
      <c r="E278" s="209" t="s">
        <v>2545</v>
      </c>
      <c r="F278" s="210" t="s">
        <v>2402</v>
      </c>
      <c r="G278" s="211" t="s">
        <v>505</v>
      </c>
      <c r="H278" s="212">
        <v>160</v>
      </c>
      <c r="I278" s="213"/>
      <c r="J278" s="214">
        <f>ROUND(I278*H278,2)</f>
        <v>0</v>
      </c>
      <c r="K278" s="215"/>
      <c r="L278" s="216"/>
      <c r="M278" s="217" t="s">
        <v>1</v>
      </c>
      <c r="N278" s="218" t="s">
        <v>38</v>
      </c>
      <c r="O278" s="73"/>
      <c r="P278" s="188">
        <f>O278*H278</f>
        <v>0</v>
      </c>
      <c r="Q278" s="188">
        <v>0</v>
      </c>
      <c r="R278" s="188">
        <f>Q278*H278</f>
        <v>0</v>
      </c>
      <c r="S278" s="188">
        <v>0</v>
      </c>
      <c r="T278" s="189">
        <f>S278*H278</f>
        <v>0</v>
      </c>
      <c r="U278" s="34"/>
      <c r="V278" s="34"/>
      <c r="W278" s="34"/>
      <c r="X278" s="34"/>
      <c r="Y278" s="34"/>
      <c r="Z278" s="34"/>
      <c r="AA278" s="34"/>
      <c r="AB278" s="34"/>
      <c r="AC278" s="34"/>
      <c r="AD278" s="34"/>
      <c r="AE278" s="34"/>
      <c r="AR278" s="190" t="s">
        <v>317</v>
      </c>
      <c r="AT278" s="190" t="s">
        <v>2150</v>
      </c>
      <c r="AU278" s="190" t="s">
        <v>82</v>
      </c>
      <c r="AY278" s="15" t="s">
        <v>281</v>
      </c>
      <c r="BE278" s="191">
        <f>IF(N278="základní",J278,0)</f>
        <v>0</v>
      </c>
      <c r="BF278" s="191">
        <f>IF(N278="snížená",J278,0)</f>
        <v>0</v>
      </c>
      <c r="BG278" s="191">
        <f>IF(N278="zákl. přenesená",J278,0)</f>
        <v>0</v>
      </c>
      <c r="BH278" s="191">
        <f>IF(N278="sníž. přenesená",J278,0)</f>
        <v>0</v>
      </c>
      <c r="BI278" s="191">
        <f>IF(N278="nulová",J278,0)</f>
        <v>0</v>
      </c>
      <c r="BJ278" s="15" t="s">
        <v>80</v>
      </c>
      <c r="BK278" s="191">
        <f>ROUND(I278*H278,2)</f>
        <v>0</v>
      </c>
      <c r="BL278" s="15" t="s">
        <v>97</v>
      </c>
      <c r="BM278" s="190" t="s">
        <v>2546</v>
      </c>
    </row>
    <row r="279" s="2" customFormat="1">
      <c r="A279" s="34"/>
      <c r="B279" s="35"/>
      <c r="C279" s="34"/>
      <c r="D279" s="192" t="s">
        <v>290</v>
      </c>
      <c r="E279" s="34"/>
      <c r="F279" s="193" t="s">
        <v>2402</v>
      </c>
      <c r="G279" s="34"/>
      <c r="H279" s="34"/>
      <c r="I279" s="194"/>
      <c r="J279" s="34"/>
      <c r="K279" s="34"/>
      <c r="L279" s="35"/>
      <c r="M279" s="195"/>
      <c r="N279" s="196"/>
      <c r="O279" s="73"/>
      <c r="P279" s="73"/>
      <c r="Q279" s="73"/>
      <c r="R279" s="73"/>
      <c r="S279" s="73"/>
      <c r="T279" s="74"/>
      <c r="U279" s="34"/>
      <c r="V279" s="34"/>
      <c r="W279" s="34"/>
      <c r="X279" s="34"/>
      <c r="Y279" s="34"/>
      <c r="Z279" s="34"/>
      <c r="AA279" s="34"/>
      <c r="AB279" s="34"/>
      <c r="AC279" s="34"/>
      <c r="AD279" s="34"/>
      <c r="AE279" s="34"/>
      <c r="AT279" s="15" t="s">
        <v>290</v>
      </c>
      <c r="AU279" s="15" t="s">
        <v>82</v>
      </c>
    </row>
    <row r="280" s="2" customFormat="1" ht="16.5" customHeight="1">
      <c r="A280" s="34"/>
      <c r="B280" s="177"/>
      <c r="C280" s="208" t="s">
        <v>73</v>
      </c>
      <c r="D280" s="208" t="s">
        <v>2150</v>
      </c>
      <c r="E280" s="209" t="s">
        <v>2547</v>
      </c>
      <c r="F280" s="210" t="s">
        <v>2404</v>
      </c>
      <c r="G280" s="211" t="s">
        <v>505</v>
      </c>
      <c r="H280" s="212">
        <v>280</v>
      </c>
      <c r="I280" s="213"/>
      <c r="J280" s="214">
        <f>ROUND(I280*H280,2)</f>
        <v>0</v>
      </c>
      <c r="K280" s="215"/>
      <c r="L280" s="216"/>
      <c r="M280" s="217" t="s">
        <v>1</v>
      </c>
      <c r="N280" s="218" t="s">
        <v>38</v>
      </c>
      <c r="O280" s="73"/>
      <c r="P280" s="188">
        <f>O280*H280</f>
        <v>0</v>
      </c>
      <c r="Q280" s="188">
        <v>0</v>
      </c>
      <c r="R280" s="188">
        <f>Q280*H280</f>
        <v>0</v>
      </c>
      <c r="S280" s="188">
        <v>0</v>
      </c>
      <c r="T280" s="189">
        <f>S280*H280</f>
        <v>0</v>
      </c>
      <c r="U280" s="34"/>
      <c r="V280" s="34"/>
      <c r="W280" s="34"/>
      <c r="X280" s="34"/>
      <c r="Y280" s="34"/>
      <c r="Z280" s="34"/>
      <c r="AA280" s="34"/>
      <c r="AB280" s="34"/>
      <c r="AC280" s="34"/>
      <c r="AD280" s="34"/>
      <c r="AE280" s="34"/>
      <c r="AR280" s="190" t="s">
        <v>317</v>
      </c>
      <c r="AT280" s="190" t="s">
        <v>2150</v>
      </c>
      <c r="AU280" s="190" t="s">
        <v>82</v>
      </c>
      <c r="AY280" s="15" t="s">
        <v>281</v>
      </c>
      <c r="BE280" s="191">
        <f>IF(N280="základní",J280,0)</f>
        <v>0</v>
      </c>
      <c r="BF280" s="191">
        <f>IF(N280="snížená",J280,0)</f>
        <v>0</v>
      </c>
      <c r="BG280" s="191">
        <f>IF(N280="zákl. přenesená",J280,0)</f>
        <v>0</v>
      </c>
      <c r="BH280" s="191">
        <f>IF(N280="sníž. přenesená",J280,0)</f>
        <v>0</v>
      </c>
      <c r="BI280" s="191">
        <f>IF(N280="nulová",J280,0)</f>
        <v>0</v>
      </c>
      <c r="BJ280" s="15" t="s">
        <v>80</v>
      </c>
      <c r="BK280" s="191">
        <f>ROUND(I280*H280,2)</f>
        <v>0</v>
      </c>
      <c r="BL280" s="15" t="s">
        <v>97</v>
      </c>
      <c r="BM280" s="190" t="s">
        <v>2548</v>
      </c>
    </row>
    <row r="281" s="2" customFormat="1">
      <c r="A281" s="34"/>
      <c r="B281" s="35"/>
      <c r="C281" s="34"/>
      <c r="D281" s="192" t="s">
        <v>290</v>
      </c>
      <c r="E281" s="34"/>
      <c r="F281" s="193" t="s">
        <v>2404</v>
      </c>
      <c r="G281" s="34"/>
      <c r="H281" s="34"/>
      <c r="I281" s="194"/>
      <c r="J281" s="34"/>
      <c r="K281" s="34"/>
      <c r="L281" s="35"/>
      <c r="M281" s="195"/>
      <c r="N281" s="196"/>
      <c r="O281" s="73"/>
      <c r="P281" s="73"/>
      <c r="Q281" s="73"/>
      <c r="R281" s="73"/>
      <c r="S281" s="73"/>
      <c r="T281" s="74"/>
      <c r="U281" s="34"/>
      <c r="V281" s="34"/>
      <c r="W281" s="34"/>
      <c r="X281" s="34"/>
      <c r="Y281" s="34"/>
      <c r="Z281" s="34"/>
      <c r="AA281" s="34"/>
      <c r="AB281" s="34"/>
      <c r="AC281" s="34"/>
      <c r="AD281" s="34"/>
      <c r="AE281" s="34"/>
      <c r="AT281" s="15" t="s">
        <v>290</v>
      </c>
      <c r="AU281" s="15" t="s">
        <v>82</v>
      </c>
    </row>
    <row r="282" s="2" customFormat="1" ht="16.5" customHeight="1">
      <c r="A282" s="34"/>
      <c r="B282" s="177"/>
      <c r="C282" s="208" t="s">
        <v>73</v>
      </c>
      <c r="D282" s="208" t="s">
        <v>2150</v>
      </c>
      <c r="E282" s="209" t="s">
        <v>2549</v>
      </c>
      <c r="F282" s="210" t="s">
        <v>2406</v>
      </c>
      <c r="G282" s="211" t="s">
        <v>505</v>
      </c>
      <c r="H282" s="212">
        <v>2</v>
      </c>
      <c r="I282" s="213"/>
      <c r="J282" s="214">
        <f>ROUND(I282*H282,2)</f>
        <v>0</v>
      </c>
      <c r="K282" s="215"/>
      <c r="L282" s="216"/>
      <c r="M282" s="217" t="s">
        <v>1</v>
      </c>
      <c r="N282" s="218" t="s">
        <v>38</v>
      </c>
      <c r="O282" s="73"/>
      <c r="P282" s="188">
        <f>O282*H282</f>
        <v>0</v>
      </c>
      <c r="Q282" s="188">
        <v>0</v>
      </c>
      <c r="R282" s="188">
        <f>Q282*H282</f>
        <v>0</v>
      </c>
      <c r="S282" s="188">
        <v>0</v>
      </c>
      <c r="T282" s="189">
        <f>S282*H282</f>
        <v>0</v>
      </c>
      <c r="U282" s="34"/>
      <c r="V282" s="34"/>
      <c r="W282" s="34"/>
      <c r="X282" s="34"/>
      <c r="Y282" s="34"/>
      <c r="Z282" s="34"/>
      <c r="AA282" s="34"/>
      <c r="AB282" s="34"/>
      <c r="AC282" s="34"/>
      <c r="AD282" s="34"/>
      <c r="AE282" s="34"/>
      <c r="AR282" s="190" t="s">
        <v>317</v>
      </c>
      <c r="AT282" s="190" t="s">
        <v>2150</v>
      </c>
      <c r="AU282" s="190" t="s">
        <v>82</v>
      </c>
      <c r="AY282" s="15" t="s">
        <v>281</v>
      </c>
      <c r="BE282" s="191">
        <f>IF(N282="základní",J282,0)</f>
        <v>0</v>
      </c>
      <c r="BF282" s="191">
        <f>IF(N282="snížená",J282,0)</f>
        <v>0</v>
      </c>
      <c r="BG282" s="191">
        <f>IF(N282="zákl. přenesená",J282,0)</f>
        <v>0</v>
      </c>
      <c r="BH282" s="191">
        <f>IF(N282="sníž. přenesená",J282,0)</f>
        <v>0</v>
      </c>
      <c r="BI282" s="191">
        <f>IF(N282="nulová",J282,0)</f>
        <v>0</v>
      </c>
      <c r="BJ282" s="15" t="s">
        <v>80</v>
      </c>
      <c r="BK282" s="191">
        <f>ROUND(I282*H282,2)</f>
        <v>0</v>
      </c>
      <c r="BL282" s="15" t="s">
        <v>97</v>
      </c>
      <c r="BM282" s="190" t="s">
        <v>2550</v>
      </c>
    </row>
    <row r="283" s="2" customFormat="1">
      <c r="A283" s="34"/>
      <c r="B283" s="35"/>
      <c r="C283" s="34"/>
      <c r="D283" s="192" t="s">
        <v>290</v>
      </c>
      <c r="E283" s="34"/>
      <c r="F283" s="193" t="s">
        <v>2406</v>
      </c>
      <c r="G283" s="34"/>
      <c r="H283" s="34"/>
      <c r="I283" s="194"/>
      <c r="J283" s="34"/>
      <c r="K283" s="34"/>
      <c r="L283" s="35"/>
      <c r="M283" s="195"/>
      <c r="N283" s="196"/>
      <c r="O283" s="73"/>
      <c r="P283" s="73"/>
      <c r="Q283" s="73"/>
      <c r="R283" s="73"/>
      <c r="S283" s="73"/>
      <c r="T283" s="74"/>
      <c r="U283" s="34"/>
      <c r="V283" s="34"/>
      <c r="W283" s="34"/>
      <c r="X283" s="34"/>
      <c r="Y283" s="34"/>
      <c r="Z283" s="34"/>
      <c r="AA283" s="34"/>
      <c r="AB283" s="34"/>
      <c r="AC283" s="34"/>
      <c r="AD283" s="34"/>
      <c r="AE283" s="34"/>
      <c r="AT283" s="15" t="s">
        <v>290</v>
      </c>
      <c r="AU283" s="15" t="s">
        <v>82</v>
      </c>
    </row>
    <row r="284" s="2" customFormat="1" ht="16.5" customHeight="1">
      <c r="A284" s="34"/>
      <c r="B284" s="177"/>
      <c r="C284" s="208" t="s">
        <v>73</v>
      </c>
      <c r="D284" s="208" t="s">
        <v>2150</v>
      </c>
      <c r="E284" s="209" t="s">
        <v>2551</v>
      </c>
      <c r="F284" s="210" t="s">
        <v>2408</v>
      </c>
      <c r="G284" s="211" t="s">
        <v>505</v>
      </c>
      <c r="H284" s="212">
        <v>2</v>
      </c>
      <c r="I284" s="213"/>
      <c r="J284" s="214">
        <f>ROUND(I284*H284,2)</f>
        <v>0</v>
      </c>
      <c r="K284" s="215"/>
      <c r="L284" s="216"/>
      <c r="M284" s="217" t="s">
        <v>1</v>
      </c>
      <c r="N284" s="218" t="s">
        <v>38</v>
      </c>
      <c r="O284" s="73"/>
      <c r="P284" s="188">
        <f>O284*H284</f>
        <v>0</v>
      </c>
      <c r="Q284" s="188">
        <v>0</v>
      </c>
      <c r="R284" s="188">
        <f>Q284*H284</f>
        <v>0</v>
      </c>
      <c r="S284" s="188">
        <v>0</v>
      </c>
      <c r="T284" s="189">
        <f>S284*H284</f>
        <v>0</v>
      </c>
      <c r="U284" s="34"/>
      <c r="V284" s="34"/>
      <c r="W284" s="34"/>
      <c r="X284" s="34"/>
      <c r="Y284" s="34"/>
      <c r="Z284" s="34"/>
      <c r="AA284" s="34"/>
      <c r="AB284" s="34"/>
      <c r="AC284" s="34"/>
      <c r="AD284" s="34"/>
      <c r="AE284" s="34"/>
      <c r="AR284" s="190" t="s">
        <v>317</v>
      </c>
      <c r="AT284" s="190" t="s">
        <v>2150</v>
      </c>
      <c r="AU284" s="190" t="s">
        <v>82</v>
      </c>
      <c r="AY284" s="15" t="s">
        <v>281</v>
      </c>
      <c r="BE284" s="191">
        <f>IF(N284="základní",J284,0)</f>
        <v>0</v>
      </c>
      <c r="BF284" s="191">
        <f>IF(N284="snížená",J284,0)</f>
        <v>0</v>
      </c>
      <c r="BG284" s="191">
        <f>IF(N284="zákl. přenesená",J284,0)</f>
        <v>0</v>
      </c>
      <c r="BH284" s="191">
        <f>IF(N284="sníž. přenesená",J284,0)</f>
        <v>0</v>
      </c>
      <c r="BI284" s="191">
        <f>IF(N284="nulová",J284,0)</f>
        <v>0</v>
      </c>
      <c r="BJ284" s="15" t="s">
        <v>80</v>
      </c>
      <c r="BK284" s="191">
        <f>ROUND(I284*H284,2)</f>
        <v>0</v>
      </c>
      <c r="BL284" s="15" t="s">
        <v>97</v>
      </c>
      <c r="BM284" s="190" t="s">
        <v>2552</v>
      </c>
    </row>
    <row r="285" s="2" customFormat="1">
      <c r="A285" s="34"/>
      <c r="B285" s="35"/>
      <c r="C285" s="34"/>
      <c r="D285" s="192" t="s">
        <v>290</v>
      </c>
      <c r="E285" s="34"/>
      <c r="F285" s="193" t="s">
        <v>2408</v>
      </c>
      <c r="G285" s="34"/>
      <c r="H285" s="34"/>
      <c r="I285" s="194"/>
      <c r="J285" s="34"/>
      <c r="K285" s="34"/>
      <c r="L285" s="35"/>
      <c r="M285" s="195"/>
      <c r="N285" s="196"/>
      <c r="O285" s="73"/>
      <c r="P285" s="73"/>
      <c r="Q285" s="73"/>
      <c r="R285" s="73"/>
      <c r="S285" s="73"/>
      <c r="T285" s="74"/>
      <c r="U285" s="34"/>
      <c r="V285" s="34"/>
      <c r="W285" s="34"/>
      <c r="X285" s="34"/>
      <c r="Y285" s="34"/>
      <c r="Z285" s="34"/>
      <c r="AA285" s="34"/>
      <c r="AB285" s="34"/>
      <c r="AC285" s="34"/>
      <c r="AD285" s="34"/>
      <c r="AE285" s="34"/>
      <c r="AT285" s="15" t="s">
        <v>290</v>
      </c>
      <c r="AU285" s="15" t="s">
        <v>82</v>
      </c>
    </row>
    <row r="286" s="2" customFormat="1" ht="16.5" customHeight="1">
      <c r="A286" s="34"/>
      <c r="B286" s="177"/>
      <c r="C286" s="208" t="s">
        <v>73</v>
      </c>
      <c r="D286" s="208" t="s">
        <v>2150</v>
      </c>
      <c r="E286" s="209" t="s">
        <v>2553</v>
      </c>
      <c r="F286" s="210" t="s">
        <v>2410</v>
      </c>
      <c r="G286" s="211" t="s">
        <v>2202</v>
      </c>
      <c r="H286" s="212">
        <v>22</v>
      </c>
      <c r="I286" s="213"/>
      <c r="J286" s="214">
        <f>ROUND(I286*H286,2)</f>
        <v>0</v>
      </c>
      <c r="K286" s="215"/>
      <c r="L286" s="216"/>
      <c r="M286" s="217" t="s">
        <v>1</v>
      </c>
      <c r="N286" s="218" t="s">
        <v>38</v>
      </c>
      <c r="O286" s="73"/>
      <c r="P286" s="188">
        <f>O286*H286</f>
        <v>0</v>
      </c>
      <c r="Q286" s="188">
        <v>0</v>
      </c>
      <c r="R286" s="188">
        <f>Q286*H286</f>
        <v>0</v>
      </c>
      <c r="S286" s="188">
        <v>0</v>
      </c>
      <c r="T286" s="189">
        <f>S286*H286</f>
        <v>0</v>
      </c>
      <c r="U286" s="34"/>
      <c r="V286" s="34"/>
      <c r="W286" s="34"/>
      <c r="X286" s="34"/>
      <c r="Y286" s="34"/>
      <c r="Z286" s="34"/>
      <c r="AA286" s="34"/>
      <c r="AB286" s="34"/>
      <c r="AC286" s="34"/>
      <c r="AD286" s="34"/>
      <c r="AE286" s="34"/>
      <c r="AR286" s="190" t="s">
        <v>317</v>
      </c>
      <c r="AT286" s="190" t="s">
        <v>2150</v>
      </c>
      <c r="AU286" s="190" t="s">
        <v>82</v>
      </c>
      <c r="AY286" s="15" t="s">
        <v>281</v>
      </c>
      <c r="BE286" s="191">
        <f>IF(N286="základní",J286,0)</f>
        <v>0</v>
      </c>
      <c r="BF286" s="191">
        <f>IF(N286="snížená",J286,0)</f>
        <v>0</v>
      </c>
      <c r="BG286" s="191">
        <f>IF(N286="zákl. přenesená",J286,0)</f>
        <v>0</v>
      </c>
      <c r="BH286" s="191">
        <f>IF(N286="sníž. přenesená",J286,0)</f>
        <v>0</v>
      </c>
      <c r="BI286" s="191">
        <f>IF(N286="nulová",J286,0)</f>
        <v>0</v>
      </c>
      <c r="BJ286" s="15" t="s">
        <v>80</v>
      </c>
      <c r="BK286" s="191">
        <f>ROUND(I286*H286,2)</f>
        <v>0</v>
      </c>
      <c r="BL286" s="15" t="s">
        <v>97</v>
      </c>
      <c r="BM286" s="190" t="s">
        <v>2554</v>
      </c>
    </row>
    <row r="287" s="2" customFormat="1">
      <c r="A287" s="34"/>
      <c r="B287" s="35"/>
      <c r="C287" s="34"/>
      <c r="D287" s="192" t="s">
        <v>290</v>
      </c>
      <c r="E287" s="34"/>
      <c r="F287" s="193" t="s">
        <v>2410</v>
      </c>
      <c r="G287" s="34"/>
      <c r="H287" s="34"/>
      <c r="I287" s="194"/>
      <c r="J287" s="34"/>
      <c r="K287" s="34"/>
      <c r="L287" s="35"/>
      <c r="M287" s="195"/>
      <c r="N287" s="196"/>
      <c r="O287" s="73"/>
      <c r="P287" s="73"/>
      <c r="Q287" s="73"/>
      <c r="R287" s="73"/>
      <c r="S287" s="73"/>
      <c r="T287" s="74"/>
      <c r="U287" s="34"/>
      <c r="V287" s="34"/>
      <c r="W287" s="34"/>
      <c r="X287" s="34"/>
      <c r="Y287" s="34"/>
      <c r="Z287" s="34"/>
      <c r="AA287" s="34"/>
      <c r="AB287" s="34"/>
      <c r="AC287" s="34"/>
      <c r="AD287" s="34"/>
      <c r="AE287" s="34"/>
      <c r="AT287" s="15" t="s">
        <v>290</v>
      </c>
      <c r="AU287" s="15" t="s">
        <v>82</v>
      </c>
    </row>
    <row r="288" s="2" customFormat="1" ht="16.5" customHeight="1">
      <c r="A288" s="34"/>
      <c r="B288" s="177"/>
      <c r="C288" s="208" t="s">
        <v>73</v>
      </c>
      <c r="D288" s="208" t="s">
        <v>2150</v>
      </c>
      <c r="E288" s="209" t="s">
        <v>2555</v>
      </c>
      <c r="F288" s="210" t="s">
        <v>2412</v>
      </c>
      <c r="G288" s="211" t="s">
        <v>505</v>
      </c>
      <c r="H288" s="212">
        <v>280</v>
      </c>
      <c r="I288" s="213"/>
      <c r="J288" s="214">
        <f>ROUND(I288*H288,2)</f>
        <v>0</v>
      </c>
      <c r="K288" s="215"/>
      <c r="L288" s="216"/>
      <c r="M288" s="217" t="s">
        <v>1</v>
      </c>
      <c r="N288" s="218" t="s">
        <v>38</v>
      </c>
      <c r="O288" s="73"/>
      <c r="P288" s="188">
        <f>O288*H288</f>
        <v>0</v>
      </c>
      <c r="Q288" s="188">
        <v>0</v>
      </c>
      <c r="R288" s="188">
        <f>Q288*H288</f>
        <v>0</v>
      </c>
      <c r="S288" s="188">
        <v>0</v>
      </c>
      <c r="T288" s="189">
        <f>S288*H288</f>
        <v>0</v>
      </c>
      <c r="U288" s="34"/>
      <c r="V288" s="34"/>
      <c r="W288" s="34"/>
      <c r="X288" s="34"/>
      <c r="Y288" s="34"/>
      <c r="Z288" s="34"/>
      <c r="AA288" s="34"/>
      <c r="AB288" s="34"/>
      <c r="AC288" s="34"/>
      <c r="AD288" s="34"/>
      <c r="AE288" s="34"/>
      <c r="AR288" s="190" t="s">
        <v>317</v>
      </c>
      <c r="AT288" s="190" t="s">
        <v>2150</v>
      </c>
      <c r="AU288" s="190" t="s">
        <v>82</v>
      </c>
      <c r="AY288" s="15" t="s">
        <v>281</v>
      </c>
      <c r="BE288" s="191">
        <f>IF(N288="základní",J288,0)</f>
        <v>0</v>
      </c>
      <c r="BF288" s="191">
        <f>IF(N288="snížená",J288,0)</f>
        <v>0</v>
      </c>
      <c r="BG288" s="191">
        <f>IF(N288="zákl. přenesená",J288,0)</f>
        <v>0</v>
      </c>
      <c r="BH288" s="191">
        <f>IF(N288="sníž. přenesená",J288,0)</f>
        <v>0</v>
      </c>
      <c r="BI288" s="191">
        <f>IF(N288="nulová",J288,0)</f>
        <v>0</v>
      </c>
      <c r="BJ288" s="15" t="s">
        <v>80</v>
      </c>
      <c r="BK288" s="191">
        <f>ROUND(I288*H288,2)</f>
        <v>0</v>
      </c>
      <c r="BL288" s="15" t="s">
        <v>97</v>
      </c>
      <c r="BM288" s="190" t="s">
        <v>2556</v>
      </c>
    </row>
    <row r="289" s="2" customFormat="1">
      <c r="A289" s="34"/>
      <c r="B289" s="35"/>
      <c r="C289" s="34"/>
      <c r="D289" s="192" t="s">
        <v>290</v>
      </c>
      <c r="E289" s="34"/>
      <c r="F289" s="193" t="s">
        <v>2412</v>
      </c>
      <c r="G289" s="34"/>
      <c r="H289" s="34"/>
      <c r="I289" s="194"/>
      <c r="J289" s="34"/>
      <c r="K289" s="34"/>
      <c r="L289" s="35"/>
      <c r="M289" s="195"/>
      <c r="N289" s="196"/>
      <c r="O289" s="73"/>
      <c r="P289" s="73"/>
      <c r="Q289" s="73"/>
      <c r="R289" s="73"/>
      <c r="S289" s="73"/>
      <c r="T289" s="74"/>
      <c r="U289" s="34"/>
      <c r="V289" s="34"/>
      <c r="W289" s="34"/>
      <c r="X289" s="34"/>
      <c r="Y289" s="34"/>
      <c r="Z289" s="34"/>
      <c r="AA289" s="34"/>
      <c r="AB289" s="34"/>
      <c r="AC289" s="34"/>
      <c r="AD289" s="34"/>
      <c r="AE289" s="34"/>
      <c r="AT289" s="15" t="s">
        <v>290</v>
      </c>
      <c r="AU289" s="15" t="s">
        <v>82</v>
      </c>
    </row>
    <row r="290" s="2" customFormat="1" ht="16.5" customHeight="1">
      <c r="A290" s="34"/>
      <c r="B290" s="177"/>
      <c r="C290" s="208" t="s">
        <v>73</v>
      </c>
      <c r="D290" s="208" t="s">
        <v>2150</v>
      </c>
      <c r="E290" s="209" t="s">
        <v>1206</v>
      </c>
      <c r="F290" s="210" t="s">
        <v>2557</v>
      </c>
      <c r="G290" s="211" t="s">
        <v>287</v>
      </c>
      <c r="H290" s="219"/>
      <c r="I290" s="213"/>
      <c r="J290" s="214">
        <f>ROUND(I290*H290,2)</f>
        <v>0</v>
      </c>
      <c r="K290" s="215"/>
      <c r="L290" s="216"/>
      <c r="M290" s="217" t="s">
        <v>1</v>
      </c>
      <c r="N290" s="218" t="s">
        <v>38</v>
      </c>
      <c r="O290" s="73"/>
      <c r="P290" s="188">
        <f>O290*H290</f>
        <v>0</v>
      </c>
      <c r="Q290" s="188">
        <v>0</v>
      </c>
      <c r="R290" s="188">
        <f>Q290*H290</f>
        <v>0</v>
      </c>
      <c r="S290" s="188">
        <v>0</v>
      </c>
      <c r="T290" s="189">
        <f>S290*H290</f>
        <v>0</v>
      </c>
      <c r="U290" s="34"/>
      <c r="V290" s="34"/>
      <c r="W290" s="34"/>
      <c r="X290" s="34"/>
      <c r="Y290" s="34"/>
      <c r="Z290" s="34"/>
      <c r="AA290" s="34"/>
      <c r="AB290" s="34"/>
      <c r="AC290" s="34"/>
      <c r="AD290" s="34"/>
      <c r="AE290" s="34"/>
      <c r="AR290" s="190" t="s">
        <v>317</v>
      </c>
      <c r="AT290" s="190" t="s">
        <v>2150</v>
      </c>
      <c r="AU290" s="190" t="s">
        <v>82</v>
      </c>
      <c r="AY290" s="15" t="s">
        <v>281</v>
      </c>
      <c r="BE290" s="191">
        <f>IF(N290="základní",J290,0)</f>
        <v>0</v>
      </c>
      <c r="BF290" s="191">
        <f>IF(N290="snížená",J290,0)</f>
        <v>0</v>
      </c>
      <c r="BG290" s="191">
        <f>IF(N290="zákl. přenesená",J290,0)</f>
        <v>0</v>
      </c>
      <c r="BH290" s="191">
        <f>IF(N290="sníž. přenesená",J290,0)</f>
        <v>0</v>
      </c>
      <c r="BI290" s="191">
        <f>IF(N290="nulová",J290,0)</f>
        <v>0</v>
      </c>
      <c r="BJ290" s="15" t="s">
        <v>80</v>
      </c>
      <c r="BK290" s="191">
        <f>ROUND(I290*H290,2)</f>
        <v>0</v>
      </c>
      <c r="BL290" s="15" t="s">
        <v>97</v>
      </c>
      <c r="BM290" s="190" t="s">
        <v>2558</v>
      </c>
    </row>
    <row r="291" s="2" customFormat="1">
      <c r="A291" s="34"/>
      <c r="B291" s="35"/>
      <c r="C291" s="34"/>
      <c r="D291" s="192" t="s">
        <v>290</v>
      </c>
      <c r="E291" s="34"/>
      <c r="F291" s="193" t="s">
        <v>2557</v>
      </c>
      <c r="G291" s="34"/>
      <c r="H291" s="34"/>
      <c r="I291" s="194"/>
      <c r="J291" s="34"/>
      <c r="K291" s="34"/>
      <c r="L291" s="35"/>
      <c r="M291" s="195"/>
      <c r="N291" s="196"/>
      <c r="O291" s="73"/>
      <c r="P291" s="73"/>
      <c r="Q291" s="73"/>
      <c r="R291" s="73"/>
      <c r="S291" s="73"/>
      <c r="T291" s="74"/>
      <c r="U291" s="34"/>
      <c r="V291" s="34"/>
      <c r="W291" s="34"/>
      <c r="X291" s="34"/>
      <c r="Y291" s="34"/>
      <c r="Z291" s="34"/>
      <c r="AA291" s="34"/>
      <c r="AB291" s="34"/>
      <c r="AC291" s="34"/>
      <c r="AD291" s="34"/>
      <c r="AE291" s="34"/>
      <c r="AT291" s="15" t="s">
        <v>290</v>
      </c>
      <c r="AU291" s="15" t="s">
        <v>82</v>
      </c>
    </row>
    <row r="292" s="12" customFormat="1" ht="22.8" customHeight="1">
      <c r="A292" s="12"/>
      <c r="B292" s="164"/>
      <c r="C292" s="12"/>
      <c r="D292" s="165" t="s">
        <v>72</v>
      </c>
      <c r="E292" s="175" t="s">
        <v>2414</v>
      </c>
      <c r="F292" s="175" t="s">
        <v>2415</v>
      </c>
      <c r="G292" s="12"/>
      <c r="H292" s="12"/>
      <c r="I292" s="167"/>
      <c r="J292" s="176">
        <f>BK292</f>
        <v>0</v>
      </c>
      <c r="K292" s="12"/>
      <c r="L292" s="164"/>
      <c r="M292" s="169"/>
      <c r="N292" s="170"/>
      <c r="O292" s="170"/>
      <c r="P292" s="171">
        <f>SUM(P293:P304)</f>
        <v>0</v>
      </c>
      <c r="Q292" s="170"/>
      <c r="R292" s="171">
        <f>SUM(R293:R304)</f>
        <v>0</v>
      </c>
      <c r="S292" s="170"/>
      <c r="T292" s="172">
        <f>SUM(T293:T304)</f>
        <v>0</v>
      </c>
      <c r="U292" s="12"/>
      <c r="V292" s="12"/>
      <c r="W292" s="12"/>
      <c r="X292" s="12"/>
      <c r="Y292" s="12"/>
      <c r="Z292" s="12"/>
      <c r="AA292" s="12"/>
      <c r="AB292" s="12"/>
      <c r="AC292" s="12"/>
      <c r="AD292" s="12"/>
      <c r="AE292" s="12"/>
      <c r="AR292" s="165" t="s">
        <v>80</v>
      </c>
      <c r="AT292" s="173" t="s">
        <v>72</v>
      </c>
      <c r="AU292" s="173" t="s">
        <v>80</v>
      </c>
      <c r="AY292" s="165" t="s">
        <v>281</v>
      </c>
      <c r="BK292" s="174">
        <f>SUM(BK293:BK304)</f>
        <v>0</v>
      </c>
    </row>
    <row r="293" s="2" customFormat="1" ht="24.15" customHeight="1">
      <c r="A293" s="34"/>
      <c r="B293" s="177"/>
      <c r="C293" s="208" t="s">
        <v>73</v>
      </c>
      <c r="D293" s="208" t="s">
        <v>2150</v>
      </c>
      <c r="E293" s="209" t="s">
        <v>2559</v>
      </c>
      <c r="F293" s="210" t="s">
        <v>2416</v>
      </c>
      <c r="G293" s="211" t="s">
        <v>2202</v>
      </c>
      <c r="H293" s="212">
        <v>1</v>
      </c>
      <c r="I293" s="213"/>
      <c r="J293" s="214">
        <f>ROUND(I293*H293,2)</f>
        <v>0</v>
      </c>
      <c r="K293" s="215"/>
      <c r="L293" s="216"/>
      <c r="M293" s="217" t="s">
        <v>1</v>
      </c>
      <c r="N293" s="218" t="s">
        <v>38</v>
      </c>
      <c r="O293" s="73"/>
      <c r="P293" s="188">
        <f>O293*H293</f>
        <v>0</v>
      </c>
      <c r="Q293" s="188">
        <v>0</v>
      </c>
      <c r="R293" s="188">
        <f>Q293*H293</f>
        <v>0</v>
      </c>
      <c r="S293" s="188">
        <v>0</v>
      </c>
      <c r="T293" s="189">
        <f>S293*H293</f>
        <v>0</v>
      </c>
      <c r="U293" s="34"/>
      <c r="V293" s="34"/>
      <c r="W293" s="34"/>
      <c r="X293" s="34"/>
      <c r="Y293" s="34"/>
      <c r="Z293" s="34"/>
      <c r="AA293" s="34"/>
      <c r="AB293" s="34"/>
      <c r="AC293" s="34"/>
      <c r="AD293" s="34"/>
      <c r="AE293" s="34"/>
      <c r="AR293" s="190" t="s">
        <v>317</v>
      </c>
      <c r="AT293" s="190" t="s">
        <v>2150</v>
      </c>
      <c r="AU293" s="190" t="s">
        <v>82</v>
      </c>
      <c r="AY293" s="15" t="s">
        <v>281</v>
      </c>
      <c r="BE293" s="191">
        <f>IF(N293="základní",J293,0)</f>
        <v>0</v>
      </c>
      <c r="BF293" s="191">
        <f>IF(N293="snížená",J293,0)</f>
        <v>0</v>
      </c>
      <c r="BG293" s="191">
        <f>IF(N293="zákl. přenesená",J293,0)</f>
        <v>0</v>
      </c>
      <c r="BH293" s="191">
        <f>IF(N293="sníž. přenesená",J293,0)</f>
        <v>0</v>
      </c>
      <c r="BI293" s="191">
        <f>IF(N293="nulová",J293,0)</f>
        <v>0</v>
      </c>
      <c r="BJ293" s="15" t="s">
        <v>80</v>
      </c>
      <c r="BK293" s="191">
        <f>ROUND(I293*H293,2)</f>
        <v>0</v>
      </c>
      <c r="BL293" s="15" t="s">
        <v>97</v>
      </c>
      <c r="BM293" s="190" t="s">
        <v>2560</v>
      </c>
    </row>
    <row r="294" s="2" customFormat="1">
      <c r="A294" s="34"/>
      <c r="B294" s="35"/>
      <c r="C294" s="34"/>
      <c r="D294" s="192" t="s">
        <v>290</v>
      </c>
      <c r="E294" s="34"/>
      <c r="F294" s="193" t="s">
        <v>2416</v>
      </c>
      <c r="G294" s="34"/>
      <c r="H294" s="34"/>
      <c r="I294" s="194"/>
      <c r="J294" s="34"/>
      <c r="K294" s="34"/>
      <c r="L294" s="35"/>
      <c r="M294" s="195"/>
      <c r="N294" s="196"/>
      <c r="O294" s="73"/>
      <c r="P294" s="73"/>
      <c r="Q294" s="73"/>
      <c r="R294" s="73"/>
      <c r="S294" s="73"/>
      <c r="T294" s="74"/>
      <c r="U294" s="34"/>
      <c r="V294" s="34"/>
      <c r="W294" s="34"/>
      <c r="X294" s="34"/>
      <c r="Y294" s="34"/>
      <c r="Z294" s="34"/>
      <c r="AA294" s="34"/>
      <c r="AB294" s="34"/>
      <c r="AC294" s="34"/>
      <c r="AD294" s="34"/>
      <c r="AE294" s="34"/>
      <c r="AT294" s="15" t="s">
        <v>290</v>
      </c>
      <c r="AU294" s="15" t="s">
        <v>82</v>
      </c>
    </row>
    <row r="295" s="2" customFormat="1" ht="16.5" customHeight="1">
      <c r="A295" s="34"/>
      <c r="B295" s="177"/>
      <c r="C295" s="208" t="s">
        <v>73</v>
      </c>
      <c r="D295" s="208" t="s">
        <v>2150</v>
      </c>
      <c r="E295" s="209" t="s">
        <v>2561</v>
      </c>
      <c r="F295" s="210" t="s">
        <v>2418</v>
      </c>
      <c r="G295" s="211" t="s">
        <v>2202</v>
      </c>
      <c r="H295" s="212">
        <v>1</v>
      </c>
      <c r="I295" s="213"/>
      <c r="J295" s="214">
        <f>ROUND(I295*H295,2)</f>
        <v>0</v>
      </c>
      <c r="K295" s="215"/>
      <c r="L295" s="216"/>
      <c r="M295" s="217" t="s">
        <v>1</v>
      </c>
      <c r="N295" s="218" t="s">
        <v>38</v>
      </c>
      <c r="O295" s="73"/>
      <c r="P295" s="188">
        <f>O295*H295</f>
        <v>0</v>
      </c>
      <c r="Q295" s="188">
        <v>0</v>
      </c>
      <c r="R295" s="188">
        <f>Q295*H295</f>
        <v>0</v>
      </c>
      <c r="S295" s="188">
        <v>0</v>
      </c>
      <c r="T295" s="189">
        <f>S295*H295</f>
        <v>0</v>
      </c>
      <c r="U295" s="34"/>
      <c r="V295" s="34"/>
      <c r="W295" s="34"/>
      <c r="X295" s="34"/>
      <c r="Y295" s="34"/>
      <c r="Z295" s="34"/>
      <c r="AA295" s="34"/>
      <c r="AB295" s="34"/>
      <c r="AC295" s="34"/>
      <c r="AD295" s="34"/>
      <c r="AE295" s="34"/>
      <c r="AR295" s="190" t="s">
        <v>317</v>
      </c>
      <c r="AT295" s="190" t="s">
        <v>2150</v>
      </c>
      <c r="AU295" s="190" t="s">
        <v>82</v>
      </c>
      <c r="AY295" s="15" t="s">
        <v>281</v>
      </c>
      <c r="BE295" s="191">
        <f>IF(N295="základní",J295,0)</f>
        <v>0</v>
      </c>
      <c r="BF295" s="191">
        <f>IF(N295="snížená",J295,0)</f>
        <v>0</v>
      </c>
      <c r="BG295" s="191">
        <f>IF(N295="zákl. přenesená",J295,0)</f>
        <v>0</v>
      </c>
      <c r="BH295" s="191">
        <f>IF(N295="sníž. přenesená",J295,0)</f>
        <v>0</v>
      </c>
      <c r="BI295" s="191">
        <f>IF(N295="nulová",J295,0)</f>
        <v>0</v>
      </c>
      <c r="BJ295" s="15" t="s">
        <v>80</v>
      </c>
      <c r="BK295" s="191">
        <f>ROUND(I295*H295,2)</f>
        <v>0</v>
      </c>
      <c r="BL295" s="15" t="s">
        <v>97</v>
      </c>
      <c r="BM295" s="190" t="s">
        <v>2562</v>
      </c>
    </row>
    <row r="296" s="2" customFormat="1">
      <c r="A296" s="34"/>
      <c r="B296" s="35"/>
      <c r="C296" s="34"/>
      <c r="D296" s="192" t="s">
        <v>290</v>
      </c>
      <c r="E296" s="34"/>
      <c r="F296" s="193" t="s">
        <v>2418</v>
      </c>
      <c r="G296" s="34"/>
      <c r="H296" s="34"/>
      <c r="I296" s="194"/>
      <c r="J296" s="34"/>
      <c r="K296" s="34"/>
      <c r="L296" s="35"/>
      <c r="M296" s="195"/>
      <c r="N296" s="196"/>
      <c r="O296" s="73"/>
      <c r="P296" s="73"/>
      <c r="Q296" s="73"/>
      <c r="R296" s="73"/>
      <c r="S296" s="73"/>
      <c r="T296" s="74"/>
      <c r="U296" s="34"/>
      <c r="V296" s="34"/>
      <c r="W296" s="34"/>
      <c r="X296" s="34"/>
      <c r="Y296" s="34"/>
      <c r="Z296" s="34"/>
      <c r="AA296" s="34"/>
      <c r="AB296" s="34"/>
      <c r="AC296" s="34"/>
      <c r="AD296" s="34"/>
      <c r="AE296" s="34"/>
      <c r="AT296" s="15" t="s">
        <v>290</v>
      </c>
      <c r="AU296" s="15" t="s">
        <v>82</v>
      </c>
    </row>
    <row r="297" s="2" customFormat="1" ht="16.5" customHeight="1">
      <c r="A297" s="34"/>
      <c r="B297" s="177"/>
      <c r="C297" s="208" t="s">
        <v>73</v>
      </c>
      <c r="D297" s="208" t="s">
        <v>2150</v>
      </c>
      <c r="E297" s="209" t="s">
        <v>2563</v>
      </c>
      <c r="F297" s="210" t="s">
        <v>2420</v>
      </c>
      <c r="G297" s="211" t="s">
        <v>2202</v>
      </c>
      <c r="H297" s="212">
        <v>1</v>
      </c>
      <c r="I297" s="213"/>
      <c r="J297" s="214">
        <f>ROUND(I297*H297,2)</f>
        <v>0</v>
      </c>
      <c r="K297" s="215"/>
      <c r="L297" s="216"/>
      <c r="M297" s="217" t="s">
        <v>1</v>
      </c>
      <c r="N297" s="218" t="s">
        <v>38</v>
      </c>
      <c r="O297" s="73"/>
      <c r="P297" s="188">
        <f>O297*H297</f>
        <v>0</v>
      </c>
      <c r="Q297" s="188">
        <v>0</v>
      </c>
      <c r="R297" s="188">
        <f>Q297*H297</f>
        <v>0</v>
      </c>
      <c r="S297" s="188">
        <v>0</v>
      </c>
      <c r="T297" s="189">
        <f>S297*H297</f>
        <v>0</v>
      </c>
      <c r="U297" s="34"/>
      <c r="V297" s="34"/>
      <c r="W297" s="34"/>
      <c r="X297" s="34"/>
      <c r="Y297" s="34"/>
      <c r="Z297" s="34"/>
      <c r="AA297" s="34"/>
      <c r="AB297" s="34"/>
      <c r="AC297" s="34"/>
      <c r="AD297" s="34"/>
      <c r="AE297" s="34"/>
      <c r="AR297" s="190" t="s">
        <v>317</v>
      </c>
      <c r="AT297" s="190" t="s">
        <v>2150</v>
      </c>
      <c r="AU297" s="190" t="s">
        <v>82</v>
      </c>
      <c r="AY297" s="15" t="s">
        <v>281</v>
      </c>
      <c r="BE297" s="191">
        <f>IF(N297="základní",J297,0)</f>
        <v>0</v>
      </c>
      <c r="BF297" s="191">
        <f>IF(N297="snížená",J297,0)</f>
        <v>0</v>
      </c>
      <c r="BG297" s="191">
        <f>IF(N297="zákl. přenesená",J297,0)</f>
        <v>0</v>
      </c>
      <c r="BH297" s="191">
        <f>IF(N297="sníž. přenesená",J297,0)</f>
        <v>0</v>
      </c>
      <c r="BI297" s="191">
        <f>IF(N297="nulová",J297,0)</f>
        <v>0</v>
      </c>
      <c r="BJ297" s="15" t="s">
        <v>80</v>
      </c>
      <c r="BK297" s="191">
        <f>ROUND(I297*H297,2)</f>
        <v>0</v>
      </c>
      <c r="BL297" s="15" t="s">
        <v>97</v>
      </c>
      <c r="BM297" s="190" t="s">
        <v>2564</v>
      </c>
    </row>
    <row r="298" s="2" customFormat="1">
      <c r="A298" s="34"/>
      <c r="B298" s="35"/>
      <c r="C298" s="34"/>
      <c r="D298" s="192" t="s">
        <v>290</v>
      </c>
      <c r="E298" s="34"/>
      <c r="F298" s="193" t="s">
        <v>2420</v>
      </c>
      <c r="G298" s="34"/>
      <c r="H298" s="34"/>
      <c r="I298" s="194"/>
      <c r="J298" s="34"/>
      <c r="K298" s="34"/>
      <c r="L298" s="35"/>
      <c r="M298" s="195"/>
      <c r="N298" s="196"/>
      <c r="O298" s="73"/>
      <c r="P298" s="73"/>
      <c r="Q298" s="73"/>
      <c r="R298" s="73"/>
      <c r="S298" s="73"/>
      <c r="T298" s="74"/>
      <c r="U298" s="34"/>
      <c r="V298" s="34"/>
      <c r="W298" s="34"/>
      <c r="X298" s="34"/>
      <c r="Y298" s="34"/>
      <c r="Z298" s="34"/>
      <c r="AA298" s="34"/>
      <c r="AB298" s="34"/>
      <c r="AC298" s="34"/>
      <c r="AD298" s="34"/>
      <c r="AE298" s="34"/>
      <c r="AT298" s="15" t="s">
        <v>290</v>
      </c>
      <c r="AU298" s="15" t="s">
        <v>82</v>
      </c>
    </row>
    <row r="299" s="2" customFormat="1" ht="16.5" customHeight="1">
      <c r="A299" s="34"/>
      <c r="B299" s="177"/>
      <c r="C299" s="208" t="s">
        <v>73</v>
      </c>
      <c r="D299" s="208" t="s">
        <v>2150</v>
      </c>
      <c r="E299" s="209" t="s">
        <v>2565</v>
      </c>
      <c r="F299" s="210" t="s">
        <v>2422</v>
      </c>
      <c r="G299" s="211" t="s">
        <v>2202</v>
      </c>
      <c r="H299" s="212">
        <v>1</v>
      </c>
      <c r="I299" s="213"/>
      <c r="J299" s="214">
        <f>ROUND(I299*H299,2)</f>
        <v>0</v>
      </c>
      <c r="K299" s="215"/>
      <c r="L299" s="216"/>
      <c r="M299" s="217" t="s">
        <v>1</v>
      </c>
      <c r="N299" s="218" t="s">
        <v>38</v>
      </c>
      <c r="O299" s="73"/>
      <c r="P299" s="188">
        <f>O299*H299</f>
        <v>0</v>
      </c>
      <c r="Q299" s="188">
        <v>0</v>
      </c>
      <c r="R299" s="188">
        <f>Q299*H299</f>
        <v>0</v>
      </c>
      <c r="S299" s="188">
        <v>0</v>
      </c>
      <c r="T299" s="189">
        <f>S299*H299</f>
        <v>0</v>
      </c>
      <c r="U299" s="34"/>
      <c r="V299" s="34"/>
      <c r="W299" s="34"/>
      <c r="X299" s="34"/>
      <c r="Y299" s="34"/>
      <c r="Z299" s="34"/>
      <c r="AA299" s="34"/>
      <c r="AB299" s="34"/>
      <c r="AC299" s="34"/>
      <c r="AD299" s="34"/>
      <c r="AE299" s="34"/>
      <c r="AR299" s="190" t="s">
        <v>317</v>
      </c>
      <c r="AT299" s="190" t="s">
        <v>2150</v>
      </c>
      <c r="AU299" s="190" t="s">
        <v>82</v>
      </c>
      <c r="AY299" s="15" t="s">
        <v>281</v>
      </c>
      <c r="BE299" s="191">
        <f>IF(N299="základní",J299,0)</f>
        <v>0</v>
      </c>
      <c r="BF299" s="191">
        <f>IF(N299="snížená",J299,0)</f>
        <v>0</v>
      </c>
      <c r="BG299" s="191">
        <f>IF(N299="zákl. přenesená",J299,0)</f>
        <v>0</v>
      </c>
      <c r="BH299" s="191">
        <f>IF(N299="sníž. přenesená",J299,0)</f>
        <v>0</v>
      </c>
      <c r="BI299" s="191">
        <f>IF(N299="nulová",J299,0)</f>
        <v>0</v>
      </c>
      <c r="BJ299" s="15" t="s">
        <v>80</v>
      </c>
      <c r="BK299" s="191">
        <f>ROUND(I299*H299,2)</f>
        <v>0</v>
      </c>
      <c r="BL299" s="15" t="s">
        <v>97</v>
      </c>
      <c r="BM299" s="190" t="s">
        <v>2566</v>
      </c>
    </row>
    <row r="300" s="2" customFormat="1">
      <c r="A300" s="34"/>
      <c r="B300" s="35"/>
      <c r="C300" s="34"/>
      <c r="D300" s="192" t="s">
        <v>290</v>
      </c>
      <c r="E300" s="34"/>
      <c r="F300" s="193" t="s">
        <v>2422</v>
      </c>
      <c r="G300" s="34"/>
      <c r="H300" s="34"/>
      <c r="I300" s="194"/>
      <c r="J300" s="34"/>
      <c r="K300" s="34"/>
      <c r="L300" s="35"/>
      <c r="M300" s="195"/>
      <c r="N300" s="196"/>
      <c r="O300" s="73"/>
      <c r="P300" s="73"/>
      <c r="Q300" s="73"/>
      <c r="R300" s="73"/>
      <c r="S300" s="73"/>
      <c r="T300" s="74"/>
      <c r="U300" s="34"/>
      <c r="V300" s="34"/>
      <c r="W300" s="34"/>
      <c r="X300" s="34"/>
      <c r="Y300" s="34"/>
      <c r="Z300" s="34"/>
      <c r="AA300" s="34"/>
      <c r="AB300" s="34"/>
      <c r="AC300" s="34"/>
      <c r="AD300" s="34"/>
      <c r="AE300" s="34"/>
      <c r="AT300" s="15" t="s">
        <v>290</v>
      </c>
      <c r="AU300" s="15" t="s">
        <v>82</v>
      </c>
    </row>
    <row r="301" s="2" customFormat="1" ht="16.5" customHeight="1">
      <c r="A301" s="34"/>
      <c r="B301" s="177"/>
      <c r="C301" s="208" t="s">
        <v>73</v>
      </c>
      <c r="D301" s="208" t="s">
        <v>2150</v>
      </c>
      <c r="E301" s="209" t="s">
        <v>2567</v>
      </c>
      <c r="F301" s="210" t="s">
        <v>2424</v>
      </c>
      <c r="G301" s="211" t="s">
        <v>2202</v>
      </c>
      <c r="H301" s="212">
        <v>2</v>
      </c>
      <c r="I301" s="213"/>
      <c r="J301" s="214">
        <f>ROUND(I301*H301,2)</f>
        <v>0</v>
      </c>
      <c r="K301" s="215"/>
      <c r="L301" s="216"/>
      <c r="M301" s="217" t="s">
        <v>1</v>
      </c>
      <c r="N301" s="218" t="s">
        <v>38</v>
      </c>
      <c r="O301" s="73"/>
      <c r="P301" s="188">
        <f>O301*H301</f>
        <v>0</v>
      </c>
      <c r="Q301" s="188">
        <v>0</v>
      </c>
      <c r="R301" s="188">
        <f>Q301*H301</f>
        <v>0</v>
      </c>
      <c r="S301" s="188">
        <v>0</v>
      </c>
      <c r="T301" s="189">
        <f>S301*H301</f>
        <v>0</v>
      </c>
      <c r="U301" s="34"/>
      <c r="V301" s="34"/>
      <c r="W301" s="34"/>
      <c r="X301" s="34"/>
      <c r="Y301" s="34"/>
      <c r="Z301" s="34"/>
      <c r="AA301" s="34"/>
      <c r="AB301" s="34"/>
      <c r="AC301" s="34"/>
      <c r="AD301" s="34"/>
      <c r="AE301" s="34"/>
      <c r="AR301" s="190" t="s">
        <v>317</v>
      </c>
      <c r="AT301" s="190" t="s">
        <v>2150</v>
      </c>
      <c r="AU301" s="190" t="s">
        <v>82</v>
      </c>
      <c r="AY301" s="15" t="s">
        <v>281</v>
      </c>
      <c r="BE301" s="191">
        <f>IF(N301="základní",J301,0)</f>
        <v>0</v>
      </c>
      <c r="BF301" s="191">
        <f>IF(N301="snížená",J301,0)</f>
        <v>0</v>
      </c>
      <c r="BG301" s="191">
        <f>IF(N301="zákl. přenesená",J301,0)</f>
        <v>0</v>
      </c>
      <c r="BH301" s="191">
        <f>IF(N301="sníž. přenesená",J301,0)</f>
        <v>0</v>
      </c>
      <c r="BI301" s="191">
        <f>IF(N301="nulová",J301,0)</f>
        <v>0</v>
      </c>
      <c r="BJ301" s="15" t="s">
        <v>80</v>
      </c>
      <c r="BK301" s="191">
        <f>ROUND(I301*H301,2)</f>
        <v>0</v>
      </c>
      <c r="BL301" s="15" t="s">
        <v>97</v>
      </c>
      <c r="BM301" s="190" t="s">
        <v>2568</v>
      </c>
    </row>
    <row r="302" s="2" customFormat="1">
      <c r="A302" s="34"/>
      <c r="B302" s="35"/>
      <c r="C302" s="34"/>
      <c r="D302" s="192" t="s">
        <v>290</v>
      </c>
      <c r="E302" s="34"/>
      <c r="F302" s="193" t="s">
        <v>2424</v>
      </c>
      <c r="G302" s="34"/>
      <c r="H302" s="34"/>
      <c r="I302" s="194"/>
      <c r="J302" s="34"/>
      <c r="K302" s="34"/>
      <c r="L302" s="35"/>
      <c r="M302" s="195"/>
      <c r="N302" s="196"/>
      <c r="O302" s="73"/>
      <c r="P302" s="73"/>
      <c r="Q302" s="73"/>
      <c r="R302" s="73"/>
      <c r="S302" s="73"/>
      <c r="T302" s="74"/>
      <c r="U302" s="34"/>
      <c r="V302" s="34"/>
      <c r="W302" s="34"/>
      <c r="X302" s="34"/>
      <c r="Y302" s="34"/>
      <c r="Z302" s="34"/>
      <c r="AA302" s="34"/>
      <c r="AB302" s="34"/>
      <c r="AC302" s="34"/>
      <c r="AD302" s="34"/>
      <c r="AE302" s="34"/>
      <c r="AT302" s="15" t="s">
        <v>290</v>
      </c>
      <c r="AU302" s="15" t="s">
        <v>82</v>
      </c>
    </row>
    <row r="303" s="2" customFormat="1" ht="16.5" customHeight="1">
      <c r="A303" s="34"/>
      <c r="B303" s="177"/>
      <c r="C303" s="208" t="s">
        <v>73</v>
      </c>
      <c r="D303" s="208" t="s">
        <v>2150</v>
      </c>
      <c r="E303" s="209" t="s">
        <v>1210</v>
      </c>
      <c r="F303" s="210" t="s">
        <v>2557</v>
      </c>
      <c r="G303" s="211" t="s">
        <v>287</v>
      </c>
      <c r="H303" s="219"/>
      <c r="I303" s="213"/>
      <c r="J303" s="214">
        <f>ROUND(I303*H303,2)</f>
        <v>0</v>
      </c>
      <c r="K303" s="215"/>
      <c r="L303" s="216"/>
      <c r="M303" s="217" t="s">
        <v>1</v>
      </c>
      <c r="N303" s="218" t="s">
        <v>38</v>
      </c>
      <c r="O303" s="73"/>
      <c r="P303" s="188">
        <f>O303*H303</f>
        <v>0</v>
      </c>
      <c r="Q303" s="188">
        <v>0</v>
      </c>
      <c r="R303" s="188">
        <f>Q303*H303</f>
        <v>0</v>
      </c>
      <c r="S303" s="188">
        <v>0</v>
      </c>
      <c r="T303" s="189">
        <f>S303*H303</f>
        <v>0</v>
      </c>
      <c r="U303" s="34"/>
      <c r="V303" s="34"/>
      <c r="W303" s="34"/>
      <c r="X303" s="34"/>
      <c r="Y303" s="34"/>
      <c r="Z303" s="34"/>
      <c r="AA303" s="34"/>
      <c r="AB303" s="34"/>
      <c r="AC303" s="34"/>
      <c r="AD303" s="34"/>
      <c r="AE303" s="34"/>
      <c r="AR303" s="190" t="s">
        <v>317</v>
      </c>
      <c r="AT303" s="190" t="s">
        <v>2150</v>
      </c>
      <c r="AU303" s="190" t="s">
        <v>82</v>
      </c>
      <c r="AY303" s="15" t="s">
        <v>281</v>
      </c>
      <c r="BE303" s="191">
        <f>IF(N303="základní",J303,0)</f>
        <v>0</v>
      </c>
      <c r="BF303" s="191">
        <f>IF(N303="snížená",J303,0)</f>
        <v>0</v>
      </c>
      <c r="BG303" s="191">
        <f>IF(N303="zákl. přenesená",J303,0)</f>
        <v>0</v>
      </c>
      <c r="BH303" s="191">
        <f>IF(N303="sníž. přenesená",J303,0)</f>
        <v>0</v>
      </c>
      <c r="BI303" s="191">
        <f>IF(N303="nulová",J303,0)</f>
        <v>0</v>
      </c>
      <c r="BJ303" s="15" t="s">
        <v>80</v>
      </c>
      <c r="BK303" s="191">
        <f>ROUND(I303*H303,2)</f>
        <v>0</v>
      </c>
      <c r="BL303" s="15" t="s">
        <v>97</v>
      </c>
      <c r="BM303" s="190" t="s">
        <v>2569</v>
      </c>
    </row>
    <row r="304" s="2" customFormat="1">
      <c r="A304" s="34"/>
      <c r="B304" s="35"/>
      <c r="C304" s="34"/>
      <c r="D304" s="192" t="s">
        <v>290</v>
      </c>
      <c r="E304" s="34"/>
      <c r="F304" s="193" t="s">
        <v>2557</v>
      </c>
      <c r="G304" s="34"/>
      <c r="H304" s="34"/>
      <c r="I304" s="194"/>
      <c r="J304" s="34"/>
      <c r="K304" s="34"/>
      <c r="L304" s="35"/>
      <c r="M304" s="195"/>
      <c r="N304" s="196"/>
      <c r="O304" s="73"/>
      <c r="P304" s="73"/>
      <c r="Q304" s="73"/>
      <c r="R304" s="73"/>
      <c r="S304" s="73"/>
      <c r="T304" s="74"/>
      <c r="U304" s="34"/>
      <c r="V304" s="34"/>
      <c r="W304" s="34"/>
      <c r="X304" s="34"/>
      <c r="Y304" s="34"/>
      <c r="Z304" s="34"/>
      <c r="AA304" s="34"/>
      <c r="AB304" s="34"/>
      <c r="AC304" s="34"/>
      <c r="AD304" s="34"/>
      <c r="AE304" s="34"/>
      <c r="AT304" s="15" t="s">
        <v>290</v>
      </c>
      <c r="AU304" s="15" t="s">
        <v>82</v>
      </c>
    </row>
    <row r="305" s="12" customFormat="1" ht="22.8" customHeight="1">
      <c r="A305" s="12"/>
      <c r="B305" s="164"/>
      <c r="C305" s="12"/>
      <c r="D305" s="165" t="s">
        <v>72</v>
      </c>
      <c r="E305" s="175" t="s">
        <v>2426</v>
      </c>
      <c r="F305" s="175" t="s">
        <v>2427</v>
      </c>
      <c r="G305" s="12"/>
      <c r="H305" s="12"/>
      <c r="I305" s="167"/>
      <c r="J305" s="176">
        <f>BK305</f>
        <v>0</v>
      </c>
      <c r="K305" s="12"/>
      <c r="L305" s="164"/>
      <c r="M305" s="169"/>
      <c r="N305" s="170"/>
      <c r="O305" s="170"/>
      <c r="P305" s="171">
        <f>SUM(P306:P311)</f>
        <v>0</v>
      </c>
      <c r="Q305" s="170"/>
      <c r="R305" s="171">
        <f>SUM(R306:R311)</f>
        <v>0</v>
      </c>
      <c r="S305" s="170"/>
      <c r="T305" s="172">
        <f>SUM(T306:T311)</f>
        <v>0</v>
      </c>
      <c r="U305" s="12"/>
      <c r="V305" s="12"/>
      <c r="W305" s="12"/>
      <c r="X305" s="12"/>
      <c r="Y305" s="12"/>
      <c r="Z305" s="12"/>
      <c r="AA305" s="12"/>
      <c r="AB305" s="12"/>
      <c r="AC305" s="12"/>
      <c r="AD305" s="12"/>
      <c r="AE305" s="12"/>
      <c r="AR305" s="165" t="s">
        <v>80</v>
      </c>
      <c r="AT305" s="173" t="s">
        <v>72</v>
      </c>
      <c r="AU305" s="173" t="s">
        <v>80</v>
      </c>
      <c r="AY305" s="165" t="s">
        <v>281</v>
      </c>
      <c r="BK305" s="174">
        <f>SUM(BK306:BK311)</f>
        <v>0</v>
      </c>
    </row>
    <row r="306" s="2" customFormat="1" ht="16.5" customHeight="1">
      <c r="A306" s="34"/>
      <c r="B306" s="177"/>
      <c r="C306" s="208" t="s">
        <v>73</v>
      </c>
      <c r="D306" s="208" t="s">
        <v>2150</v>
      </c>
      <c r="E306" s="209" t="s">
        <v>2570</v>
      </c>
      <c r="F306" s="210" t="s">
        <v>2428</v>
      </c>
      <c r="G306" s="211" t="s">
        <v>2202</v>
      </c>
      <c r="H306" s="212">
        <v>6</v>
      </c>
      <c r="I306" s="213"/>
      <c r="J306" s="214">
        <f>ROUND(I306*H306,2)</f>
        <v>0</v>
      </c>
      <c r="K306" s="215"/>
      <c r="L306" s="216"/>
      <c r="M306" s="217" t="s">
        <v>1</v>
      </c>
      <c r="N306" s="218" t="s">
        <v>38</v>
      </c>
      <c r="O306" s="73"/>
      <c r="P306" s="188">
        <f>O306*H306</f>
        <v>0</v>
      </c>
      <c r="Q306" s="188">
        <v>0</v>
      </c>
      <c r="R306" s="188">
        <f>Q306*H306</f>
        <v>0</v>
      </c>
      <c r="S306" s="188">
        <v>0</v>
      </c>
      <c r="T306" s="189">
        <f>S306*H306</f>
        <v>0</v>
      </c>
      <c r="U306" s="34"/>
      <c r="V306" s="34"/>
      <c r="W306" s="34"/>
      <c r="X306" s="34"/>
      <c r="Y306" s="34"/>
      <c r="Z306" s="34"/>
      <c r="AA306" s="34"/>
      <c r="AB306" s="34"/>
      <c r="AC306" s="34"/>
      <c r="AD306" s="34"/>
      <c r="AE306" s="34"/>
      <c r="AR306" s="190" t="s">
        <v>317</v>
      </c>
      <c r="AT306" s="190" t="s">
        <v>2150</v>
      </c>
      <c r="AU306" s="190" t="s">
        <v>82</v>
      </c>
      <c r="AY306" s="15" t="s">
        <v>281</v>
      </c>
      <c r="BE306" s="191">
        <f>IF(N306="základní",J306,0)</f>
        <v>0</v>
      </c>
      <c r="BF306" s="191">
        <f>IF(N306="snížená",J306,0)</f>
        <v>0</v>
      </c>
      <c r="BG306" s="191">
        <f>IF(N306="zákl. přenesená",J306,0)</f>
        <v>0</v>
      </c>
      <c r="BH306" s="191">
        <f>IF(N306="sníž. přenesená",J306,0)</f>
        <v>0</v>
      </c>
      <c r="BI306" s="191">
        <f>IF(N306="nulová",J306,0)</f>
        <v>0</v>
      </c>
      <c r="BJ306" s="15" t="s">
        <v>80</v>
      </c>
      <c r="BK306" s="191">
        <f>ROUND(I306*H306,2)</f>
        <v>0</v>
      </c>
      <c r="BL306" s="15" t="s">
        <v>97</v>
      </c>
      <c r="BM306" s="190" t="s">
        <v>2571</v>
      </c>
    </row>
    <row r="307" s="2" customFormat="1">
      <c r="A307" s="34"/>
      <c r="B307" s="35"/>
      <c r="C307" s="34"/>
      <c r="D307" s="192" t="s">
        <v>290</v>
      </c>
      <c r="E307" s="34"/>
      <c r="F307" s="193" t="s">
        <v>2428</v>
      </c>
      <c r="G307" s="34"/>
      <c r="H307" s="34"/>
      <c r="I307" s="194"/>
      <c r="J307" s="34"/>
      <c r="K307" s="34"/>
      <c r="L307" s="35"/>
      <c r="M307" s="195"/>
      <c r="N307" s="196"/>
      <c r="O307" s="73"/>
      <c r="P307" s="73"/>
      <c r="Q307" s="73"/>
      <c r="R307" s="73"/>
      <c r="S307" s="73"/>
      <c r="T307" s="74"/>
      <c r="U307" s="34"/>
      <c r="V307" s="34"/>
      <c r="W307" s="34"/>
      <c r="X307" s="34"/>
      <c r="Y307" s="34"/>
      <c r="Z307" s="34"/>
      <c r="AA307" s="34"/>
      <c r="AB307" s="34"/>
      <c r="AC307" s="34"/>
      <c r="AD307" s="34"/>
      <c r="AE307" s="34"/>
      <c r="AT307" s="15" t="s">
        <v>290</v>
      </c>
      <c r="AU307" s="15" t="s">
        <v>82</v>
      </c>
    </row>
    <row r="308" s="2" customFormat="1" ht="16.5" customHeight="1">
      <c r="A308" s="34"/>
      <c r="B308" s="177"/>
      <c r="C308" s="208" t="s">
        <v>73</v>
      </c>
      <c r="D308" s="208" t="s">
        <v>2150</v>
      </c>
      <c r="E308" s="209" t="s">
        <v>2572</v>
      </c>
      <c r="F308" s="210" t="s">
        <v>2430</v>
      </c>
      <c r="G308" s="211" t="s">
        <v>2202</v>
      </c>
      <c r="H308" s="212">
        <v>1</v>
      </c>
      <c r="I308" s="213"/>
      <c r="J308" s="214">
        <f>ROUND(I308*H308,2)</f>
        <v>0</v>
      </c>
      <c r="K308" s="215"/>
      <c r="L308" s="216"/>
      <c r="M308" s="217" t="s">
        <v>1</v>
      </c>
      <c r="N308" s="218" t="s">
        <v>38</v>
      </c>
      <c r="O308" s="73"/>
      <c r="P308" s="188">
        <f>O308*H308</f>
        <v>0</v>
      </c>
      <c r="Q308" s="188">
        <v>0</v>
      </c>
      <c r="R308" s="188">
        <f>Q308*H308</f>
        <v>0</v>
      </c>
      <c r="S308" s="188">
        <v>0</v>
      </c>
      <c r="T308" s="189">
        <f>S308*H308</f>
        <v>0</v>
      </c>
      <c r="U308" s="34"/>
      <c r="V308" s="34"/>
      <c r="W308" s="34"/>
      <c r="X308" s="34"/>
      <c r="Y308" s="34"/>
      <c r="Z308" s="34"/>
      <c r="AA308" s="34"/>
      <c r="AB308" s="34"/>
      <c r="AC308" s="34"/>
      <c r="AD308" s="34"/>
      <c r="AE308" s="34"/>
      <c r="AR308" s="190" t="s">
        <v>317</v>
      </c>
      <c r="AT308" s="190" t="s">
        <v>2150</v>
      </c>
      <c r="AU308" s="190" t="s">
        <v>82</v>
      </c>
      <c r="AY308" s="15" t="s">
        <v>281</v>
      </c>
      <c r="BE308" s="191">
        <f>IF(N308="základní",J308,0)</f>
        <v>0</v>
      </c>
      <c r="BF308" s="191">
        <f>IF(N308="snížená",J308,0)</f>
        <v>0</v>
      </c>
      <c r="BG308" s="191">
        <f>IF(N308="zákl. přenesená",J308,0)</f>
        <v>0</v>
      </c>
      <c r="BH308" s="191">
        <f>IF(N308="sníž. přenesená",J308,0)</f>
        <v>0</v>
      </c>
      <c r="BI308" s="191">
        <f>IF(N308="nulová",J308,0)</f>
        <v>0</v>
      </c>
      <c r="BJ308" s="15" t="s">
        <v>80</v>
      </c>
      <c r="BK308" s="191">
        <f>ROUND(I308*H308,2)</f>
        <v>0</v>
      </c>
      <c r="BL308" s="15" t="s">
        <v>97</v>
      </c>
      <c r="BM308" s="190" t="s">
        <v>2573</v>
      </c>
    </row>
    <row r="309" s="2" customFormat="1">
      <c r="A309" s="34"/>
      <c r="B309" s="35"/>
      <c r="C309" s="34"/>
      <c r="D309" s="192" t="s">
        <v>290</v>
      </c>
      <c r="E309" s="34"/>
      <c r="F309" s="193" t="s">
        <v>2430</v>
      </c>
      <c r="G309" s="34"/>
      <c r="H309" s="34"/>
      <c r="I309" s="194"/>
      <c r="J309" s="34"/>
      <c r="K309" s="34"/>
      <c r="L309" s="35"/>
      <c r="M309" s="195"/>
      <c r="N309" s="196"/>
      <c r="O309" s="73"/>
      <c r="P309" s="73"/>
      <c r="Q309" s="73"/>
      <c r="R309" s="73"/>
      <c r="S309" s="73"/>
      <c r="T309" s="74"/>
      <c r="U309" s="34"/>
      <c r="V309" s="34"/>
      <c r="W309" s="34"/>
      <c r="X309" s="34"/>
      <c r="Y309" s="34"/>
      <c r="Z309" s="34"/>
      <c r="AA309" s="34"/>
      <c r="AB309" s="34"/>
      <c r="AC309" s="34"/>
      <c r="AD309" s="34"/>
      <c r="AE309" s="34"/>
      <c r="AT309" s="15" t="s">
        <v>290</v>
      </c>
      <c r="AU309" s="15" t="s">
        <v>82</v>
      </c>
    </row>
    <row r="310" s="2" customFormat="1" ht="16.5" customHeight="1">
      <c r="A310" s="34"/>
      <c r="B310" s="177"/>
      <c r="C310" s="208" t="s">
        <v>73</v>
      </c>
      <c r="D310" s="208" t="s">
        <v>2150</v>
      </c>
      <c r="E310" s="209" t="s">
        <v>1214</v>
      </c>
      <c r="F310" s="210" t="s">
        <v>2557</v>
      </c>
      <c r="G310" s="211" t="s">
        <v>287</v>
      </c>
      <c r="H310" s="219"/>
      <c r="I310" s="213"/>
      <c r="J310" s="214">
        <f>ROUND(I310*H310,2)</f>
        <v>0</v>
      </c>
      <c r="K310" s="215"/>
      <c r="L310" s="216"/>
      <c r="M310" s="217" t="s">
        <v>1</v>
      </c>
      <c r="N310" s="218" t="s">
        <v>38</v>
      </c>
      <c r="O310" s="73"/>
      <c r="P310" s="188">
        <f>O310*H310</f>
        <v>0</v>
      </c>
      <c r="Q310" s="188">
        <v>0</v>
      </c>
      <c r="R310" s="188">
        <f>Q310*H310</f>
        <v>0</v>
      </c>
      <c r="S310" s="188">
        <v>0</v>
      </c>
      <c r="T310" s="189">
        <f>S310*H310</f>
        <v>0</v>
      </c>
      <c r="U310" s="34"/>
      <c r="V310" s="34"/>
      <c r="W310" s="34"/>
      <c r="X310" s="34"/>
      <c r="Y310" s="34"/>
      <c r="Z310" s="34"/>
      <c r="AA310" s="34"/>
      <c r="AB310" s="34"/>
      <c r="AC310" s="34"/>
      <c r="AD310" s="34"/>
      <c r="AE310" s="34"/>
      <c r="AR310" s="190" t="s">
        <v>317</v>
      </c>
      <c r="AT310" s="190" t="s">
        <v>2150</v>
      </c>
      <c r="AU310" s="190" t="s">
        <v>82</v>
      </c>
      <c r="AY310" s="15" t="s">
        <v>281</v>
      </c>
      <c r="BE310" s="191">
        <f>IF(N310="základní",J310,0)</f>
        <v>0</v>
      </c>
      <c r="BF310" s="191">
        <f>IF(N310="snížená",J310,0)</f>
        <v>0</v>
      </c>
      <c r="BG310" s="191">
        <f>IF(N310="zákl. přenesená",J310,0)</f>
        <v>0</v>
      </c>
      <c r="BH310" s="191">
        <f>IF(N310="sníž. přenesená",J310,0)</f>
        <v>0</v>
      </c>
      <c r="BI310" s="191">
        <f>IF(N310="nulová",J310,0)</f>
        <v>0</v>
      </c>
      <c r="BJ310" s="15" t="s">
        <v>80</v>
      </c>
      <c r="BK310" s="191">
        <f>ROUND(I310*H310,2)</f>
        <v>0</v>
      </c>
      <c r="BL310" s="15" t="s">
        <v>97</v>
      </c>
      <c r="BM310" s="190" t="s">
        <v>2574</v>
      </c>
    </row>
    <row r="311" s="2" customFormat="1">
      <c r="A311" s="34"/>
      <c r="B311" s="35"/>
      <c r="C311" s="34"/>
      <c r="D311" s="192" t="s">
        <v>290</v>
      </c>
      <c r="E311" s="34"/>
      <c r="F311" s="193" t="s">
        <v>2557</v>
      </c>
      <c r="G311" s="34"/>
      <c r="H311" s="34"/>
      <c r="I311" s="194"/>
      <c r="J311" s="34"/>
      <c r="K311" s="34"/>
      <c r="L311" s="35"/>
      <c r="M311" s="195"/>
      <c r="N311" s="196"/>
      <c r="O311" s="73"/>
      <c r="P311" s="73"/>
      <c r="Q311" s="73"/>
      <c r="R311" s="73"/>
      <c r="S311" s="73"/>
      <c r="T311" s="74"/>
      <c r="U311" s="34"/>
      <c r="V311" s="34"/>
      <c r="W311" s="34"/>
      <c r="X311" s="34"/>
      <c r="Y311" s="34"/>
      <c r="Z311" s="34"/>
      <c r="AA311" s="34"/>
      <c r="AB311" s="34"/>
      <c r="AC311" s="34"/>
      <c r="AD311" s="34"/>
      <c r="AE311" s="34"/>
      <c r="AT311" s="15" t="s">
        <v>290</v>
      </c>
      <c r="AU311" s="15" t="s">
        <v>82</v>
      </c>
    </row>
    <row r="312" s="12" customFormat="1" ht="22.8" customHeight="1">
      <c r="A312" s="12"/>
      <c r="B312" s="164"/>
      <c r="C312" s="12"/>
      <c r="D312" s="165" t="s">
        <v>72</v>
      </c>
      <c r="E312" s="175" t="s">
        <v>2432</v>
      </c>
      <c r="F312" s="175" t="s">
        <v>2433</v>
      </c>
      <c r="G312" s="12"/>
      <c r="H312" s="12"/>
      <c r="I312" s="167"/>
      <c r="J312" s="176">
        <f>BK312</f>
        <v>0</v>
      </c>
      <c r="K312" s="12"/>
      <c r="L312" s="164"/>
      <c r="M312" s="169"/>
      <c r="N312" s="170"/>
      <c r="O312" s="170"/>
      <c r="P312" s="171">
        <f>SUM(P313:P322)</f>
        <v>0</v>
      </c>
      <c r="Q312" s="170"/>
      <c r="R312" s="171">
        <f>SUM(R313:R322)</f>
        <v>0</v>
      </c>
      <c r="S312" s="170"/>
      <c r="T312" s="172">
        <f>SUM(T313:T322)</f>
        <v>0</v>
      </c>
      <c r="U312" s="12"/>
      <c r="V312" s="12"/>
      <c r="W312" s="12"/>
      <c r="X312" s="12"/>
      <c r="Y312" s="12"/>
      <c r="Z312" s="12"/>
      <c r="AA312" s="12"/>
      <c r="AB312" s="12"/>
      <c r="AC312" s="12"/>
      <c r="AD312" s="12"/>
      <c r="AE312" s="12"/>
      <c r="AR312" s="165" t="s">
        <v>80</v>
      </c>
      <c r="AT312" s="173" t="s">
        <v>72</v>
      </c>
      <c r="AU312" s="173" t="s">
        <v>80</v>
      </c>
      <c r="AY312" s="165" t="s">
        <v>281</v>
      </c>
      <c r="BK312" s="174">
        <f>SUM(BK313:BK322)</f>
        <v>0</v>
      </c>
    </row>
    <row r="313" s="2" customFormat="1" ht="16.5" customHeight="1">
      <c r="A313" s="34"/>
      <c r="B313" s="177"/>
      <c r="C313" s="208" t="s">
        <v>73</v>
      </c>
      <c r="D313" s="208" t="s">
        <v>2150</v>
      </c>
      <c r="E313" s="209" t="s">
        <v>2575</v>
      </c>
      <c r="F313" s="210" t="s">
        <v>2434</v>
      </c>
      <c r="G313" s="211" t="s">
        <v>505</v>
      </c>
      <c r="H313" s="212">
        <v>840</v>
      </c>
      <c r="I313" s="213"/>
      <c r="J313" s="214">
        <f>ROUND(I313*H313,2)</f>
        <v>0</v>
      </c>
      <c r="K313" s="215"/>
      <c r="L313" s="216"/>
      <c r="M313" s="217" t="s">
        <v>1</v>
      </c>
      <c r="N313" s="218" t="s">
        <v>38</v>
      </c>
      <c r="O313" s="73"/>
      <c r="P313" s="188">
        <f>O313*H313</f>
        <v>0</v>
      </c>
      <c r="Q313" s="188">
        <v>0</v>
      </c>
      <c r="R313" s="188">
        <f>Q313*H313</f>
        <v>0</v>
      </c>
      <c r="S313" s="188">
        <v>0</v>
      </c>
      <c r="T313" s="189">
        <f>S313*H313</f>
        <v>0</v>
      </c>
      <c r="U313" s="34"/>
      <c r="V313" s="34"/>
      <c r="W313" s="34"/>
      <c r="X313" s="34"/>
      <c r="Y313" s="34"/>
      <c r="Z313" s="34"/>
      <c r="AA313" s="34"/>
      <c r="AB313" s="34"/>
      <c r="AC313" s="34"/>
      <c r="AD313" s="34"/>
      <c r="AE313" s="34"/>
      <c r="AR313" s="190" t="s">
        <v>317</v>
      </c>
      <c r="AT313" s="190" t="s">
        <v>2150</v>
      </c>
      <c r="AU313" s="190" t="s">
        <v>82</v>
      </c>
      <c r="AY313" s="15" t="s">
        <v>281</v>
      </c>
      <c r="BE313" s="191">
        <f>IF(N313="základní",J313,0)</f>
        <v>0</v>
      </c>
      <c r="BF313" s="191">
        <f>IF(N313="snížená",J313,0)</f>
        <v>0</v>
      </c>
      <c r="BG313" s="191">
        <f>IF(N313="zákl. přenesená",J313,0)</f>
        <v>0</v>
      </c>
      <c r="BH313" s="191">
        <f>IF(N313="sníž. přenesená",J313,0)</f>
        <v>0</v>
      </c>
      <c r="BI313" s="191">
        <f>IF(N313="nulová",J313,0)</f>
        <v>0</v>
      </c>
      <c r="BJ313" s="15" t="s">
        <v>80</v>
      </c>
      <c r="BK313" s="191">
        <f>ROUND(I313*H313,2)</f>
        <v>0</v>
      </c>
      <c r="BL313" s="15" t="s">
        <v>97</v>
      </c>
      <c r="BM313" s="190" t="s">
        <v>2576</v>
      </c>
    </row>
    <row r="314" s="2" customFormat="1">
      <c r="A314" s="34"/>
      <c r="B314" s="35"/>
      <c r="C314" s="34"/>
      <c r="D314" s="192" t="s">
        <v>290</v>
      </c>
      <c r="E314" s="34"/>
      <c r="F314" s="193" t="s">
        <v>2434</v>
      </c>
      <c r="G314" s="34"/>
      <c r="H314" s="34"/>
      <c r="I314" s="194"/>
      <c r="J314" s="34"/>
      <c r="K314" s="34"/>
      <c r="L314" s="35"/>
      <c r="M314" s="195"/>
      <c r="N314" s="196"/>
      <c r="O314" s="73"/>
      <c r="P314" s="73"/>
      <c r="Q314" s="73"/>
      <c r="R314" s="73"/>
      <c r="S314" s="73"/>
      <c r="T314" s="74"/>
      <c r="U314" s="34"/>
      <c r="V314" s="34"/>
      <c r="W314" s="34"/>
      <c r="X314" s="34"/>
      <c r="Y314" s="34"/>
      <c r="Z314" s="34"/>
      <c r="AA314" s="34"/>
      <c r="AB314" s="34"/>
      <c r="AC314" s="34"/>
      <c r="AD314" s="34"/>
      <c r="AE314" s="34"/>
      <c r="AT314" s="15" t="s">
        <v>290</v>
      </c>
      <c r="AU314" s="15" t="s">
        <v>82</v>
      </c>
    </row>
    <row r="315" s="2" customFormat="1" ht="16.5" customHeight="1">
      <c r="A315" s="34"/>
      <c r="B315" s="177"/>
      <c r="C315" s="208" t="s">
        <v>73</v>
      </c>
      <c r="D315" s="208" t="s">
        <v>2150</v>
      </c>
      <c r="E315" s="209" t="s">
        <v>2577</v>
      </c>
      <c r="F315" s="210" t="s">
        <v>2436</v>
      </c>
      <c r="G315" s="211" t="s">
        <v>2202</v>
      </c>
      <c r="H315" s="212">
        <v>62</v>
      </c>
      <c r="I315" s="213"/>
      <c r="J315" s="214">
        <f>ROUND(I315*H315,2)</f>
        <v>0</v>
      </c>
      <c r="K315" s="215"/>
      <c r="L315" s="216"/>
      <c r="M315" s="217" t="s">
        <v>1</v>
      </c>
      <c r="N315" s="218" t="s">
        <v>38</v>
      </c>
      <c r="O315" s="73"/>
      <c r="P315" s="188">
        <f>O315*H315</f>
        <v>0</v>
      </c>
      <c r="Q315" s="188">
        <v>0</v>
      </c>
      <c r="R315" s="188">
        <f>Q315*H315</f>
        <v>0</v>
      </c>
      <c r="S315" s="188">
        <v>0</v>
      </c>
      <c r="T315" s="189">
        <f>S315*H315</f>
        <v>0</v>
      </c>
      <c r="U315" s="34"/>
      <c r="V315" s="34"/>
      <c r="W315" s="34"/>
      <c r="X315" s="34"/>
      <c r="Y315" s="34"/>
      <c r="Z315" s="34"/>
      <c r="AA315" s="34"/>
      <c r="AB315" s="34"/>
      <c r="AC315" s="34"/>
      <c r="AD315" s="34"/>
      <c r="AE315" s="34"/>
      <c r="AR315" s="190" t="s">
        <v>317</v>
      </c>
      <c r="AT315" s="190" t="s">
        <v>2150</v>
      </c>
      <c r="AU315" s="190" t="s">
        <v>82</v>
      </c>
      <c r="AY315" s="15" t="s">
        <v>281</v>
      </c>
      <c r="BE315" s="191">
        <f>IF(N315="základní",J315,0)</f>
        <v>0</v>
      </c>
      <c r="BF315" s="191">
        <f>IF(N315="snížená",J315,0)</f>
        <v>0</v>
      </c>
      <c r="BG315" s="191">
        <f>IF(N315="zákl. přenesená",J315,0)</f>
        <v>0</v>
      </c>
      <c r="BH315" s="191">
        <f>IF(N315="sníž. přenesená",J315,0)</f>
        <v>0</v>
      </c>
      <c r="BI315" s="191">
        <f>IF(N315="nulová",J315,0)</f>
        <v>0</v>
      </c>
      <c r="BJ315" s="15" t="s">
        <v>80</v>
      </c>
      <c r="BK315" s="191">
        <f>ROUND(I315*H315,2)</f>
        <v>0</v>
      </c>
      <c r="BL315" s="15" t="s">
        <v>97</v>
      </c>
      <c r="BM315" s="190" t="s">
        <v>2578</v>
      </c>
    </row>
    <row r="316" s="2" customFormat="1">
      <c r="A316" s="34"/>
      <c r="B316" s="35"/>
      <c r="C316" s="34"/>
      <c r="D316" s="192" t="s">
        <v>290</v>
      </c>
      <c r="E316" s="34"/>
      <c r="F316" s="193" t="s">
        <v>2436</v>
      </c>
      <c r="G316" s="34"/>
      <c r="H316" s="34"/>
      <c r="I316" s="194"/>
      <c r="J316" s="34"/>
      <c r="K316" s="34"/>
      <c r="L316" s="35"/>
      <c r="M316" s="195"/>
      <c r="N316" s="196"/>
      <c r="O316" s="73"/>
      <c r="P316" s="73"/>
      <c r="Q316" s="73"/>
      <c r="R316" s="73"/>
      <c r="S316" s="73"/>
      <c r="T316" s="74"/>
      <c r="U316" s="34"/>
      <c r="V316" s="34"/>
      <c r="W316" s="34"/>
      <c r="X316" s="34"/>
      <c r="Y316" s="34"/>
      <c r="Z316" s="34"/>
      <c r="AA316" s="34"/>
      <c r="AB316" s="34"/>
      <c r="AC316" s="34"/>
      <c r="AD316" s="34"/>
      <c r="AE316" s="34"/>
      <c r="AT316" s="15" t="s">
        <v>290</v>
      </c>
      <c r="AU316" s="15" t="s">
        <v>82</v>
      </c>
    </row>
    <row r="317" s="2" customFormat="1" ht="16.5" customHeight="1">
      <c r="A317" s="34"/>
      <c r="B317" s="177"/>
      <c r="C317" s="208" t="s">
        <v>73</v>
      </c>
      <c r="D317" s="208" t="s">
        <v>2150</v>
      </c>
      <c r="E317" s="209" t="s">
        <v>2579</v>
      </c>
      <c r="F317" s="210" t="s">
        <v>2438</v>
      </c>
      <c r="G317" s="211" t="s">
        <v>2202</v>
      </c>
      <c r="H317" s="212">
        <v>32</v>
      </c>
      <c r="I317" s="213"/>
      <c r="J317" s="214">
        <f>ROUND(I317*H317,2)</f>
        <v>0</v>
      </c>
      <c r="K317" s="215"/>
      <c r="L317" s="216"/>
      <c r="M317" s="217" t="s">
        <v>1</v>
      </c>
      <c r="N317" s="218" t="s">
        <v>38</v>
      </c>
      <c r="O317" s="73"/>
      <c r="P317" s="188">
        <f>O317*H317</f>
        <v>0</v>
      </c>
      <c r="Q317" s="188">
        <v>0</v>
      </c>
      <c r="R317" s="188">
        <f>Q317*H317</f>
        <v>0</v>
      </c>
      <c r="S317" s="188">
        <v>0</v>
      </c>
      <c r="T317" s="189">
        <f>S317*H317</f>
        <v>0</v>
      </c>
      <c r="U317" s="34"/>
      <c r="V317" s="34"/>
      <c r="W317" s="34"/>
      <c r="X317" s="34"/>
      <c r="Y317" s="34"/>
      <c r="Z317" s="34"/>
      <c r="AA317" s="34"/>
      <c r="AB317" s="34"/>
      <c r="AC317" s="34"/>
      <c r="AD317" s="34"/>
      <c r="AE317" s="34"/>
      <c r="AR317" s="190" t="s">
        <v>317</v>
      </c>
      <c r="AT317" s="190" t="s">
        <v>2150</v>
      </c>
      <c r="AU317" s="190" t="s">
        <v>82</v>
      </c>
      <c r="AY317" s="15" t="s">
        <v>281</v>
      </c>
      <c r="BE317" s="191">
        <f>IF(N317="základní",J317,0)</f>
        <v>0</v>
      </c>
      <c r="BF317" s="191">
        <f>IF(N317="snížená",J317,0)</f>
        <v>0</v>
      </c>
      <c r="BG317" s="191">
        <f>IF(N317="zákl. přenesená",J317,0)</f>
        <v>0</v>
      </c>
      <c r="BH317" s="191">
        <f>IF(N317="sníž. přenesená",J317,0)</f>
        <v>0</v>
      </c>
      <c r="BI317" s="191">
        <f>IF(N317="nulová",J317,0)</f>
        <v>0</v>
      </c>
      <c r="BJ317" s="15" t="s">
        <v>80</v>
      </c>
      <c r="BK317" s="191">
        <f>ROUND(I317*H317,2)</f>
        <v>0</v>
      </c>
      <c r="BL317" s="15" t="s">
        <v>97</v>
      </c>
      <c r="BM317" s="190" t="s">
        <v>2580</v>
      </c>
    </row>
    <row r="318" s="2" customFormat="1">
      <c r="A318" s="34"/>
      <c r="B318" s="35"/>
      <c r="C318" s="34"/>
      <c r="D318" s="192" t="s">
        <v>290</v>
      </c>
      <c r="E318" s="34"/>
      <c r="F318" s="193" t="s">
        <v>2438</v>
      </c>
      <c r="G318" s="34"/>
      <c r="H318" s="34"/>
      <c r="I318" s="194"/>
      <c r="J318" s="34"/>
      <c r="K318" s="34"/>
      <c r="L318" s="35"/>
      <c r="M318" s="195"/>
      <c r="N318" s="196"/>
      <c r="O318" s="73"/>
      <c r="P318" s="73"/>
      <c r="Q318" s="73"/>
      <c r="R318" s="73"/>
      <c r="S318" s="73"/>
      <c r="T318" s="74"/>
      <c r="U318" s="34"/>
      <c r="V318" s="34"/>
      <c r="W318" s="34"/>
      <c r="X318" s="34"/>
      <c r="Y318" s="34"/>
      <c r="Z318" s="34"/>
      <c r="AA318" s="34"/>
      <c r="AB318" s="34"/>
      <c r="AC318" s="34"/>
      <c r="AD318" s="34"/>
      <c r="AE318" s="34"/>
      <c r="AT318" s="15" t="s">
        <v>290</v>
      </c>
      <c r="AU318" s="15" t="s">
        <v>82</v>
      </c>
    </row>
    <row r="319" s="2" customFormat="1" ht="16.5" customHeight="1">
      <c r="A319" s="34"/>
      <c r="B319" s="177"/>
      <c r="C319" s="208" t="s">
        <v>73</v>
      </c>
      <c r="D319" s="208" t="s">
        <v>2150</v>
      </c>
      <c r="E319" s="209" t="s">
        <v>2581</v>
      </c>
      <c r="F319" s="210" t="s">
        <v>2440</v>
      </c>
      <c r="G319" s="211" t="s">
        <v>2202</v>
      </c>
      <c r="H319" s="212">
        <v>80</v>
      </c>
      <c r="I319" s="213"/>
      <c r="J319" s="214">
        <f>ROUND(I319*H319,2)</f>
        <v>0</v>
      </c>
      <c r="K319" s="215"/>
      <c r="L319" s="216"/>
      <c r="M319" s="217" t="s">
        <v>1</v>
      </c>
      <c r="N319" s="218" t="s">
        <v>38</v>
      </c>
      <c r="O319" s="73"/>
      <c r="P319" s="188">
        <f>O319*H319</f>
        <v>0</v>
      </c>
      <c r="Q319" s="188">
        <v>0</v>
      </c>
      <c r="R319" s="188">
        <f>Q319*H319</f>
        <v>0</v>
      </c>
      <c r="S319" s="188">
        <v>0</v>
      </c>
      <c r="T319" s="189">
        <f>S319*H319</f>
        <v>0</v>
      </c>
      <c r="U319" s="34"/>
      <c r="V319" s="34"/>
      <c r="W319" s="34"/>
      <c r="X319" s="34"/>
      <c r="Y319" s="34"/>
      <c r="Z319" s="34"/>
      <c r="AA319" s="34"/>
      <c r="AB319" s="34"/>
      <c r="AC319" s="34"/>
      <c r="AD319" s="34"/>
      <c r="AE319" s="34"/>
      <c r="AR319" s="190" t="s">
        <v>317</v>
      </c>
      <c r="AT319" s="190" t="s">
        <v>2150</v>
      </c>
      <c r="AU319" s="190" t="s">
        <v>82</v>
      </c>
      <c r="AY319" s="15" t="s">
        <v>281</v>
      </c>
      <c r="BE319" s="191">
        <f>IF(N319="základní",J319,0)</f>
        <v>0</v>
      </c>
      <c r="BF319" s="191">
        <f>IF(N319="snížená",J319,0)</f>
        <v>0</v>
      </c>
      <c r="BG319" s="191">
        <f>IF(N319="zákl. přenesená",J319,0)</f>
        <v>0</v>
      </c>
      <c r="BH319" s="191">
        <f>IF(N319="sníž. přenesená",J319,0)</f>
        <v>0</v>
      </c>
      <c r="BI319" s="191">
        <f>IF(N319="nulová",J319,0)</f>
        <v>0</v>
      </c>
      <c r="BJ319" s="15" t="s">
        <v>80</v>
      </c>
      <c r="BK319" s="191">
        <f>ROUND(I319*H319,2)</f>
        <v>0</v>
      </c>
      <c r="BL319" s="15" t="s">
        <v>97</v>
      </c>
      <c r="BM319" s="190" t="s">
        <v>2582</v>
      </c>
    </row>
    <row r="320" s="2" customFormat="1">
      <c r="A320" s="34"/>
      <c r="B320" s="35"/>
      <c r="C320" s="34"/>
      <c r="D320" s="192" t="s">
        <v>290</v>
      </c>
      <c r="E320" s="34"/>
      <c r="F320" s="193" t="s">
        <v>2440</v>
      </c>
      <c r="G320" s="34"/>
      <c r="H320" s="34"/>
      <c r="I320" s="194"/>
      <c r="J320" s="34"/>
      <c r="K320" s="34"/>
      <c r="L320" s="35"/>
      <c r="M320" s="195"/>
      <c r="N320" s="196"/>
      <c r="O320" s="73"/>
      <c r="P320" s="73"/>
      <c r="Q320" s="73"/>
      <c r="R320" s="73"/>
      <c r="S320" s="73"/>
      <c r="T320" s="74"/>
      <c r="U320" s="34"/>
      <c r="V320" s="34"/>
      <c r="W320" s="34"/>
      <c r="X320" s="34"/>
      <c r="Y320" s="34"/>
      <c r="Z320" s="34"/>
      <c r="AA320" s="34"/>
      <c r="AB320" s="34"/>
      <c r="AC320" s="34"/>
      <c r="AD320" s="34"/>
      <c r="AE320" s="34"/>
      <c r="AT320" s="15" t="s">
        <v>290</v>
      </c>
      <c r="AU320" s="15" t="s">
        <v>82</v>
      </c>
    </row>
    <row r="321" s="2" customFormat="1" ht="16.5" customHeight="1">
      <c r="A321" s="34"/>
      <c r="B321" s="177"/>
      <c r="C321" s="208" t="s">
        <v>73</v>
      </c>
      <c r="D321" s="208" t="s">
        <v>2150</v>
      </c>
      <c r="E321" s="209" t="s">
        <v>1218</v>
      </c>
      <c r="F321" s="210" t="s">
        <v>2557</v>
      </c>
      <c r="G321" s="211" t="s">
        <v>287</v>
      </c>
      <c r="H321" s="219"/>
      <c r="I321" s="213"/>
      <c r="J321" s="214">
        <f>ROUND(I321*H321,2)</f>
        <v>0</v>
      </c>
      <c r="K321" s="215"/>
      <c r="L321" s="216"/>
      <c r="M321" s="217" t="s">
        <v>1</v>
      </c>
      <c r="N321" s="218" t="s">
        <v>38</v>
      </c>
      <c r="O321" s="73"/>
      <c r="P321" s="188">
        <f>O321*H321</f>
        <v>0</v>
      </c>
      <c r="Q321" s="188">
        <v>0</v>
      </c>
      <c r="R321" s="188">
        <f>Q321*H321</f>
        <v>0</v>
      </c>
      <c r="S321" s="188">
        <v>0</v>
      </c>
      <c r="T321" s="189">
        <f>S321*H321</f>
        <v>0</v>
      </c>
      <c r="U321" s="34"/>
      <c r="V321" s="34"/>
      <c r="W321" s="34"/>
      <c r="X321" s="34"/>
      <c r="Y321" s="34"/>
      <c r="Z321" s="34"/>
      <c r="AA321" s="34"/>
      <c r="AB321" s="34"/>
      <c r="AC321" s="34"/>
      <c r="AD321" s="34"/>
      <c r="AE321" s="34"/>
      <c r="AR321" s="190" t="s">
        <v>317</v>
      </c>
      <c r="AT321" s="190" t="s">
        <v>2150</v>
      </c>
      <c r="AU321" s="190" t="s">
        <v>82</v>
      </c>
      <c r="AY321" s="15" t="s">
        <v>281</v>
      </c>
      <c r="BE321" s="191">
        <f>IF(N321="základní",J321,0)</f>
        <v>0</v>
      </c>
      <c r="BF321" s="191">
        <f>IF(N321="snížená",J321,0)</f>
        <v>0</v>
      </c>
      <c r="BG321" s="191">
        <f>IF(N321="zákl. přenesená",J321,0)</f>
        <v>0</v>
      </c>
      <c r="BH321" s="191">
        <f>IF(N321="sníž. přenesená",J321,0)</f>
        <v>0</v>
      </c>
      <c r="BI321" s="191">
        <f>IF(N321="nulová",J321,0)</f>
        <v>0</v>
      </c>
      <c r="BJ321" s="15" t="s">
        <v>80</v>
      </c>
      <c r="BK321" s="191">
        <f>ROUND(I321*H321,2)</f>
        <v>0</v>
      </c>
      <c r="BL321" s="15" t="s">
        <v>97</v>
      </c>
      <c r="BM321" s="190" t="s">
        <v>2583</v>
      </c>
    </row>
    <row r="322" s="2" customFormat="1">
      <c r="A322" s="34"/>
      <c r="B322" s="35"/>
      <c r="C322" s="34"/>
      <c r="D322" s="192" t="s">
        <v>290</v>
      </c>
      <c r="E322" s="34"/>
      <c r="F322" s="193" t="s">
        <v>2557</v>
      </c>
      <c r="G322" s="34"/>
      <c r="H322" s="34"/>
      <c r="I322" s="194"/>
      <c r="J322" s="34"/>
      <c r="K322" s="34"/>
      <c r="L322" s="35"/>
      <c r="M322" s="195"/>
      <c r="N322" s="196"/>
      <c r="O322" s="73"/>
      <c r="P322" s="73"/>
      <c r="Q322" s="73"/>
      <c r="R322" s="73"/>
      <c r="S322" s="73"/>
      <c r="T322" s="74"/>
      <c r="U322" s="34"/>
      <c r="V322" s="34"/>
      <c r="W322" s="34"/>
      <c r="X322" s="34"/>
      <c r="Y322" s="34"/>
      <c r="Z322" s="34"/>
      <c r="AA322" s="34"/>
      <c r="AB322" s="34"/>
      <c r="AC322" s="34"/>
      <c r="AD322" s="34"/>
      <c r="AE322" s="34"/>
      <c r="AT322" s="15" t="s">
        <v>290</v>
      </c>
      <c r="AU322" s="15" t="s">
        <v>82</v>
      </c>
    </row>
    <row r="323" s="12" customFormat="1" ht="22.8" customHeight="1">
      <c r="A323" s="12"/>
      <c r="B323" s="164"/>
      <c r="C323" s="12"/>
      <c r="D323" s="165" t="s">
        <v>72</v>
      </c>
      <c r="E323" s="175" t="s">
        <v>2442</v>
      </c>
      <c r="F323" s="175" t="s">
        <v>2443</v>
      </c>
      <c r="G323" s="12"/>
      <c r="H323" s="12"/>
      <c r="I323" s="167"/>
      <c r="J323" s="176">
        <f>BK323</f>
        <v>0</v>
      </c>
      <c r="K323" s="12"/>
      <c r="L323" s="164"/>
      <c r="M323" s="169"/>
      <c r="N323" s="170"/>
      <c r="O323" s="170"/>
      <c r="P323" s="171">
        <f>SUM(P324:P335)</f>
        <v>0</v>
      </c>
      <c r="Q323" s="170"/>
      <c r="R323" s="171">
        <f>SUM(R324:R335)</f>
        <v>0</v>
      </c>
      <c r="S323" s="170"/>
      <c r="T323" s="172">
        <f>SUM(T324:T335)</f>
        <v>0</v>
      </c>
      <c r="U323" s="12"/>
      <c r="V323" s="12"/>
      <c r="W323" s="12"/>
      <c r="X323" s="12"/>
      <c r="Y323" s="12"/>
      <c r="Z323" s="12"/>
      <c r="AA323" s="12"/>
      <c r="AB323" s="12"/>
      <c r="AC323" s="12"/>
      <c r="AD323" s="12"/>
      <c r="AE323" s="12"/>
      <c r="AR323" s="165" t="s">
        <v>80</v>
      </c>
      <c r="AT323" s="173" t="s">
        <v>72</v>
      </c>
      <c r="AU323" s="173" t="s">
        <v>80</v>
      </c>
      <c r="AY323" s="165" t="s">
        <v>281</v>
      </c>
      <c r="BK323" s="174">
        <f>SUM(BK324:BK335)</f>
        <v>0</v>
      </c>
    </row>
    <row r="324" s="2" customFormat="1" ht="37.8" customHeight="1">
      <c r="A324" s="34"/>
      <c r="B324" s="177"/>
      <c r="C324" s="208" t="s">
        <v>73</v>
      </c>
      <c r="D324" s="208" t="s">
        <v>2150</v>
      </c>
      <c r="E324" s="209" t="s">
        <v>2584</v>
      </c>
      <c r="F324" s="210" t="s">
        <v>2585</v>
      </c>
      <c r="G324" s="211" t="s">
        <v>2202</v>
      </c>
      <c r="H324" s="212">
        <v>25</v>
      </c>
      <c r="I324" s="213"/>
      <c r="J324" s="214">
        <f>ROUND(I324*H324,2)</f>
        <v>0</v>
      </c>
      <c r="K324" s="215"/>
      <c r="L324" s="216"/>
      <c r="M324" s="217" t="s">
        <v>1</v>
      </c>
      <c r="N324" s="218" t="s">
        <v>38</v>
      </c>
      <c r="O324" s="73"/>
      <c r="P324" s="188">
        <f>O324*H324</f>
        <v>0</v>
      </c>
      <c r="Q324" s="188">
        <v>0</v>
      </c>
      <c r="R324" s="188">
        <f>Q324*H324</f>
        <v>0</v>
      </c>
      <c r="S324" s="188">
        <v>0</v>
      </c>
      <c r="T324" s="189">
        <f>S324*H324</f>
        <v>0</v>
      </c>
      <c r="U324" s="34"/>
      <c r="V324" s="34"/>
      <c r="W324" s="34"/>
      <c r="X324" s="34"/>
      <c r="Y324" s="34"/>
      <c r="Z324" s="34"/>
      <c r="AA324" s="34"/>
      <c r="AB324" s="34"/>
      <c r="AC324" s="34"/>
      <c r="AD324" s="34"/>
      <c r="AE324" s="34"/>
      <c r="AR324" s="190" t="s">
        <v>317</v>
      </c>
      <c r="AT324" s="190" t="s">
        <v>2150</v>
      </c>
      <c r="AU324" s="190" t="s">
        <v>82</v>
      </c>
      <c r="AY324" s="15" t="s">
        <v>281</v>
      </c>
      <c r="BE324" s="191">
        <f>IF(N324="základní",J324,0)</f>
        <v>0</v>
      </c>
      <c r="BF324" s="191">
        <f>IF(N324="snížená",J324,0)</f>
        <v>0</v>
      </c>
      <c r="BG324" s="191">
        <f>IF(N324="zákl. přenesená",J324,0)</f>
        <v>0</v>
      </c>
      <c r="BH324" s="191">
        <f>IF(N324="sníž. přenesená",J324,0)</f>
        <v>0</v>
      </c>
      <c r="BI324" s="191">
        <f>IF(N324="nulová",J324,0)</f>
        <v>0</v>
      </c>
      <c r="BJ324" s="15" t="s">
        <v>80</v>
      </c>
      <c r="BK324" s="191">
        <f>ROUND(I324*H324,2)</f>
        <v>0</v>
      </c>
      <c r="BL324" s="15" t="s">
        <v>97</v>
      </c>
      <c r="BM324" s="190" t="s">
        <v>2586</v>
      </c>
    </row>
    <row r="325" s="2" customFormat="1">
      <c r="A325" s="34"/>
      <c r="B325" s="35"/>
      <c r="C325" s="34"/>
      <c r="D325" s="192" t="s">
        <v>290</v>
      </c>
      <c r="E325" s="34"/>
      <c r="F325" s="193" t="s">
        <v>2585</v>
      </c>
      <c r="G325" s="34"/>
      <c r="H325" s="34"/>
      <c r="I325" s="194"/>
      <c r="J325" s="34"/>
      <c r="K325" s="34"/>
      <c r="L325" s="35"/>
      <c r="M325" s="195"/>
      <c r="N325" s="196"/>
      <c r="O325" s="73"/>
      <c r="P325" s="73"/>
      <c r="Q325" s="73"/>
      <c r="R325" s="73"/>
      <c r="S325" s="73"/>
      <c r="T325" s="74"/>
      <c r="U325" s="34"/>
      <c r="V325" s="34"/>
      <c r="W325" s="34"/>
      <c r="X325" s="34"/>
      <c r="Y325" s="34"/>
      <c r="Z325" s="34"/>
      <c r="AA325" s="34"/>
      <c r="AB325" s="34"/>
      <c r="AC325" s="34"/>
      <c r="AD325" s="34"/>
      <c r="AE325" s="34"/>
      <c r="AT325" s="15" t="s">
        <v>290</v>
      </c>
      <c r="AU325" s="15" t="s">
        <v>82</v>
      </c>
    </row>
    <row r="326" s="2" customFormat="1" ht="37.8" customHeight="1">
      <c r="A326" s="34"/>
      <c r="B326" s="177"/>
      <c r="C326" s="208" t="s">
        <v>73</v>
      </c>
      <c r="D326" s="208" t="s">
        <v>2150</v>
      </c>
      <c r="E326" s="209" t="s">
        <v>2587</v>
      </c>
      <c r="F326" s="210" t="s">
        <v>2588</v>
      </c>
      <c r="G326" s="211" t="s">
        <v>2202</v>
      </c>
      <c r="H326" s="212">
        <v>2</v>
      </c>
      <c r="I326" s="213"/>
      <c r="J326" s="214">
        <f>ROUND(I326*H326,2)</f>
        <v>0</v>
      </c>
      <c r="K326" s="215"/>
      <c r="L326" s="216"/>
      <c r="M326" s="217" t="s">
        <v>1</v>
      </c>
      <c r="N326" s="218" t="s">
        <v>38</v>
      </c>
      <c r="O326" s="73"/>
      <c r="P326" s="188">
        <f>O326*H326</f>
        <v>0</v>
      </c>
      <c r="Q326" s="188">
        <v>0</v>
      </c>
      <c r="R326" s="188">
        <f>Q326*H326</f>
        <v>0</v>
      </c>
      <c r="S326" s="188">
        <v>0</v>
      </c>
      <c r="T326" s="189">
        <f>S326*H326</f>
        <v>0</v>
      </c>
      <c r="U326" s="34"/>
      <c r="V326" s="34"/>
      <c r="W326" s="34"/>
      <c r="X326" s="34"/>
      <c r="Y326" s="34"/>
      <c r="Z326" s="34"/>
      <c r="AA326" s="34"/>
      <c r="AB326" s="34"/>
      <c r="AC326" s="34"/>
      <c r="AD326" s="34"/>
      <c r="AE326" s="34"/>
      <c r="AR326" s="190" t="s">
        <v>317</v>
      </c>
      <c r="AT326" s="190" t="s">
        <v>2150</v>
      </c>
      <c r="AU326" s="190" t="s">
        <v>82</v>
      </c>
      <c r="AY326" s="15" t="s">
        <v>281</v>
      </c>
      <c r="BE326" s="191">
        <f>IF(N326="základní",J326,0)</f>
        <v>0</v>
      </c>
      <c r="BF326" s="191">
        <f>IF(N326="snížená",J326,0)</f>
        <v>0</v>
      </c>
      <c r="BG326" s="191">
        <f>IF(N326="zákl. přenesená",J326,0)</f>
        <v>0</v>
      </c>
      <c r="BH326" s="191">
        <f>IF(N326="sníž. přenesená",J326,0)</f>
        <v>0</v>
      </c>
      <c r="BI326" s="191">
        <f>IF(N326="nulová",J326,0)</f>
        <v>0</v>
      </c>
      <c r="BJ326" s="15" t="s">
        <v>80</v>
      </c>
      <c r="BK326" s="191">
        <f>ROUND(I326*H326,2)</f>
        <v>0</v>
      </c>
      <c r="BL326" s="15" t="s">
        <v>97</v>
      </c>
      <c r="BM326" s="190" t="s">
        <v>2589</v>
      </c>
    </row>
    <row r="327" s="2" customFormat="1">
      <c r="A327" s="34"/>
      <c r="B327" s="35"/>
      <c r="C327" s="34"/>
      <c r="D327" s="192" t="s">
        <v>290</v>
      </c>
      <c r="E327" s="34"/>
      <c r="F327" s="193" t="s">
        <v>2588</v>
      </c>
      <c r="G327" s="34"/>
      <c r="H327" s="34"/>
      <c r="I327" s="194"/>
      <c r="J327" s="34"/>
      <c r="K327" s="34"/>
      <c r="L327" s="35"/>
      <c r="M327" s="195"/>
      <c r="N327" s="196"/>
      <c r="O327" s="73"/>
      <c r="P327" s="73"/>
      <c r="Q327" s="73"/>
      <c r="R327" s="73"/>
      <c r="S327" s="73"/>
      <c r="T327" s="74"/>
      <c r="U327" s="34"/>
      <c r="V327" s="34"/>
      <c r="W327" s="34"/>
      <c r="X327" s="34"/>
      <c r="Y327" s="34"/>
      <c r="Z327" s="34"/>
      <c r="AA327" s="34"/>
      <c r="AB327" s="34"/>
      <c r="AC327" s="34"/>
      <c r="AD327" s="34"/>
      <c r="AE327" s="34"/>
      <c r="AT327" s="15" t="s">
        <v>290</v>
      </c>
      <c r="AU327" s="15" t="s">
        <v>82</v>
      </c>
    </row>
    <row r="328" s="2" customFormat="1" ht="37.8" customHeight="1">
      <c r="A328" s="34"/>
      <c r="B328" s="177"/>
      <c r="C328" s="208" t="s">
        <v>73</v>
      </c>
      <c r="D328" s="208" t="s">
        <v>2150</v>
      </c>
      <c r="E328" s="209" t="s">
        <v>2590</v>
      </c>
      <c r="F328" s="210" t="s">
        <v>2448</v>
      </c>
      <c r="G328" s="211" t="s">
        <v>2202</v>
      </c>
      <c r="H328" s="212">
        <v>1</v>
      </c>
      <c r="I328" s="213"/>
      <c r="J328" s="214">
        <f>ROUND(I328*H328,2)</f>
        <v>0</v>
      </c>
      <c r="K328" s="215"/>
      <c r="L328" s="216"/>
      <c r="M328" s="217" t="s">
        <v>1</v>
      </c>
      <c r="N328" s="218" t="s">
        <v>38</v>
      </c>
      <c r="O328" s="73"/>
      <c r="P328" s="188">
        <f>O328*H328</f>
        <v>0</v>
      </c>
      <c r="Q328" s="188">
        <v>0</v>
      </c>
      <c r="R328" s="188">
        <f>Q328*H328</f>
        <v>0</v>
      </c>
      <c r="S328" s="188">
        <v>0</v>
      </c>
      <c r="T328" s="189">
        <f>S328*H328</f>
        <v>0</v>
      </c>
      <c r="U328" s="34"/>
      <c r="V328" s="34"/>
      <c r="W328" s="34"/>
      <c r="X328" s="34"/>
      <c r="Y328" s="34"/>
      <c r="Z328" s="34"/>
      <c r="AA328" s="34"/>
      <c r="AB328" s="34"/>
      <c r="AC328" s="34"/>
      <c r="AD328" s="34"/>
      <c r="AE328" s="34"/>
      <c r="AR328" s="190" t="s">
        <v>317</v>
      </c>
      <c r="AT328" s="190" t="s">
        <v>2150</v>
      </c>
      <c r="AU328" s="190" t="s">
        <v>82</v>
      </c>
      <c r="AY328" s="15" t="s">
        <v>281</v>
      </c>
      <c r="BE328" s="191">
        <f>IF(N328="základní",J328,0)</f>
        <v>0</v>
      </c>
      <c r="BF328" s="191">
        <f>IF(N328="snížená",J328,0)</f>
        <v>0</v>
      </c>
      <c r="BG328" s="191">
        <f>IF(N328="zákl. přenesená",J328,0)</f>
        <v>0</v>
      </c>
      <c r="BH328" s="191">
        <f>IF(N328="sníž. přenesená",J328,0)</f>
        <v>0</v>
      </c>
      <c r="BI328" s="191">
        <f>IF(N328="nulová",J328,0)</f>
        <v>0</v>
      </c>
      <c r="BJ328" s="15" t="s">
        <v>80</v>
      </c>
      <c r="BK328" s="191">
        <f>ROUND(I328*H328,2)</f>
        <v>0</v>
      </c>
      <c r="BL328" s="15" t="s">
        <v>97</v>
      </c>
      <c r="BM328" s="190" t="s">
        <v>2591</v>
      </c>
    </row>
    <row r="329" s="2" customFormat="1">
      <c r="A329" s="34"/>
      <c r="B329" s="35"/>
      <c r="C329" s="34"/>
      <c r="D329" s="192" t="s">
        <v>290</v>
      </c>
      <c r="E329" s="34"/>
      <c r="F329" s="193" t="s">
        <v>2448</v>
      </c>
      <c r="G329" s="34"/>
      <c r="H329" s="34"/>
      <c r="I329" s="194"/>
      <c r="J329" s="34"/>
      <c r="K329" s="34"/>
      <c r="L329" s="35"/>
      <c r="M329" s="195"/>
      <c r="N329" s="196"/>
      <c r="O329" s="73"/>
      <c r="P329" s="73"/>
      <c r="Q329" s="73"/>
      <c r="R329" s="73"/>
      <c r="S329" s="73"/>
      <c r="T329" s="74"/>
      <c r="U329" s="34"/>
      <c r="V329" s="34"/>
      <c r="W329" s="34"/>
      <c r="X329" s="34"/>
      <c r="Y329" s="34"/>
      <c r="Z329" s="34"/>
      <c r="AA329" s="34"/>
      <c r="AB329" s="34"/>
      <c r="AC329" s="34"/>
      <c r="AD329" s="34"/>
      <c r="AE329" s="34"/>
      <c r="AT329" s="15" t="s">
        <v>290</v>
      </c>
      <c r="AU329" s="15" t="s">
        <v>82</v>
      </c>
    </row>
    <row r="330" s="2" customFormat="1" ht="33" customHeight="1">
      <c r="A330" s="34"/>
      <c r="B330" s="177"/>
      <c r="C330" s="208" t="s">
        <v>73</v>
      </c>
      <c r="D330" s="208" t="s">
        <v>2150</v>
      </c>
      <c r="E330" s="209" t="s">
        <v>2592</v>
      </c>
      <c r="F330" s="210" t="s">
        <v>2450</v>
      </c>
      <c r="G330" s="211" t="s">
        <v>2202</v>
      </c>
      <c r="H330" s="212">
        <v>3</v>
      </c>
      <c r="I330" s="213"/>
      <c r="J330" s="214">
        <f>ROUND(I330*H330,2)</f>
        <v>0</v>
      </c>
      <c r="K330" s="215"/>
      <c r="L330" s="216"/>
      <c r="M330" s="217" t="s">
        <v>1</v>
      </c>
      <c r="N330" s="218" t="s">
        <v>38</v>
      </c>
      <c r="O330" s="73"/>
      <c r="P330" s="188">
        <f>O330*H330</f>
        <v>0</v>
      </c>
      <c r="Q330" s="188">
        <v>0</v>
      </c>
      <c r="R330" s="188">
        <f>Q330*H330</f>
        <v>0</v>
      </c>
      <c r="S330" s="188">
        <v>0</v>
      </c>
      <c r="T330" s="189">
        <f>S330*H330</f>
        <v>0</v>
      </c>
      <c r="U330" s="34"/>
      <c r="V330" s="34"/>
      <c r="W330" s="34"/>
      <c r="X330" s="34"/>
      <c r="Y330" s="34"/>
      <c r="Z330" s="34"/>
      <c r="AA330" s="34"/>
      <c r="AB330" s="34"/>
      <c r="AC330" s="34"/>
      <c r="AD330" s="34"/>
      <c r="AE330" s="34"/>
      <c r="AR330" s="190" t="s">
        <v>317</v>
      </c>
      <c r="AT330" s="190" t="s">
        <v>2150</v>
      </c>
      <c r="AU330" s="190" t="s">
        <v>82</v>
      </c>
      <c r="AY330" s="15" t="s">
        <v>281</v>
      </c>
      <c r="BE330" s="191">
        <f>IF(N330="základní",J330,0)</f>
        <v>0</v>
      </c>
      <c r="BF330" s="191">
        <f>IF(N330="snížená",J330,0)</f>
        <v>0</v>
      </c>
      <c r="BG330" s="191">
        <f>IF(N330="zákl. přenesená",J330,0)</f>
        <v>0</v>
      </c>
      <c r="BH330" s="191">
        <f>IF(N330="sníž. přenesená",J330,0)</f>
        <v>0</v>
      </c>
      <c r="BI330" s="191">
        <f>IF(N330="nulová",J330,0)</f>
        <v>0</v>
      </c>
      <c r="BJ330" s="15" t="s">
        <v>80</v>
      </c>
      <c r="BK330" s="191">
        <f>ROUND(I330*H330,2)</f>
        <v>0</v>
      </c>
      <c r="BL330" s="15" t="s">
        <v>97</v>
      </c>
      <c r="BM330" s="190" t="s">
        <v>2593</v>
      </c>
    </row>
    <row r="331" s="2" customFormat="1">
      <c r="A331" s="34"/>
      <c r="B331" s="35"/>
      <c r="C331" s="34"/>
      <c r="D331" s="192" t="s">
        <v>290</v>
      </c>
      <c r="E331" s="34"/>
      <c r="F331" s="193" t="s">
        <v>2450</v>
      </c>
      <c r="G331" s="34"/>
      <c r="H331" s="34"/>
      <c r="I331" s="194"/>
      <c r="J331" s="34"/>
      <c r="K331" s="34"/>
      <c r="L331" s="35"/>
      <c r="M331" s="195"/>
      <c r="N331" s="196"/>
      <c r="O331" s="73"/>
      <c r="P331" s="73"/>
      <c r="Q331" s="73"/>
      <c r="R331" s="73"/>
      <c r="S331" s="73"/>
      <c r="T331" s="74"/>
      <c r="U331" s="34"/>
      <c r="V331" s="34"/>
      <c r="W331" s="34"/>
      <c r="X331" s="34"/>
      <c r="Y331" s="34"/>
      <c r="Z331" s="34"/>
      <c r="AA331" s="34"/>
      <c r="AB331" s="34"/>
      <c r="AC331" s="34"/>
      <c r="AD331" s="34"/>
      <c r="AE331" s="34"/>
      <c r="AT331" s="15" t="s">
        <v>290</v>
      </c>
      <c r="AU331" s="15" t="s">
        <v>82</v>
      </c>
    </row>
    <row r="332" s="2" customFormat="1" ht="33" customHeight="1">
      <c r="A332" s="34"/>
      <c r="B332" s="177"/>
      <c r="C332" s="208" t="s">
        <v>73</v>
      </c>
      <c r="D332" s="208" t="s">
        <v>2150</v>
      </c>
      <c r="E332" s="209" t="s">
        <v>2594</v>
      </c>
      <c r="F332" s="210" t="s">
        <v>2452</v>
      </c>
      <c r="G332" s="211" t="s">
        <v>2202</v>
      </c>
      <c r="H332" s="212">
        <v>18</v>
      </c>
      <c r="I332" s="213"/>
      <c r="J332" s="214">
        <f>ROUND(I332*H332,2)</f>
        <v>0</v>
      </c>
      <c r="K332" s="215"/>
      <c r="L332" s="216"/>
      <c r="M332" s="217" t="s">
        <v>1</v>
      </c>
      <c r="N332" s="218" t="s">
        <v>38</v>
      </c>
      <c r="O332" s="73"/>
      <c r="P332" s="188">
        <f>O332*H332</f>
        <v>0</v>
      </c>
      <c r="Q332" s="188">
        <v>0</v>
      </c>
      <c r="R332" s="188">
        <f>Q332*H332</f>
        <v>0</v>
      </c>
      <c r="S332" s="188">
        <v>0</v>
      </c>
      <c r="T332" s="189">
        <f>S332*H332</f>
        <v>0</v>
      </c>
      <c r="U332" s="34"/>
      <c r="V332" s="34"/>
      <c r="W332" s="34"/>
      <c r="X332" s="34"/>
      <c r="Y332" s="34"/>
      <c r="Z332" s="34"/>
      <c r="AA332" s="34"/>
      <c r="AB332" s="34"/>
      <c r="AC332" s="34"/>
      <c r="AD332" s="34"/>
      <c r="AE332" s="34"/>
      <c r="AR332" s="190" t="s">
        <v>317</v>
      </c>
      <c r="AT332" s="190" t="s">
        <v>2150</v>
      </c>
      <c r="AU332" s="190" t="s">
        <v>82</v>
      </c>
      <c r="AY332" s="15" t="s">
        <v>281</v>
      </c>
      <c r="BE332" s="191">
        <f>IF(N332="základní",J332,0)</f>
        <v>0</v>
      </c>
      <c r="BF332" s="191">
        <f>IF(N332="snížená",J332,0)</f>
        <v>0</v>
      </c>
      <c r="BG332" s="191">
        <f>IF(N332="zákl. přenesená",J332,0)</f>
        <v>0</v>
      </c>
      <c r="BH332" s="191">
        <f>IF(N332="sníž. přenesená",J332,0)</f>
        <v>0</v>
      </c>
      <c r="BI332" s="191">
        <f>IF(N332="nulová",J332,0)</f>
        <v>0</v>
      </c>
      <c r="BJ332" s="15" t="s">
        <v>80</v>
      </c>
      <c r="BK332" s="191">
        <f>ROUND(I332*H332,2)</f>
        <v>0</v>
      </c>
      <c r="BL332" s="15" t="s">
        <v>97</v>
      </c>
      <c r="BM332" s="190" t="s">
        <v>2595</v>
      </c>
    </row>
    <row r="333" s="2" customFormat="1">
      <c r="A333" s="34"/>
      <c r="B333" s="35"/>
      <c r="C333" s="34"/>
      <c r="D333" s="192" t="s">
        <v>290</v>
      </c>
      <c r="E333" s="34"/>
      <c r="F333" s="193" t="s">
        <v>2452</v>
      </c>
      <c r="G333" s="34"/>
      <c r="H333" s="34"/>
      <c r="I333" s="194"/>
      <c r="J333" s="34"/>
      <c r="K333" s="34"/>
      <c r="L333" s="35"/>
      <c r="M333" s="195"/>
      <c r="N333" s="196"/>
      <c r="O333" s="73"/>
      <c r="P333" s="73"/>
      <c r="Q333" s="73"/>
      <c r="R333" s="73"/>
      <c r="S333" s="73"/>
      <c r="T333" s="74"/>
      <c r="U333" s="34"/>
      <c r="V333" s="34"/>
      <c r="W333" s="34"/>
      <c r="X333" s="34"/>
      <c r="Y333" s="34"/>
      <c r="Z333" s="34"/>
      <c r="AA333" s="34"/>
      <c r="AB333" s="34"/>
      <c r="AC333" s="34"/>
      <c r="AD333" s="34"/>
      <c r="AE333" s="34"/>
      <c r="AT333" s="15" t="s">
        <v>290</v>
      </c>
      <c r="AU333" s="15" t="s">
        <v>82</v>
      </c>
    </row>
    <row r="334" s="2" customFormat="1" ht="16.5" customHeight="1">
      <c r="A334" s="34"/>
      <c r="B334" s="177"/>
      <c r="C334" s="208" t="s">
        <v>73</v>
      </c>
      <c r="D334" s="208" t="s">
        <v>2150</v>
      </c>
      <c r="E334" s="209" t="s">
        <v>1308</v>
      </c>
      <c r="F334" s="210" t="s">
        <v>2557</v>
      </c>
      <c r="G334" s="211" t="s">
        <v>287</v>
      </c>
      <c r="H334" s="219"/>
      <c r="I334" s="213"/>
      <c r="J334" s="214">
        <f>ROUND(I334*H334,2)</f>
        <v>0</v>
      </c>
      <c r="K334" s="215"/>
      <c r="L334" s="216"/>
      <c r="M334" s="217" t="s">
        <v>1</v>
      </c>
      <c r="N334" s="218" t="s">
        <v>38</v>
      </c>
      <c r="O334" s="73"/>
      <c r="P334" s="188">
        <f>O334*H334</f>
        <v>0</v>
      </c>
      <c r="Q334" s="188">
        <v>0</v>
      </c>
      <c r="R334" s="188">
        <f>Q334*H334</f>
        <v>0</v>
      </c>
      <c r="S334" s="188">
        <v>0</v>
      </c>
      <c r="T334" s="189">
        <f>S334*H334</f>
        <v>0</v>
      </c>
      <c r="U334" s="34"/>
      <c r="V334" s="34"/>
      <c r="W334" s="34"/>
      <c r="X334" s="34"/>
      <c r="Y334" s="34"/>
      <c r="Z334" s="34"/>
      <c r="AA334" s="34"/>
      <c r="AB334" s="34"/>
      <c r="AC334" s="34"/>
      <c r="AD334" s="34"/>
      <c r="AE334" s="34"/>
      <c r="AR334" s="190" t="s">
        <v>317</v>
      </c>
      <c r="AT334" s="190" t="s">
        <v>2150</v>
      </c>
      <c r="AU334" s="190" t="s">
        <v>82</v>
      </c>
      <c r="AY334" s="15" t="s">
        <v>281</v>
      </c>
      <c r="BE334" s="191">
        <f>IF(N334="základní",J334,0)</f>
        <v>0</v>
      </c>
      <c r="BF334" s="191">
        <f>IF(N334="snížená",J334,0)</f>
        <v>0</v>
      </c>
      <c r="BG334" s="191">
        <f>IF(N334="zákl. přenesená",J334,0)</f>
        <v>0</v>
      </c>
      <c r="BH334" s="191">
        <f>IF(N334="sníž. přenesená",J334,0)</f>
        <v>0</v>
      </c>
      <c r="BI334" s="191">
        <f>IF(N334="nulová",J334,0)</f>
        <v>0</v>
      </c>
      <c r="BJ334" s="15" t="s">
        <v>80</v>
      </c>
      <c r="BK334" s="191">
        <f>ROUND(I334*H334,2)</f>
        <v>0</v>
      </c>
      <c r="BL334" s="15" t="s">
        <v>97</v>
      </c>
      <c r="BM334" s="190" t="s">
        <v>2596</v>
      </c>
    </row>
    <row r="335" s="2" customFormat="1">
      <c r="A335" s="34"/>
      <c r="B335" s="35"/>
      <c r="C335" s="34"/>
      <c r="D335" s="192" t="s">
        <v>290</v>
      </c>
      <c r="E335" s="34"/>
      <c r="F335" s="193" t="s">
        <v>2557</v>
      </c>
      <c r="G335" s="34"/>
      <c r="H335" s="34"/>
      <c r="I335" s="194"/>
      <c r="J335" s="34"/>
      <c r="K335" s="34"/>
      <c r="L335" s="35"/>
      <c r="M335" s="195"/>
      <c r="N335" s="196"/>
      <c r="O335" s="73"/>
      <c r="P335" s="73"/>
      <c r="Q335" s="73"/>
      <c r="R335" s="73"/>
      <c r="S335" s="73"/>
      <c r="T335" s="74"/>
      <c r="U335" s="34"/>
      <c r="V335" s="34"/>
      <c r="W335" s="34"/>
      <c r="X335" s="34"/>
      <c r="Y335" s="34"/>
      <c r="Z335" s="34"/>
      <c r="AA335" s="34"/>
      <c r="AB335" s="34"/>
      <c r="AC335" s="34"/>
      <c r="AD335" s="34"/>
      <c r="AE335" s="34"/>
      <c r="AT335" s="15" t="s">
        <v>290</v>
      </c>
      <c r="AU335" s="15" t="s">
        <v>82</v>
      </c>
    </row>
    <row r="336" s="12" customFormat="1" ht="22.8" customHeight="1">
      <c r="A336" s="12"/>
      <c r="B336" s="164"/>
      <c r="C336" s="12"/>
      <c r="D336" s="165" t="s">
        <v>72</v>
      </c>
      <c r="E336" s="175" t="s">
        <v>2454</v>
      </c>
      <c r="F336" s="175" t="s">
        <v>2455</v>
      </c>
      <c r="G336" s="12"/>
      <c r="H336" s="12"/>
      <c r="I336" s="167"/>
      <c r="J336" s="176">
        <f>BK336</f>
        <v>0</v>
      </c>
      <c r="K336" s="12"/>
      <c r="L336" s="164"/>
      <c r="M336" s="169"/>
      <c r="N336" s="170"/>
      <c r="O336" s="170"/>
      <c r="P336" s="171">
        <f>SUM(P337:P358)</f>
        <v>0</v>
      </c>
      <c r="Q336" s="170"/>
      <c r="R336" s="171">
        <f>SUM(R337:R358)</f>
        <v>0</v>
      </c>
      <c r="S336" s="170"/>
      <c r="T336" s="172">
        <f>SUM(T337:T358)</f>
        <v>0</v>
      </c>
      <c r="U336" s="12"/>
      <c r="V336" s="12"/>
      <c r="W336" s="12"/>
      <c r="X336" s="12"/>
      <c r="Y336" s="12"/>
      <c r="Z336" s="12"/>
      <c r="AA336" s="12"/>
      <c r="AB336" s="12"/>
      <c r="AC336" s="12"/>
      <c r="AD336" s="12"/>
      <c r="AE336" s="12"/>
      <c r="AR336" s="165" t="s">
        <v>80</v>
      </c>
      <c r="AT336" s="173" t="s">
        <v>72</v>
      </c>
      <c r="AU336" s="173" t="s">
        <v>80</v>
      </c>
      <c r="AY336" s="165" t="s">
        <v>281</v>
      </c>
      <c r="BK336" s="174">
        <f>SUM(BK337:BK358)</f>
        <v>0</v>
      </c>
    </row>
    <row r="337" s="2" customFormat="1" ht="16.5" customHeight="1">
      <c r="A337" s="34"/>
      <c r="B337" s="177"/>
      <c r="C337" s="208" t="s">
        <v>73</v>
      </c>
      <c r="D337" s="208" t="s">
        <v>2150</v>
      </c>
      <c r="E337" s="209" t="s">
        <v>2597</v>
      </c>
      <c r="F337" s="210" t="s">
        <v>2456</v>
      </c>
      <c r="G337" s="211" t="s">
        <v>505</v>
      </c>
      <c r="H337" s="212">
        <v>670</v>
      </c>
      <c r="I337" s="213"/>
      <c r="J337" s="214">
        <f>ROUND(I337*H337,2)</f>
        <v>0</v>
      </c>
      <c r="K337" s="215"/>
      <c r="L337" s="216"/>
      <c r="M337" s="217" t="s">
        <v>1</v>
      </c>
      <c r="N337" s="218" t="s">
        <v>38</v>
      </c>
      <c r="O337" s="73"/>
      <c r="P337" s="188">
        <f>O337*H337</f>
        <v>0</v>
      </c>
      <c r="Q337" s="188">
        <v>0</v>
      </c>
      <c r="R337" s="188">
        <f>Q337*H337</f>
        <v>0</v>
      </c>
      <c r="S337" s="188">
        <v>0</v>
      </c>
      <c r="T337" s="189">
        <f>S337*H337</f>
        <v>0</v>
      </c>
      <c r="U337" s="34"/>
      <c r="V337" s="34"/>
      <c r="W337" s="34"/>
      <c r="X337" s="34"/>
      <c r="Y337" s="34"/>
      <c r="Z337" s="34"/>
      <c r="AA337" s="34"/>
      <c r="AB337" s="34"/>
      <c r="AC337" s="34"/>
      <c r="AD337" s="34"/>
      <c r="AE337" s="34"/>
      <c r="AR337" s="190" t="s">
        <v>317</v>
      </c>
      <c r="AT337" s="190" t="s">
        <v>2150</v>
      </c>
      <c r="AU337" s="190" t="s">
        <v>82</v>
      </c>
      <c r="AY337" s="15" t="s">
        <v>281</v>
      </c>
      <c r="BE337" s="191">
        <f>IF(N337="základní",J337,0)</f>
        <v>0</v>
      </c>
      <c r="BF337" s="191">
        <f>IF(N337="snížená",J337,0)</f>
        <v>0</v>
      </c>
      <c r="BG337" s="191">
        <f>IF(N337="zákl. přenesená",J337,0)</f>
        <v>0</v>
      </c>
      <c r="BH337" s="191">
        <f>IF(N337="sníž. přenesená",J337,0)</f>
        <v>0</v>
      </c>
      <c r="BI337" s="191">
        <f>IF(N337="nulová",J337,0)</f>
        <v>0</v>
      </c>
      <c r="BJ337" s="15" t="s">
        <v>80</v>
      </c>
      <c r="BK337" s="191">
        <f>ROUND(I337*H337,2)</f>
        <v>0</v>
      </c>
      <c r="BL337" s="15" t="s">
        <v>97</v>
      </c>
      <c r="BM337" s="190" t="s">
        <v>2598</v>
      </c>
    </row>
    <row r="338" s="2" customFormat="1">
      <c r="A338" s="34"/>
      <c r="B338" s="35"/>
      <c r="C338" s="34"/>
      <c r="D338" s="192" t="s">
        <v>290</v>
      </c>
      <c r="E338" s="34"/>
      <c r="F338" s="193" t="s">
        <v>2456</v>
      </c>
      <c r="G338" s="34"/>
      <c r="H338" s="34"/>
      <c r="I338" s="194"/>
      <c r="J338" s="34"/>
      <c r="K338" s="34"/>
      <c r="L338" s="35"/>
      <c r="M338" s="195"/>
      <c r="N338" s="196"/>
      <c r="O338" s="73"/>
      <c r="P338" s="73"/>
      <c r="Q338" s="73"/>
      <c r="R338" s="73"/>
      <c r="S338" s="73"/>
      <c r="T338" s="74"/>
      <c r="U338" s="34"/>
      <c r="V338" s="34"/>
      <c r="W338" s="34"/>
      <c r="X338" s="34"/>
      <c r="Y338" s="34"/>
      <c r="Z338" s="34"/>
      <c r="AA338" s="34"/>
      <c r="AB338" s="34"/>
      <c r="AC338" s="34"/>
      <c r="AD338" s="34"/>
      <c r="AE338" s="34"/>
      <c r="AT338" s="15" t="s">
        <v>290</v>
      </c>
      <c r="AU338" s="15" t="s">
        <v>82</v>
      </c>
    </row>
    <row r="339" s="2" customFormat="1" ht="16.5" customHeight="1">
      <c r="A339" s="34"/>
      <c r="B339" s="177"/>
      <c r="C339" s="208" t="s">
        <v>73</v>
      </c>
      <c r="D339" s="208" t="s">
        <v>2150</v>
      </c>
      <c r="E339" s="209" t="s">
        <v>2599</v>
      </c>
      <c r="F339" s="210" t="s">
        <v>2458</v>
      </c>
      <c r="G339" s="211" t="s">
        <v>505</v>
      </c>
      <c r="H339" s="212">
        <v>140</v>
      </c>
      <c r="I339" s="213"/>
      <c r="J339" s="214">
        <f>ROUND(I339*H339,2)</f>
        <v>0</v>
      </c>
      <c r="K339" s="215"/>
      <c r="L339" s="216"/>
      <c r="M339" s="217" t="s">
        <v>1</v>
      </c>
      <c r="N339" s="218" t="s">
        <v>38</v>
      </c>
      <c r="O339" s="73"/>
      <c r="P339" s="188">
        <f>O339*H339</f>
        <v>0</v>
      </c>
      <c r="Q339" s="188">
        <v>0</v>
      </c>
      <c r="R339" s="188">
        <f>Q339*H339</f>
        <v>0</v>
      </c>
      <c r="S339" s="188">
        <v>0</v>
      </c>
      <c r="T339" s="189">
        <f>S339*H339</f>
        <v>0</v>
      </c>
      <c r="U339" s="34"/>
      <c r="V339" s="34"/>
      <c r="W339" s="34"/>
      <c r="X339" s="34"/>
      <c r="Y339" s="34"/>
      <c r="Z339" s="34"/>
      <c r="AA339" s="34"/>
      <c r="AB339" s="34"/>
      <c r="AC339" s="34"/>
      <c r="AD339" s="34"/>
      <c r="AE339" s="34"/>
      <c r="AR339" s="190" t="s">
        <v>317</v>
      </c>
      <c r="AT339" s="190" t="s">
        <v>2150</v>
      </c>
      <c r="AU339" s="190" t="s">
        <v>82</v>
      </c>
      <c r="AY339" s="15" t="s">
        <v>281</v>
      </c>
      <c r="BE339" s="191">
        <f>IF(N339="základní",J339,0)</f>
        <v>0</v>
      </c>
      <c r="BF339" s="191">
        <f>IF(N339="snížená",J339,0)</f>
        <v>0</v>
      </c>
      <c r="BG339" s="191">
        <f>IF(N339="zákl. přenesená",J339,0)</f>
        <v>0</v>
      </c>
      <c r="BH339" s="191">
        <f>IF(N339="sníž. přenesená",J339,0)</f>
        <v>0</v>
      </c>
      <c r="BI339" s="191">
        <f>IF(N339="nulová",J339,0)</f>
        <v>0</v>
      </c>
      <c r="BJ339" s="15" t="s">
        <v>80</v>
      </c>
      <c r="BK339" s="191">
        <f>ROUND(I339*H339,2)</f>
        <v>0</v>
      </c>
      <c r="BL339" s="15" t="s">
        <v>97</v>
      </c>
      <c r="BM339" s="190" t="s">
        <v>2600</v>
      </c>
    </row>
    <row r="340" s="2" customFormat="1">
      <c r="A340" s="34"/>
      <c r="B340" s="35"/>
      <c r="C340" s="34"/>
      <c r="D340" s="192" t="s">
        <v>290</v>
      </c>
      <c r="E340" s="34"/>
      <c r="F340" s="193" t="s">
        <v>2458</v>
      </c>
      <c r="G340" s="34"/>
      <c r="H340" s="34"/>
      <c r="I340" s="194"/>
      <c r="J340" s="34"/>
      <c r="K340" s="34"/>
      <c r="L340" s="35"/>
      <c r="M340" s="195"/>
      <c r="N340" s="196"/>
      <c r="O340" s="73"/>
      <c r="P340" s="73"/>
      <c r="Q340" s="73"/>
      <c r="R340" s="73"/>
      <c r="S340" s="73"/>
      <c r="T340" s="74"/>
      <c r="U340" s="34"/>
      <c r="V340" s="34"/>
      <c r="W340" s="34"/>
      <c r="X340" s="34"/>
      <c r="Y340" s="34"/>
      <c r="Z340" s="34"/>
      <c r="AA340" s="34"/>
      <c r="AB340" s="34"/>
      <c r="AC340" s="34"/>
      <c r="AD340" s="34"/>
      <c r="AE340" s="34"/>
      <c r="AT340" s="15" t="s">
        <v>290</v>
      </c>
      <c r="AU340" s="15" t="s">
        <v>82</v>
      </c>
    </row>
    <row r="341" s="2" customFormat="1" ht="16.5" customHeight="1">
      <c r="A341" s="34"/>
      <c r="B341" s="177"/>
      <c r="C341" s="208" t="s">
        <v>73</v>
      </c>
      <c r="D341" s="208" t="s">
        <v>2150</v>
      </c>
      <c r="E341" s="209" t="s">
        <v>2601</v>
      </c>
      <c r="F341" s="210" t="s">
        <v>2460</v>
      </c>
      <c r="G341" s="211" t="s">
        <v>2202</v>
      </c>
      <c r="H341" s="212">
        <v>2</v>
      </c>
      <c r="I341" s="213"/>
      <c r="J341" s="214">
        <f>ROUND(I341*H341,2)</f>
        <v>0</v>
      </c>
      <c r="K341" s="215"/>
      <c r="L341" s="216"/>
      <c r="M341" s="217" t="s">
        <v>1</v>
      </c>
      <c r="N341" s="218" t="s">
        <v>38</v>
      </c>
      <c r="O341" s="73"/>
      <c r="P341" s="188">
        <f>O341*H341</f>
        <v>0</v>
      </c>
      <c r="Q341" s="188">
        <v>0</v>
      </c>
      <c r="R341" s="188">
        <f>Q341*H341</f>
        <v>0</v>
      </c>
      <c r="S341" s="188">
        <v>0</v>
      </c>
      <c r="T341" s="189">
        <f>S341*H341</f>
        <v>0</v>
      </c>
      <c r="U341" s="34"/>
      <c r="V341" s="34"/>
      <c r="W341" s="34"/>
      <c r="X341" s="34"/>
      <c r="Y341" s="34"/>
      <c r="Z341" s="34"/>
      <c r="AA341" s="34"/>
      <c r="AB341" s="34"/>
      <c r="AC341" s="34"/>
      <c r="AD341" s="34"/>
      <c r="AE341" s="34"/>
      <c r="AR341" s="190" t="s">
        <v>317</v>
      </c>
      <c r="AT341" s="190" t="s">
        <v>2150</v>
      </c>
      <c r="AU341" s="190" t="s">
        <v>82</v>
      </c>
      <c r="AY341" s="15" t="s">
        <v>281</v>
      </c>
      <c r="BE341" s="191">
        <f>IF(N341="základní",J341,0)</f>
        <v>0</v>
      </c>
      <c r="BF341" s="191">
        <f>IF(N341="snížená",J341,0)</f>
        <v>0</v>
      </c>
      <c r="BG341" s="191">
        <f>IF(N341="zákl. přenesená",J341,0)</f>
        <v>0</v>
      </c>
      <c r="BH341" s="191">
        <f>IF(N341="sníž. přenesená",J341,0)</f>
        <v>0</v>
      </c>
      <c r="BI341" s="191">
        <f>IF(N341="nulová",J341,0)</f>
        <v>0</v>
      </c>
      <c r="BJ341" s="15" t="s">
        <v>80</v>
      </c>
      <c r="BK341" s="191">
        <f>ROUND(I341*H341,2)</f>
        <v>0</v>
      </c>
      <c r="BL341" s="15" t="s">
        <v>97</v>
      </c>
      <c r="BM341" s="190" t="s">
        <v>2602</v>
      </c>
    </row>
    <row r="342" s="2" customFormat="1">
      <c r="A342" s="34"/>
      <c r="B342" s="35"/>
      <c r="C342" s="34"/>
      <c r="D342" s="192" t="s">
        <v>290</v>
      </c>
      <c r="E342" s="34"/>
      <c r="F342" s="193" t="s">
        <v>2460</v>
      </c>
      <c r="G342" s="34"/>
      <c r="H342" s="34"/>
      <c r="I342" s="194"/>
      <c r="J342" s="34"/>
      <c r="K342" s="34"/>
      <c r="L342" s="35"/>
      <c r="M342" s="195"/>
      <c r="N342" s="196"/>
      <c r="O342" s="73"/>
      <c r="P342" s="73"/>
      <c r="Q342" s="73"/>
      <c r="R342" s="73"/>
      <c r="S342" s="73"/>
      <c r="T342" s="74"/>
      <c r="U342" s="34"/>
      <c r="V342" s="34"/>
      <c r="W342" s="34"/>
      <c r="X342" s="34"/>
      <c r="Y342" s="34"/>
      <c r="Z342" s="34"/>
      <c r="AA342" s="34"/>
      <c r="AB342" s="34"/>
      <c r="AC342" s="34"/>
      <c r="AD342" s="34"/>
      <c r="AE342" s="34"/>
      <c r="AT342" s="15" t="s">
        <v>290</v>
      </c>
      <c r="AU342" s="15" t="s">
        <v>82</v>
      </c>
    </row>
    <row r="343" s="2" customFormat="1" ht="16.5" customHeight="1">
      <c r="A343" s="34"/>
      <c r="B343" s="177"/>
      <c r="C343" s="208" t="s">
        <v>73</v>
      </c>
      <c r="D343" s="208" t="s">
        <v>2150</v>
      </c>
      <c r="E343" s="209" t="s">
        <v>2603</v>
      </c>
      <c r="F343" s="210" t="s">
        <v>2462</v>
      </c>
      <c r="G343" s="211" t="s">
        <v>2202</v>
      </c>
      <c r="H343" s="212">
        <v>2</v>
      </c>
      <c r="I343" s="213"/>
      <c r="J343" s="214">
        <f>ROUND(I343*H343,2)</f>
        <v>0</v>
      </c>
      <c r="K343" s="215"/>
      <c r="L343" s="216"/>
      <c r="M343" s="217" t="s">
        <v>1</v>
      </c>
      <c r="N343" s="218" t="s">
        <v>38</v>
      </c>
      <c r="O343" s="73"/>
      <c r="P343" s="188">
        <f>O343*H343</f>
        <v>0</v>
      </c>
      <c r="Q343" s="188">
        <v>0</v>
      </c>
      <c r="R343" s="188">
        <f>Q343*H343</f>
        <v>0</v>
      </c>
      <c r="S343" s="188">
        <v>0</v>
      </c>
      <c r="T343" s="189">
        <f>S343*H343</f>
        <v>0</v>
      </c>
      <c r="U343" s="34"/>
      <c r="V343" s="34"/>
      <c r="W343" s="34"/>
      <c r="X343" s="34"/>
      <c r="Y343" s="34"/>
      <c r="Z343" s="34"/>
      <c r="AA343" s="34"/>
      <c r="AB343" s="34"/>
      <c r="AC343" s="34"/>
      <c r="AD343" s="34"/>
      <c r="AE343" s="34"/>
      <c r="AR343" s="190" t="s">
        <v>317</v>
      </c>
      <c r="AT343" s="190" t="s">
        <v>2150</v>
      </c>
      <c r="AU343" s="190" t="s">
        <v>82</v>
      </c>
      <c r="AY343" s="15" t="s">
        <v>281</v>
      </c>
      <c r="BE343" s="191">
        <f>IF(N343="základní",J343,0)</f>
        <v>0</v>
      </c>
      <c r="BF343" s="191">
        <f>IF(N343="snížená",J343,0)</f>
        <v>0</v>
      </c>
      <c r="BG343" s="191">
        <f>IF(N343="zákl. přenesená",J343,0)</f>
        <v>0</v>
      </c>
      <c r="BH343" s="191">
        <f>IF(N343="sníž. přenesená",J343,0)</f>
        <v>0</v>
      </c>
      <c r="BI343" s="191">
        <f>IF(N343="nulová",J343,0)</f>
        <v>0</v>
      </c>
      <c r="BJ343" s="15" t="s">
        <v>80</v>
      </c>
      <c r="BK343" s="191">
        <f>ROUND(I343*H343,2)</f>
        <v>0</v>
      </c>
      <c r="BL343" s="15" t="s">
        <v>97</v>
      </c>
      <c r="BM343" s="190" t="s">
        <v>2604</v>
      </c>
    </row>
    <row r="344" s="2" customFormat="1">
      <c r="A344" s="34"/>
      <c r="B344" s="35"/>
      <c r="C344" s="34"/>
      <c r="D344" s="192" t="s">
        <v>290</v>
      </c>
      <c r="E344" s="34"/>
      <c r="F344" s="193" t="s">
        <v>2462</v>
      </c>
      <c r="G344" s="34"/>
      <c r="H344" s="34"/>
      <c r="I344" s="194"/>
      <c r="J344" s="34"/>
      <c r="K344" s="34"/>
      <c r="L344" s="35"/>
      <c r="M344" s="195"/>
      <c r="N344" s="196"/>
      <c r="O344" s="73"/>
      <c r="P344" s="73"/>
      <c r="Q344" s="73"/>
      <c r="R344" s="73"/>
      <c r="S344" s="73"/>
      <c r="T344" s="74"/>
      <c r="U344" s="34"/>
      <c r="V344" s="34"/>
      <c r="W344" s="34"/>
      <c r="X344" s="34"/>
      <c r="Y344" s="34"/>
      <c r="Z344" s="34"/>
      <c r="AA344" s="34"/>
      <c r="AB344" s="34"/>
      <c r="AC344" s="34"/>
      <c r="AD344" s="34"/>
      <c r="AE344" s="34"/>
      <c r="AT344" s="15" t="s">
        <v>290</v>
      </c>
      <c r="AU344" s="15" t="s">
        <v>82</v>
      </c>
    </row>
    <row r="345" s="2" customFormat="1" ht="16.5" customHeight="1">
      <c r="A345" s="34"/>
      <c r="B345" s="177"/>
      <c r="C345" s="208" t="s">
        <v>73</v>
      </c>
      <c r="D345" s="208" t="s">
        <v>2150</v>
      </c>
      <c r="E345" s="209" t="s">
        <v>2605</v>
      </c>
      <c r="F345" s="210" t="s">
        <v>2464</v>
      </c>
      <c r="G345" s="211" t="s">
        <v>505</v>
      </c>
      <c r="H345" s="212">
        <v>650</v>
      </c>
      <c r="I345" s="213"/>
      <c r="J345" s="214">
        <f>ROUND(I345*H345,2)</f>
        <v>0</v>
      </c>
      <c r="K345" s="215"/>
      <c r="L345" s="216"/>
      <c r="M345" s="217" t="s">
        <v>1</v>
      </c>
      <c r="N345" s="218" t="s">
        <v>38</v>
      </c>
      <c r="O345" s="73"/>
      <c r="P345" s="188">
        <f>O345*H345</f>
        <v>0</v>
      </c>
      <c r="Q345" s="188">
        <v>0</v>
      </c>
      <c r="R345" s="188">
        <f>Q345*H345</f>
        <v>0</v>
      </c>
      <c r="S345" s="188">
        <v>0</v>
      </c>
      <c r="T345" s="189">
        <f>S345*H345</f>
        <v>0</v>
      </c>
      <c r="U345" s="34"/>
      <c r="V345" s="34"/>
      <c r="W345" s="34"/>
      <c r="X345" s="34"/>
      <c r="Y345" s="34"/>
      <c r="Z345" s="34"/>
      <c r="AA345" s="34"/>
      <c r="AB345" s="34"/>
      <c r="AC345" s="34"/>
      <c r="AD345" s="34"/>
      <c r="AE345" s="34"/>
      <c r="AR345" s="190" t="s">
        <v>317</v>
      </c>
      <c r="AT345" s="190" t="s">
        <v>2150</v>
      </c>
      <c r="AU345" s="190" t="s">
        <v>82</v>
      </c>
      <c r="AY345" s="15" t="s">
        <v>281</v>
      </c>
      <c r="BE345" s="191">
        <f>IF(N345="základní",J345,0)</f>
        <v>0</v>
      </c>
      <c r="BF345" s="191">
        <f>IF(N345="snížená",J345,0)</f>
        <v>0</v>
      </c>
      <c r="BG345" s="191">
        <f>IF(N345="zákl. přenesená",J345,0)</f>
        <v>0</v>
      </c>
      <c r="BH345" s="191">
        <f>IF(N345="sníž. přenesená",J345,0)</f>
        <v>0</v>
      </c>
      <c r="BI345" s="191">
        <f>IF(N345="nulová",J345,0)</f>
        <v>0</v>
      </c>
      <c r="BJ345" s="15" t="s">
        <v>80</v>
      </c>
      <c r="BK345" s="191">
        <f>ROUND(I345*H345,2)</f>
        <v>0</v>
      </c>
      <c r="BL345" s="15" t="s">
        <v>97</v>
      </c>
      <c r="BM345" s="190" t="s">
        <v>2606</v>
      </c>
    </row>
    <row r="346" s="2" customFormat="1">
      <c r="A346" s="34"/>
      <c r="B346" s="35"/>
      <c r="C346" s="34"/>
      <c r="D346" s="192" t="s">
        <v>290</v>
      </c>
      <c r="E346" s="34"/>
      <c r="F346" s="193" t="s">
        <v>2464</v>
      </c>
      <c r="G346" s="34"/>
      <c r="H346" s="34"/>
      <c r="I346" s="194"/>
      <c r="J346" s="34"/>
      <c r="K346" s="34"/>
      <c r="L346" s="35"/>
      <c r="M346" s="195"/>
      <c r="N346" s="196"/>
      <c r="O346" s="73"/>
      <c r="P346" s="73"/>
      <c r="Q346" s="73"/>
      <c r="R346" s="73"/>
      <c r="S346" s="73"/>
      <c r="T346" s="74"/>
      <c r="U346" s="34"/>
      <c r="V346" s="34"/>
      <c r="W346" s="34"/>
      <c r="X346" s="34"/>
      <c r="Y346" s="34"/>
      <c r="Z346" s="34"/>
      <c r="AA346" s="34"/>
      <c r="AB346" s="34"/>
      <c r="AC346" s="34"/>
      <c r="AD346" s="34"/>
      <c r="AE346" s="34"/>
      <c r="AT346" s="15" t="s">
        <v>290</v>
      </c>
      <c r="AU346" s="15" t="s">
        <v>82</v>
      </c>
    </row>
    <row r="347" s="2" customFormat="1" ht="16.5" customHeight="1">
      <c r="A347" s="34"/>
      <c r="B347" s="177"/>
      <c r="C347" s="208" t="s">
        <v>73</v>
      </c>
      <c r="D347" s="208" t="s">
        <v>2150</v>
      </c>
      <c r="E347" s="209" t="s">
        <v>2607</v>
      </c>
      <c r="F347" s="210" t="s">
        <v>2466</v>
      </c>
      <c r="G347" s="211" t="s">
        <v>2202</v>
      </c>
      <c r="H347" s="212">
        <v>28</v>
      </c>
      <c r="I347" s="213"/>
      <c r="J347" s="214">
        <f>ROUND(I347*H347,2)</f>
        <v>0</v>
      </c>
      <c r="K347" s="215"/>
      <c r="L347" s="216"/>
      <c r="M347" s="217" t="s">
        <v>1</v>
      </c>
      <c r="N347" s="218" t="s">
        <v>38</v>
      </c>
      <c r="O347" s="73"/>
      <c r="P347" s="188">
        <f>O347*H347</f>
        <v>0</v>
      </c>
      <c r="Q347" s="188">
        <v>0</v>
      </c>
      <c r="R347" s="188">
        <f>Q347*H347</f>
        <v>0</v>
      </c>
      <c r="S347" s="188">
        <v>0</v>
      </c>
      <c r="T347" s="189">
        <f>S347*H347</f>
        <v>0</v>
      </c>
      <c r="U347" s="34"/>
      <c r="V347" s="34"/>
      <c r="W347" s="34"/>
      <c r="X347" s="34"/>
      <c r="Y347" s="34"/>
      <c r="Z347" s="34"/>
      <c r="AA347" s="34"/>
      <c r="AB347" s="34"/>
      <c r="AC347" s="34"/>
      <c r="AD347" s="34"/>
      <c r="AE347" s="34"/>
      <c r="AR347" s="190" t="s">
        <v>317</v>
      </c>
      <c r="AT347" s="190" t="s">
        <v>2150</v>
      </c>
      <c r="AU347" s="190" t="s">
        <v>82</v>
      </c>
      <c r="AY347" s="15" t="s">
        <v>281</v>
      </c>
      <c r="BE347" s="191">
        <f>IF(N347="základní",J347,0)</f>
        <v>0</v>
      </c>
      <c r="BF347" s="191">
        <f>IF(N347="snížená",J347,0)</f>
        <v>0</v>
      </c>
      <c r="BG347" s="191">
        <f>IF(N347="zákl. přenesená",J347,0)</f>
        <v>0</v>
      </c>
      <c r="BH347" s="191">
        <f>IF(N347="sníž. přenesená",J347,0)</f>
        <v>0</v>
      </c>
      <c r="BI347" s="191">
        <f>IF(N347="nulová",J347,0)</f>
        <v>0</v>
      </c>
      <c r="BJ347" s="15" t="s">
        <v>80</v>
      </c>
      <c r="BK347" s="191">
        <f>ROUND(I347*H347,2)</f>
        <v>0</v>
      </c>
      <c r="BL347" s="15" t="s">
        <v>97</v>
      </c>
      <c r="BM347" s="190" t="s">
        <v>2608</v>
      </c>
    </row>
    <row r="348" s="2" customFormat="1">
      <c r="A348" s="34"/>
      <c r="B348" s="35"/>
      <c r="C348" s="34"/>
      <c r="D348" s="192" t="s">
        <v>290</v>
      </c>
      <c r="E348" s="34"/>
      <c r="F348" s="193" t="s">
        <v>2466</v>
      </c>
      <c r="G348" s="34"/>
      <c r="H348" s="34"/>
      <c r="I348" s="194"/>
      <c r="J348" s="34"/>
      <c r="K348" s="34"/>
      <c r="L348" s="35"/>
      <c r="M348" s="195"/>
      <c r="N348" s="196"/>
      <c r="O348" s="73"/>
      <c r="P348" s="73"/>
      <c r="Q348" s="73"/>
      <c r="R348" s="73"/>
      <c r="S348" s="73"/>
      <c r="T348" s="74"/>
      <c r="U348" s="34"/>
      <c r="V348" s="34"/>
      <c r="W348" s="34"/>
      <c r="X348" s="34"/>
      <c r="Y348" s="34"/>
      <c r="Z348" s="34"/>
      <c r="AA348" s="34"/>
      <c r="AB348" s="34"/>
      <c r="AC348" s="34"/>
      <c r="AD348" s="34"/>
      <c r="AE348" s="34"/>
      <c r="AT348" s="15" t="s">
        <v>290</v>
      </c>
      <c r="AU348" s="15" t="s">
        <v>82</v>
      </c>
    </row>
    <row r="349" s="2" customFormat="1" ht="24.15" customHeight="1">
      <c r="A349" s="34"/>
      <c r="B349" s="177"/>
      <c r="C349" s="208" t="s">
        <v>73</v>
      </c>
      <c r="D349" s="208" t="s">
        <v>2150</v>
      </c>
      <c r="E349" s="209" t="s">
        <v>2609</v>
      </c>
      <c r="F349" s="210" t="s">
        <v>2468</v>
      </c>
      <c r="G349" s="211" t="s">
        <v>2202</v>
      </c>
      <c r="H349" s="212">
        <v>28</v>
      </c>
      <c r="I349" s="213"/>
      <c r="J349" s="214">
        <f>ROUND(I349*H349,2)</f>
        <v>0</v>
      </c>
      <c r="K349" s="215"/>
      <c r="L349" s="216"/>
      <c r="M349" s="217" t="s">
        <v>1</v>
      </c>
      <c r="N349" s="218" t="s">
        <v>38</v>
      </c>
      <c r="O349" s="73"/>
      <c r="P349" s="188">
        <f>O349*H349</f>
        <v>0</v>
      </c>
      <c r="Q349" s="188">
        <v>0</v>
      </c>
      <c r="R349" s="188">
        <f>Q349*H349</f>
        <v>0</v>
      </c>
      <c r="S349" s="188">
        <v>0</v>
      </c>
      <c r="T349" s="189">
        <f>S349*H349</f>
        <v>0</v>
      </c>
      <c r="U349" s="34"/>
      <c r="V349" s="34"/>
      <c r="W349" s="34"/>
      <c r="X349" s="34"/>
      <c r="Y349" s="34"/>
      <c r="Z349" s="34"/>
      <c r="AA349" s="34"/>
      <c r="AB349" s="34"/>
      <c r="AC349" s="34"/>
      <c r="AD349" s="34"/>
      <c r="AE349" s="34"/>
      <c r="AR349" s="190" t="s">
        <v>317</v>
      </c>
      <c r="AT349" s="190" t="s">
        <v>2150</v>
      </c>
      <c r="AU349" s="190" t="s">
        <v>82</v>
      </c>
      <c r="AY349" s="15" t="s">
        <v>281</v>
      </c>
      <c r="BE349" s="191">
        <f>IF(N349="základní",J349,0)</f>
        <v>0</v>
      </c>
      <c r="BF349" s="191">
        <f>IF(N349="snížená",J349,0)</f>
        <v>0</v>
      </c>
      <c r="BG349" s="191">
        <f>IF(N349="zákl. přenesená",J349,0)</f>
        <v>0</v>
      </c>
      <c r="BH349" s="191">
        <f>IF(N349="sníž. přenesená",J349,0)</f>
        <v>0</v>
      </c>
      <c r="BI349" s="191">
        <f>IF(N349="nulová",J349,0)</f>
        <v>0</v>
      </c>
      <c r="BJ349" s="15" t="s">
        <v>80</v>
      </c>
      <c r="BK349" s="191">
        <f>ROUND(I349*H349,2)</f>
        <v>0</v>
      </c>
      <c r="BL349" s="15" t="s">
        <v>97</v>
      </c>
      <c r="BM349" s="190" t="s">
        <v>2610</v>
      </c>
    </row>
    <row r="350" s="2" customFormat="1">
      <c r="A350" s="34"/>
      <c r="B350" s="35"/>
      <c r="C350" s="34"/>
      <c r="D350" s="192" t="s">
        <v>290</v>
      </c>
      <c r="E350" s="34"/>
      <c r="F350" s="193" t="s">
        <v>2468</v>
      </c>
      <c r="G350" s="34"/>
      <c r="H350" s="34"/>
      <c r="I350" s="194"/>
      <c r="J350" s="34"/>
      <c r="K350" s="34"/>
      <c r="L350" s="35"/>
      <c r="M350" s="195"/>
      <c r="N350" s="196"/>
      <c r="O350" s="73"/>
      <c r="P350" s="73"/>
      <c r="Q350" s="73"/>
      <c r="R350" s="73"/>
      <c r="S350" s="73"/>
      <c r="T350" s="74"/>
      <c r="U350" s="34"/>
      <c r="V350" s="34"/>
      <c r="W350" s="34"/>
      <c r="X350" s="34"/>
      <c r="Y350" s="34"/>
      <c r="Z350" s="34"/>
      <c r="AA350" s="34"/>
      <c r="AB350" s="34"/>
      <c r="AC350" s="34"/>
      <c r="AD350" s="34"/>
      <c r="AE350" s="34"/>
      <c r="AT350" s="15" t="s">
        <v>290</v>
      </c>
      <c r="AU350" s="15" t="s">
        <v>82</v>
      </c>
    </row>
    <row r="351" s="2" customFormat="1" ht="16.5" customHeight="1">
      <c r="A351" s="34"/>
      <c r="B351" s="177"/>
      <c r="C351" s="208" t="s">
        <v>73</v>
      </c>
      <c r="D351" s="208" t="s">
        <v>2150</v>
      </c>
      <c r="E351" s="209" t="s">
        <v>2611</v>
      </c>
      <c r="F351" s="210" t="s">
        <v>2470</v>
      </c>
      <c r="G351" s="211" t="s">
        <v>2202</v>
      </c>
      <c r="H351" s="212">
        <v>28</v>
      </c>
      <c r="I351" s="213"/>
      <c r="J351" s="214">
        <f>ROUND(I351*H351,2)</f>
        <v>0</v>
      </c>
      <c r="K351" s="215"/>
      <c r="L351" s="216"/>
      <c r="M351" s="217" t="s">
        <v>1</v>
      </c>
      <c r="N351" s="218" t="s">
        <v>38</v>
      </c>
      <c r="O351" s="73"/>
      <c r="P351" s="188">
        <f>O351*H351</f>
        <v>0</v>
      </c>
      <c r="Q351" s="188">
        <v>0</v>
      </c>
      <c r="R351" s="188">
        <f>Q351*H351</f>
        <v>0</v>
      </c>
      <c r="S351" s="188">
        <v>0</v>
      </c>
      <c r="T351" s="189">
        <f>S351*H351</f>
        <v>0</v>
      </c>
      <c r="U351" s="34"/>
      <c r="V351" s="34"/>
      <c r="W351" s="34"/>
      <c r="X351" s="34"/>
      <c r="Y351" s="34"/>
      <c r="Z351" s="34"/>
      <c r="AA351" s="34"/>
      <c r="AB351" s="34"/>
      <c r="AC351" s="34"/>
      <c r="AD351" s="34"/>
      <c r="AE351" s="34"/>
      <c r="AR351" s="190" t="s">
        <v>317</v>
      </c>
      <c r="AT351" s="190" t="s">
        <v>2150</v>
      </c>
      <c r="AU351" s="190" t="s">
        <v>82</v>
      </c>
      <c r="AY351" s="15" t="s">
        <v>281</v>
      </c>
      <c r="BE351" s="191">
        <f>IF(N351="základní",J351,0)</f>
        <v>0</v>
      </c>
      <c r="BF351" s="191">
        <f>IF(N351="snížená",J351,0)</f>
        <v>0</v>
      </c>
      <c r="BG351" s="191">
        <f>IF(N351="zákl. přenesená",J351,0)</f>
        <v>0</v>
      </c>
      <c r="BH351" s="191">
        <f>IF(N351="sníž. přenesená",J351,0)</f>
        <v>0</v>
      </c>
      <c r="BI351" s="191">
        <f>IF(N351="nulová",J351,0)</f>
        <v>0</v>
      </c>
      <c r="BJ351" s="15" t="s">
        <v>80</v>
      </c>
      <c r="BK351" s="191">
        <f>ROUND(I351*H351,2)</f>
        <v>0</v>
      </c>
      <c r="BL351" s="15" t="s">
        <v>97</v>
      </c>
      <c r="BM351" s="190" t="s">
        <v>2612</v>
      </c>
    </row>
    <row r="352" s="2" customFormat="1">
      <c r="A352" s="34"/>
      <c r="B352" s="35"/>
      <c r="C352" s="34"/>
      <c r="D352" s="192" t="s">
        <v>290</v>
      </c>
      <c r="E352" s="34"/>
      <c r="F352" s="193" t="s">
        <v>2470</v>
      </c>
      <c r="G352" s="34"/>
      <c r="H352" s="34"/>
      <c r="I352" s="194"/>
      <c r="J352" s="34"/>
      <c r="K352" s="34"/>
      <c r="L352" s="35"/>
      <c r="M352" s="195"/>
      <c r="N352" s="196"/>
      <c r="O352" s="73"/>
      <c r="P352" s="73"/>
      <c r="Q352" s="73"/>
      <c r="R352" s="73"/>
      <c r="S352" s="73"/>
      <c r="T352" s="74"/>
      <c r="U352" s="34"/>
      <c r="V352" s="34"/>
      <c r="W352" s="34"/>
      <c r="X352" s="34"/>
      <c r="Y352" s="34"/>
      <c r="Z352" s="34"/>
      <c r="AA352" s="34"/>
      <c r="AB352" s="34"/>
      <c r="AC352" s="34"/>
      <c r="AD352" s="34"/>
      <c r="AE352" s="34"/>
      <c r="AT352" s="15" t="s">
        <v>290</v>
      </c>
      <c r="AU352" s="15" t="s">
        <v>82</v>
      </c>
    </row>
    <row r="353" s="2" customFormat="1" ht="16.5" customHeight="1">
      <c r="A353" s="34"/>
      <c r="B353" s="177"/>
      <c r="C353" s="208" t="s">
        <v>73</v>
      </c>
      <c r="D353" s="208" t="s">
        <v>2150</v>
      </c>
      <c r="E353" s="209" t="s">
        <v>2613</v>
      </c>
      <c r="F353" s="210" t="s">
        <v>2472</v>
      </c>
      <c r="G353" s="211" t="s">
        <v>2202</v>
      </c>
      <c r="H353" s="212">
        <v>3</v>
      </c>
      <c r="I353" s="213"/>
      <c r="J353" s="214">
        <f>ROUND(I353*H353,2)</f>
        <v>0</v>
      </c>
      <c r="K353" s="215"/>
      <c r="L353" s="216"/>
      <c r="M353" s="217" t="s">
        <v>1</v>
      </c>
      <c r="N353" s="218" t="s">
        <v>38</v>
      </c>
      <c r="O353" s="73"/>
      <c r="P353" s="188">
        <f>O353*H353</f>
        <v>0</v>
      </c>
      <c r="Q353" s="188">
        <v>0</v>
      </c>
      <c r="R353" s="188">
        <f>Q353*H353</f>
        <v>0</v>
      </c>
      <c r="S353" s="188">
        <v>0</v>
      </c>
      <c r="T353" s="189">
        <f>S353*H353</f>
        <v>0</v>
      </c>
      <c r="U353" s="34"/>
      <c r="V353" s="34"/>
      <c r="W353" s="34"/>
      <c r="X353" s="34"/>
      <c r="Y353" s="34"/>
      <c r="Z353" s="34"/>
      <c r="AA353" s="34"/>
      <c r="AB353" s="34"/>
      <c r="AC353" s="34"/>
      <c r="AD353" s="34"/>
      <c r="AE353" s="34"/>
      <c r="AR353" s="190" t="s">
        <v>317</v>
      </c>
      <c r="AT353" s="190" t="s">
        <v>2150</v>
      </c>
      <c r="AU353" s="190" t="s">
        <v>82</v>
      </c>
      <c r="AY353" s="15" t="s">
        <v>281</v>
      </c>
      <c r="BE353" s="191">
        <f>IF(N353="základní",J353,0)</f>
        <v>0</v>
      </c>
      <c r="BF353" s="191">
        <f>IF(N353="snížená",J353,0)</f>
        <v>0</v>
      </c>
      <c r="BG353" s="191">
        <f>IF(N353="zákl. přenesená",J353,0)</f>
        <v>0</v>
      </c>
      <c r="BH353" s="191">
        <f>IF(N353="sníž. přenesená",J353,0)</f>
        <v>0</v>
      </c>
      <c r="BI353" s="191">
        <f>IF(N353="nulová",J353,0)</f>
        <v>0</v>
      </c>
      <c r="BJ353" s="15" t="s">
        <v>80</v>
      </c>
      <c r="BK353" s="191">
        <f>ROUND(I353*H353,2)</f>
        <v>0</v>
      </c>
      <c r="BL353" s="15" t="s">
        <v>97</v>
      </c>
      <c r="BM353" s="190" t="s">
        <v>2614</v>
      </c>
    </row>
    <row r="354" s="2" customFormat="1">
      <c r="A354" s="34"/>
      <c r="B354" s="35"/>
      <c r="C354" s="34"/>
      <c r="D354" s="192" t="s">
        <v>290</v>
      </c>
      <c r="E354" s="34"/>
      <c r="F354" s="193" t="s">
        <v>2472</v>
      </c>
      <c r="G354" s="34"/>
      <c r="H354" s="34"/>
      <c r="I354" s="194"/>
      <c r="J354" s="34"/>
      <c r="K354" s="34"/>
      <c r="L354" s="35"/>
      <c r="M354" s="195"/>
      <c r="N354" s="196"/>
      <c r="O354" s="73"/>
      <c r="P354" s="73"/>
      <c r="Q354" s="73"/>
      <c r="R354" s="73"/>
      <c r="S354" s="73"/>
      <c r="T354" s="74"/>
      <c r="U354" s="34"/>
      <c r="V354" s="34"/>
      <c r="W354" s="34"/>
      <c r="X354" s="34"/>
      <c r="Y354" s="34"/>
      <c r="Z354" s="34"/>
      <c r="AA354" s="34"/>
      <c r="AB354" s="34"/>
      <c r="AC354" s="34"/>
      <c r="AD354" s="34"/>
      <c r="AE354" s="34"/>
      <c r="AT354" s="15" t="s">
        <v>290</v>
      </c>
      <c r="AU354" s="15" t="s">
        <v>82</v>
      </c>
    </row>
    <row r="355" s="2" customFormat="1" ht="16.5" customHeight="1">
      <c r="A355" s="34"/>
      <c r="B355" s="177"/>
      <c r="C355" s="208" t="s">
        <v>73</v>
      </c>
      <c r="D355" s="208" t="s">
        <v>2150</v>
      </c>
      <c r="E355" s="209" t="s">
        <v>2615</v>
      </c>
      <c r="F355" s="210" t="s">
        <v>2474</v>
      </c>
      <c r="G355" s="211" t="s">
        <v>505</v>
      </c>
      <c r="H355" s="212">
        <v>56</v>
      </c>
      <c r="I355" s="213"/>
      <c r="J355" s="214">
        <f>ROUND(I355*H355,2)</f>
        <v>0</v>
      </c>
      <c r="K355" s="215"/>
      <c r="L355" s="216"/>
      <c r="M355" s="217" t="s">
        <v>1</v>
      </c>
      <c r="N355" s="218" t="s">
        <v>38</v>
      </c>
      <c r="O355" s="73"/>
      <c r="P355" s="188">
        <f>O355*H355</f>
        <v>0</v>
      </c>
      <c r="Q355" s="188">
        <v>0</v>
      </c>
      <c r="R355" s="188">
        <f>Q355*H355</f>
        <v>0</v>
      </c>
      <c r="S355" s="188">
        <v>0</v>
      </c>
      <c r="T355" s="189">
        <f>S355*H355</f>
        <v>0</v>
      </c>
      <c r="U355" s="34"/>
      <c r="V355" s="34"/>
      <c r="W355" s="34"/>
      <c r="X355" s="34"/>
      <c r="Y355" s="34"/>
      <c r="Z355" s="34"/>
      <c r="AA355" s="34"/>
      <c r="AB355" s="34"/>
      <c r="AC355" s="34"/>
      <c r="AD355" s="34"/>
      <c r="AE355" s="34"/>
      <c r="AR355" s="190" t="s">
        <v>317</v>
      </c>
      <c r="AT355" s="190" t="s">
        <v>2150</v>
      </c>
      <c r="AU355" s="190" t="s">
        <v>82</v>
      </c>
      <c r="AY355" s="15" t="s">
        <v>281</v>
      </c>
      <c r="BE355" s="191">
        <f>IF(N355="základní",J355,0)</f>
        <v>0</v>
      </c>
      <c r="BF355" s="191">
        <f>IF(N355="snížená",J355,0)</f>
        <v>0</v>
      </c>
      <c r="BG355" s="191">
        <f>IF(N355="zákl. přenesená",J355,0)</f>
        <v>0</v>
      </c>
      <c r="BH355" s="191">
        <f>IF(N355="sníž. přenesená",J355,0)</f>
        <v>0</v>
      </c>
      <c r="BI355" s="191">
        <f>IF(N355="nulová",J355,0)</f>
        <v>0</v>
      </c>
      <c r="BJ355" s="15" t="s">
        <v>80</v>
      </c>
      <c r="BK355" s="191">
        <f>ROUND(I355*H355,2)</f>
        <v>0</v>
      </c>
      <c r="BL355" s="15" t="s">
        <v>97</v>
      </c>
      <c r="BM355" s="190" t="s">
        <v>2616</v>
      </c>
    </row>
    <row r="356" s="2" customFormat="1">
      <c r="A356" s="34"/>
      <c r="B356" s="35"/>
      <c r="C356" s="34"/>
      <c r="D356" s="192" t="s">
        <v>290</v>
      </c>
      <c r="E356" s="34"/>
      <c r="F356" s="193" t="s">
        <v>2474</v>
      </c>
      <c r="G356" s="34"/>
      <c r="H356" s="34"/>
      <c r="I356" s="194"/>
      <c r="J356" s="34"/>
      <c r="K356" s="34"/>
      <c r="L356" s="35"/>
      <c r="M356" s="195"/>
      <c r="N356" s="196"/>
      <c r="O356" s="73"/>
      <c r="P356" s="73"/>
      <c r="Q356" s="73"/>
      <c r="R356" s="73"/>
      <c r="S356" s="73"/>
      <c r="T356" s="74"/>
      <c r="U356" s="34"/>
      <c r="V356" s="34"/>
      <c r="W356" s="34"/>
      <c r="X356" s="34"/>
      <c r="Y356" s="34"/>
      <c r="Z356" s="34"/>
      <c r="AA356" s="34"/>
      <c r="AB356" s="34"/>
      <c r="AC356" s="34"/>
      <c r="AD356" s="34"/>
      <c r="AE356" s="34"/>
      <c r="AT356" s="15" t="s">
        <v>290</v>
      </c>
      <c r="AU356" s="15" t="s">
        <v>82</v>
      </c>
    </row>
    <row r="357" s="2" customFormat="1" ht="16.5" customHeight="1">
      <c r="A357" s="34"/>
      <c r="B357" s="177"/>
      <c r="C357" s="208" t="s">
        <v>73</v>
      </c>
      <c r="D357" s="208" t="s">
        <v>2150</v>
      </c>
      <c r="E357" s="209" t="s">
        <v>1311</v>
      </c>
      <c r="F357" s="210" t="s">
        <v>2557</v>
      </c>
      <c r="G357" s="211" t="s">
        <v>287</v>
      </c>
      <c r="H357" s="219"/>
      <c r="I357" s="213"/>
      <c r="J357" s="214">
        <f>ROUND(I357*H357,2)</f>
        <v>0</v>
      </c>
      <c r="K357" s="215"/>
      <c r="L357" s="216"/>
      <c r="M357" s="217" t="s">
        <v>1</v>
      </c>
      <c r="N357" s="218" t="s">
        <v>38</v>
      </c>
      <c r="O357" s="73"/>
      <c r="P357" s="188">
        <f>O357*H357</f>
        <v>0</v>
      </c>
      <c r="Q357" s="188">
        <v>0</v>
      </c>
      <c r="R357" s="188">
        <f>Q357*H357</f>
        <v>0</v>
      </c>
      <c r="S357" s="188">
        <v>0</v>
      </c>
      <c r="T357" s="189">
        <f>S357*H357</f>
        <v>0</v>
      </c>
      <c r="U357" s="34"/>
      <c r="V357" s="34"/>
      <c r="W357" s="34"/>
      <c r="X357" s="34"/>
      <c r="Y357" s="34"/>
      <c r="Z357" s="34"/>
      <c r="AA357" s="34"/>
      <c r="AB357" s="34"/>
      <c r="AC357" s="34"/>
      <c r="AD357" s="34"/>
      <c r="AE357" s="34"/>
      <c r="AR357" s="190" t="s">
        <v>317</v>
      </c>
      <c r="AT357" s="190" t="s">
        <v>2150</v>
      </c>
      <c r="AU357" s="190" t="s">
        <v>82</v>
      </c>
      <c r="AY357" s="15" t="s">
        <v>281</v>
      </c>
      <c r="BE357" s="191">
        <f>IF(N357="základní",J357,0)</f>
        <v>0</v>
      </c>
      <c r="BF357" s="191">
        <f>IF(N357="snížená",J357,0)</f>
        <v>0</v>
      </c>
      <c r="BG357" s="191">
        <f>IF(N357="zákl. přenesená",J357,0)</f>
        <v>0</v>
      </c>
      <c r="BH357" s="191">
        <f>IF(N357="sníž. přenesená",J357,0)</f>
        <v>0</v>
      </c>
      <c r="BI357" s="191">
        <f>IF(N357="nulová",J357,0)</f>
        <v>0</v>
      </c>
      <c r="BJ357" s="15" t="s">
        <v>80</v>
      </c>
      <c r="BK357" s="191">
        <f>ROUND(I357*H357,2)</f>
        <v>0</v>
      </c>
      <c r="BL357" s="15" t="s">
        <v>97</v>
      </c>
      <c r="BM357" s="190" t="s">
        <v>2617</v>
      </c>
    </row>
    <row r="358" s="2" customFormat="1">
      <c r="A358" s="34"/>
      <c r="B358" s="35"/>
      <c r="C358" s="34"/>
      <c r="D358" s="192" t="s">
        <v>290</v>
      </c>
      <c r="E358" s="34"/>
      <c r="F358" s="193" t="s">
        <v>2557</v>
      </c>
      <c r="G358" s="34"/>
      <c r="H358" s="34"/>
      <c r="I358" s="194"/>
      <c r="J358" s="34"/>
      <c r="K358" s="34"/>
      <c r="L358" s="35"/>
      <c r="M358" s="195"/>
      <c r="N358" s="196"/>
      <c r="O358" s="73"/>
      <c r="P358" s="73"/>
      <c r="Q358" s="73"/>
      <c r="R358" s="73"/>
      <c r="S358" s="73"/>
      <c r="T358" s="74"/>
      <c r="U358" s="34"/>
      <c r="V358" s="34"/>
      <c r="W358" s="34"/>
      <c r="X358" s="34"/>
      <c r="Y358" s="34"/>
      <c r="Z358" s="34"/>
      <c r="AA358" s="34"/>
      <c r="AB358" s="34"/>
      <c r="AC358" s="34"/>
      <c r="AD358" s="34"/>
      <c r="AE358" s="34"/>
      <c r="AT358" s="15" t="s">
        <v>290</v>
      </c>
      <c r="AU358" s="15" t="s">
        <v>82</v>
      </c>
    </row>
    <row r="359" s="12" customFormat="1" ht="22.8" customHeight="1">
      <c r="A359" s="12"/>
      <c r="B359" s="164"/>
      <c r="C359" s="12"/>
      <c r="D359" s="165" t="s">
        <v>72</v>
      </c>
      <c r="E359" s="175" t="s">
        <v>2476</v>
      </c>
      <c r="F359" s="175" t="s">
        <v>2477</v>
      </c>
      <c r="G359" s="12"/>
      <c r="H359" s="12"/>
      <c r="I359" s="167"/>
      <c r="J359" s="176">
        <f>BK359</f>
        <v>0</v>
      </c>
      <c r="K359" s="12"/>
      <c r="L359" s="164"/>
      <c r="M359" s="169"/>
      <c r="N359" s="170"/>
      <c r="O359" s="170"/>
      <c r="P359" s="171">
        <f>SUM(P360:P363)</f>
        <v>0</v>
      </c>
      <c r="Q359" s="170"/>
      <c r="R359" s="171">
        <f>SUM(R360:R363)</f>
        <v>0</v>
      </c>
      <c r="S359" s="170"/>
      <c r="T359" s="172">
        <f>SUM(T360:T363)</f>
        <v>0</v>
      </c>
      <c r="U359" s="12"/>
      <c r="V359" s="12"/>
      <c r="W359" s="12"/>
      <c r="X359" s="12"/>
      <c r="Y359" s="12"/>
      <c r="Z359" s="12"/>
      <c r="AA359" s="12"/>
      <c r="AB359" s="12"/>
      <c r="AC359" s="12"/>
      <c r="AD359" s="12"/>
      <c r="AE359" s="12"/>
      <c r="AR359" s="165" t="s">
        <v>80</v>
      </c>
      <c r="AT359" s="173" t="s">
        <v>72</v>
      </c>
      <c r="AU359" s="173" t="s">
        <v>80</v>
      </c>
      <c r="AY359" s="165" t="s">
        <v>281</v>
      </c>
      <c r="BK359" s="174">
        <f>SUM(BK360:BK363)</f>
        <v>0</v>
      </c>
    </row>
    <row r="360" s="2" customFormat="1" ht="16.5" customHeight="1">
      <c r="A360" s="34"/>
      <c r="B360" s="177"/>
      <c r="C360" s="208" t="s">
        <v>73</v>
      </c>
      <c r="D360" s="208" t="s">
        <v>2150</v>
      </c>
      <c r="E360" s="209" t="s">
        <v>2618</v>
      </c>
      <c r="F360" s="210" t="s">
        <v>2485</v>
      </c>
      <c r="G360" s="211" t="s">
        <v>505</v>
      </c>
      <c r="H360" s="212">
        <v>690</v>
      </c>
      <c r="I360" s="213"/>
      <c r="J360" s="214">
        <f>ROUND(I360*H360,2)</f>
        <v>0</v>
      </c>
      <c r="K360" s="215"/>
      <c r="L360" s="216"/>
      <c r="M360" s="217" t="s">
        <v>1</v>
      </c>
      <c r="N360" s="218" t="s">
        <v>38</v>
      </c>
      <c r="O360" s="73"/>
      <c r="P360" s="188">
        <f>O360*H360</f>
        <v>0</v>
      </c>
      <c r="Q360" s="188">
        <v>0</v>
      </c>
      <c r="R360" s="188">
        <f>Q360*H360</f>
        <v>0</v>
      </c>
      <c r="S360" s="188">
        <v>0</v>
      </c>
      <c r="T360" s="189">
        <f>S360*H360</f>
        <v>0</v>
      </c>
      <c r="U360" s="34"/>
      <c r="V360" s="34"/>
      <c r="W360" s="34"/>
      <c r="X360" s="34"/>
      <c r="Y360" s="34"/>
      <c r="Z360" s="34"/>
      <c r="AA360" s="34"/>
      <c r="AB360" s="34"/>
      <c r="AC360" s="34"/>
      <c r="AD360" s="34"/>
      <c r="AE360" s="34"/>
      <c r="AR360" s="190" t="s">
        <v>317</v>
      </c>
      <c r="AT360" s="190" t="s">
        <v>2150</v>
      </c>
      <c r="AU360" s="190" t="s">
        <v>82</v>
      </c>
      <c r="AY360" s="15" t="s">
        <v>281</v>
      </c>
      <c r="BE360" s="191">
        <f>IF(N360="základní",J360,0)</f>
        <v>0</v>
      </c>
      <c r="BF360" s="191">
        <f>IF(N360="snížená",J360,0)</f>
        <v>0</v>
      </c>
      <c r="BG360" s="191">
        <f>IF(N360="zákl. přenesená",J360,0)</f>
        <v>0</v>
      </c>
      <c r="BH360" s="191">
        <f>IF(N360="sníž. přenesená",J360,0)</f>
        <v>0</v>
      </c>
      <c r="BI360" s="191">
        <f>IF(N360="nulová",J360,0)</f>
        <v>0</v>
      </c>
      <c r="BJ360" s="15" t="s">
        <v>80</v>
      </c>
      <c r="BK360" s="191">
        <f>ROUND(I360*H360,2)</f>
        <v>0</v>
      </c>
      <c r="BL360" s="15" t="s">
        <v>97</v>
      </c>
      <c r="BM360" s="190" t="s">
        <v>2619</v>
      </c>
    </row>
    <row r="361" s="2" customFormat="1">
      <c r="A361" s="34"/>
      <c r="B361" s="35"/>
      <c r="C361" s="34"/>
      <c r="D361" s="192" t="s">
        <v>290</v>
      </c>
      <c r="E361" s="34"/>
      <c r="F361" s="193" t="s">
        <v>2485</v>
      </c>
      <c r="G361" s="34"/>
      <c r="H361" s="34"/>
      <c r="I361" s="194"/>
      <c r="J361" s="34"/>
      <c r="K361" s="34"/>
      <c r="L361" s="35"/>
      <c r="M361" s="195"/>
      <c r="N361" s="196"/>
      <c r="O361" s="73"/>
      <c r="P361" s="73"/>
      <c r="Q361" s="73"/>
      <c r="R361" s="73"/>
      <c r="S361" s="73"/>
      <c r="T361" s="74"/>
      <c r="U361" s="34"/>
      <c r="V361" s="34"/>
      <c r="W361" s="34"/>
      <c r="X361" s="34"/>
      <c r="Y361" s="34"/>
      <c r="Z361" s="34"/>
      <c r="AA361" s="34"/>
      <c r="AB361" s="34"/>
      <c r="AC361" s="34"/>
      <c r="AD361" s="34"/>
      <c r="AE361" s="34"/>
      <c r="AT361" s="15" t="s">
        <v>290</v>
      </c>
      <c r="AU361" s="15" t="s">
        <v>82</v>
      </c>
    </row>
    <row r="362" s="2" customFormat="1" ht="16.5" customHeight="1">
      <c r="A362" s="34"/>
      <c r="B362" s="177"/>
      <c r="C362" s="208" t="s">
        <v>73</v>
      </c>
      <c r="D362" s="208" t="s">
        <v>2150</v>
      </c>
      <c r="E362" s="209" t="s">
        <v>2620</v>
      </c>
      <c r="F362" s="210" t="s">
        <v>2557</v>
      </c>
      <c r="G362" s="211" t="s">
        <v>287</v>
      </c>
      <c r="H362" s="219"/>
      <c r="I362" s="213"/>
      <c r="J362" s="214">
        <f>ROUND(I362*H362,2)</f>
        <v>0</v>
      </c>
      <c r="K362" s="215"/>
      <c r="L362" s="216"/>
      <c r="M362" s="217" t="s">
        <v>1</v>
      </c>
      <c r="N362" s="218" t="s">
        <v>38</v>
      </c>
      <c r="O362" s="73"/>
      <c r="P362" s="188">
        <f>O362*H362</f>
        <v>0</v>
      </c>
      <c r="Q362" s="188">
        <v>0</v>
      </c>
      <c r="R362" s="188">
        <f>Q362*H362</f>
        <v>0</v>
      </c>
      <c r="S362" s="188">
        <v>0</v>
      </c>
      <c r="T362" s="189">
        <f>S362*H362</f>
        <v>0</v>
      </c>
      <c r="U362" s="34"/>
      <c r="V362" s="34"/>
      <c r="W362" s="34"/>
      <c r="X362" s="34"/>
      <c r="Y362" s="34"/>
      <c r="Z362" s="34"/>
      <c r="AA362" s="34"/>
      <c r="AB362" s="34"/>
      <c r="AC362" s="34"/>
      <c r="AD362" s="34"/>
      <c r="AE362" s="34"/>
      <c r="AR362" s="190" t="s">
        <v>317</v>
      </c>
      <c r="AT362" s="190" t="s">
        <v>2150</v>
      </c>
      <c r="AU362" s="190" t="s">
        <v>82</v>
      </c>
      <c r="AY362" s="15" t="s">
        <v>281</v>
      </c>
      <c r="BE362" s="191">
        <f>IF(N362="základní",J362,0)</f>
        <v>0</v>
      </c>
      <c r="BF362" s="191">
        <f>IF(N362="snížená",J362,0)</f>
        <v>0</v>
      </c>
      <c r="BG362" s="191">
        <f>IF(N362="zákl. přenesená",J362,0)</f>
        <v>0</v>
      </c>
      <c r="BH362" s="191">
        <f>IF(N362="sníž. přenesená",J362,0)</f>
        <v>0</v>
      </c>
      <c r="BI362" s="191">
        <f>IF(N362="nulová",J362,0)</f>
        <v>0</v>
      </c>
      <c r="BJ362" s="15" t="s">
        <v>80</v>
      </c>
      <c r="BK362" s="191">
        <f>ROUND(I362*H362,2)</f>
        <v>0</v>
      </c>
      <c r="BL362" s="15" t="s">
        <v>97</v>
      </c>
      <c r="BM362" s="190" t="s">
        <v>2621</v>
      </c>
    </row>
    <row r="363" s="2" customFormat="1">
      <c r="A363" s="34"/>
      <c r="B363" s="35"/>
      <c r="C363" s="34"/>
      <c r="D363" s="192" t="s">
        <v>290</v>
      </c>
      <c r="E363" s="34"/>
      <c r="F363" s="193" t="s">
        <v>2557</v>
      </c>
      <c r="G363" s="34"/>
      <c r="H363" s="34"/>
      <c r="I363" s="194"/>
      <c r="J363" s="34"/>
      <c r="K363" s="34"/>
      <c r="L363" s="35"/>
      <c r="M363" s="195"/>
      <c r="N363" s="196"/>
      <c r="O363" s="73"/>
      <c r="P363" s="73"/>
      <c r="Q363" s="73"/>
      <c r="R363" s="73"/>
      <c r="S363" s="73"/>
      <c r="T363" s="74"/>
      <c r="U363" s="34"/>
      <c r="V363" s="34"/>
      <c r="W363" s="34"/>
      <c r="X363" s="34"/>
      <c r="Y363" s="34"/>
      <c r="Z363" s="34"/>
      <c r="AA363" s="34"/>
      <c r="AB363" s="34"/>
      <c r="AC363" s="34"/>
      <c r="AD363" s="34"/>
      <c r="AE363" s="34"/>
      <c r="AT363" s="15" t="s">
        <v>290</v>
      </c>
      <c r="AU363" s="15" t="s">
        <v>82</v>
      </c>
    </row>
    <row r="364" s="12" customFormat="1" ht="22.8" customHeight="1">
      <c r="A364" s="12"/>
      <c r="B364" s="164"/>
      <c r="C364" s="12"/>
      <c r="D364" s="165" t="s">
        <v>72</v>
      </c>
      <c r="E364" s="175" t="s">
        <v>2502</v>
      </c>
      <c r="F364" s="175" t="s">
        <v>2503</v>
      </c>
      <c r="G364" s="12"/>
      <c r="H364" s="12"/>
      <c r="I364" s="167"/>
      <c r="J364" s="176">
        <f>BK364</f>
        <v>0</v>
      </c>
      <c r="K364" s="12"/>
      <c r="L364" s="164"/>
      <c r="M364" s="169"/>
      <c r="N364" s="170"/>
      <c r="O364" s="170"/>
      <c r="P364" s="171">
        <f>SUM(P365:P372)</f>
        <v>0</v>
      </c>
      <c r="Q364" s="170"/>
      <c r="R364" s="171">
        <f>SUM(R365:R372)</f>
        <v>0</v>
      </c>
      <c r="S364" s="170"/>
      <c r="T364" s="172">
        <f>SUM(T365:T372)</f>
        <v>0</v>
      </c>
      <c r="U364" s="12"/>
      <c r="V364" s="12"/>
      <c r="W364" s="12"/>
      <c r="X364" s="12"/>
      <c r="Y364" s="12"/>
      <c r="Z364" s="12"/>
      <c r="AA364" s="12"/>
      <c r="AB364" s="12"/>
      <c r="AC364" s="12"/>
      <c r="AD364" s="12"/>
      <c r="AE364" s="12"/>
      <c r="AR364" s="165" t="s">
        <v>80</v>
      </c>
      <c r="AT364" s="173" t="s">
        <v>72</v>
      </c>
      <c r="AU364" s="173" t="s">
        <v>80</v>
      </c>
      <c r="AY364" s="165" t="s">
        <v>281</v>
      </c>
      <c r="BK364" s="174">
        <f>SUM(BK365:BK372)</f>
        <v>0</v>
      </c>
    </row>
    <row r="365" s="2" customFormat="1" ht="16.5" customHeight="1">
      <c r="A365" s="34"/>
      <c r="B365" s="177"/>
      <c r="C365" s="208" t="s">
        <v>73</v>
      </c>
      <c r="D365" s="208" t="s">
        <v>2150</v>
      </c>
      <c r="E365" s="209" t="s">
        <v>2622</v>
      </c>
      <c r="F365" s="210" t="s">
        <v>2504</v>
      </c>
      <c r="G365" s="211" t="s">
        <v>505</v>
      </c>
      <c r="H365" s="212">
        <v>740</v>
      </c>
      <c r="I365" s="213"/>
      <c r="J365" s="214">
        <f>ROUND(I365*H365,2)</f>
        <v>0</v>
      </c>
      <c r="K365" s="215"/>
      <c r="L365" s="216"/>
      <c r="M365" s="217" t="s">
        <v>1</v>
      </c>
      <c r="N365" s="218" t="s">
        <v>38</v>
      </c>
      <c r="O365" s="73"/>
      <c r="P365" s="188">
        <f>O365*H365</f>
        <v>0</v>
      </c>
      <c r="Q365" s="188">
        <v>0</v>
      </c>
      <c r="R365" s="188">
        <f>Q365*H365</f>
        <v>0</v>
      </c>
      <c r="S365" s="188">
        <v>0</v>
      </c>
      <c r="T365" s="189">
        <f>S365*H365</f>
        <v>0</v>
      </c>
      <c r="U365" s="34"/>
      <c r="V365" s="34"/>
      <c r="W365" s="34"/>
      <c r="X365" s="34"/>
      <c r="Y365" s="34"/>
      <c r="Z365" s="34"/>
      <c r="AA365" s="34"/>
      <c r="AB365" s="34"/>
      <c r="AC365" s="34"/>
      <c r="AD365" s="34"/>
      <c r="AE365" s="34"/>
      <c r="AR365" s="190" t="s">
        <v>317</v>
      </c>
      <c r="AT365" s="190" t="s">
        <v>2150</v>
      </c>
      <c r="AU365" s="190" t="s">
        <v>82</v>
      </c>
      <c r="AY365" s="15" t="s">
        <v>281</v>
      </c>
      <c r="BE365" s="191">
        <f>IF(N365="základní",J365,0)</f>
        <v>0</v>
      </c>
      <c r="BF365" s="191">
        <f>IF(N365="snížená",J365,0)</f>
        <v>0</v>
      </c>
      <c r="BG365" s="191">
        <f>IF(N365="zákl. přenesená",J365,0)</f>
        <v>0</v>
      </c>
      <c r="BH365" s="191">
        <f>IF(N365="sníž. přenesená",J365,0)</f>
        <v>0</v>
      </c>
      <c r="BI365" s="191">
        <f>IF(N365="nulová",J365,0)</f>
        <v>0</v>
      </c>
      <c r="BJ365" s="15" t="s">
        <v>80</v>
      </c>
      <c r="BK365" s="191">
        <f>ROUND(I365*H365,2)</f>
        <v>0</v>
      </c>
      <c r="BL365" s="15" t="s">
        <v>97</v>
      </c>
      <c r="BM365" s="190" t="s">
        <v>2623</v>
      </c>
    </row>
    <row r="366" s="2" customFormat="1">
      <c r="A366" s="34"/>
      <c r="B366" s="35"/>
      <c r="C366" s="34"/>
      <c r="D366" s="192" t="s">
        <v>290</v>
      </c>
      <c r="E366" s="34"/>
      <c r="F366" s="193" t="s">
        <v>2504</v>
      </c>
      <c r="G366" s="34"/>
      <c r="H366" s="34"/>
      <c r="I366" s="194"/>
      <c r="J366" s="34"/>
      <c r="K366" s="34"/>
      <c r="L366" s="35"/>
      <c r="M366" s="195"/>
      <c r="N366" s="196"/>
      <c r="O366" s="73"/>
      <c r="P366" s="73"/>
      <c r="Q366" s="73"/>
      <c r="R366" s="73"/>
      <c r="S366" s="73"/>
      <c r="T366" s="74"/>
      <c r="U366" s="34"/>
      <c r="V366" s="34"/>
      <c r="W366" s="34"/>
      <c r="X366" s="34"/>
      <c r="Y366" s="34"/>
      <c r="Z366" s="34"/>
      <c r="AA366" s="34"/>
      <c r="AB366" s="34"/>
      <c r="AC366" s="34"/>
      <c r="AD366" s="34"/>
      <c r="AE366" s="34"/>
      <c r="AT366" s="15" t="s">
        <v>290</v>
      </c>
      <c r="AU366" s="15" t="s">
        <v>82</v>
      </c>
    </row>
    <row r="367" s="2" customFormat="1" ht="16.5" customHeight="1">
      <c r="A367" s="34"/>
      <c r="B367" s="177"/>
      <c r="C367" s="208" t="s">
        <v>73</v>
      </c>
      <c r="D367" s="208" t="s">
        <v>2150</v>
      </c>
      <c r="E367" s="209" t="s">
        <v>2624</v>
      </c>
      <c r="F367" s="210" t="s">
        <v>2625</v>
      </c>
      <c r="G367" s="211" t="s">
        <v>2202</v>
      </c>
      <c r="H367" s="212">
        <v>1</v>
      </c>
      <c r="I367" s="213"/>
      <c r="J367" s="214">
        <f>ROUND(I367*H367,2)</f>
        <v>0</v>
      </c>
      <c r="K367" s="215"/>
      <c r="L367" s="216"/>
      <c r="M367" s="217" t="s">
        <v>1</v>
      </c>
      <c r="N367" s="218" t="s">
        <v>38</v>
      </c>
      <c r="O367" s="73"/>
      <c r="P367" s="188">
        <f>O367*H367</f>
        <v>0</v>
      </c>
      <c r="Q367" s="188">
        <v>0</v>
      </c>
      <c r="R367" s="188">
        <f>Q367*H367</f>
        <v>0</v>
      </c>
      <c r="S367" s="188">
        <v>0</v>
      </c>
      <c r="T367" s="189">
        <f>S367*H367</f>
        <v>0</v>
      </c>
      <c r="U367" s="34"/>
      <c r="V367" s="34"/>
      <c r="W367" s="34"/>
      <c r="X367" s="34"/>
      <c r="Y367" s="34"/>
      <c r="Z367" s="34"/>
      <c r="AA367" s="34"/>
      <c r="AB367" s="34"/>
      <c r="AC367" s="34"/>
      <c r="AD367" s="34"/>
      <c r="AE367" s="34"/>
      <c r="AR367" s="190" t="s">
        <v>317</v>
      </c>
      <c r="AT367" s="190" t="s">
        <v>2150</v>
      </c>
      <c r="AU367" s="190" t="s">
        <v>82</v>
      </c>
      <c r="AY367" s="15" t="s">
        <v>281</v>
      </c>
      <c r="BE367" s="191">
        <f>IF(N367="základní",J367,0)</f>
        <v>0</v>
      </c>
      <c r="BF367" s="191">
        <f>IF(N367="snížená",J367,0)</f>
        <v>0</v>
      </c>
      <c r="BG367" s="191">
        <f>IF(N367="zákl. přenesená",J367,0)</f>
        <v>0</v>
      </c>
      <c r="BH367" s="191">
        <f>IF(N367="sníž. přenesená",J367,0)</f>
        <v>0</v>
      </c>
      <c r="BI367" s="191">
        <f>IF(N367="nulová",J367,0)</f>
        <v>0</v>
      </c>
      <c r="BJ367" s="15" t="s">
        <v>80</v>
      </c>
      <c r="BK367" s="191">
        <f>ROUND(I367*H367,2)</f>
        <v>0</v>
      </c>
      <c r="BL367" s="15" t="s">
        <v>97</v>
      </c>
      <c r="BM367" s="190" t="s">
        <v>2626</v>
      </c>
    </row>
    <row r="368" s="2" customFormat="1">
      <c r="A368" s="34"/>
      <c r="B368" s="35"/>
      <c r="C368" s="34"/>
      <c r="D368" s="192" t="s">
        <v>290</v>
      </c>
      <c r="E368" s="34"/>
      <c r="F368" s="193" t="s">
        <v>2506</v>
      </c>
      <c r="G368" s="34"/>
      <c r="H368" s="34"/>
      <c r="I368" s="194"/>
      <c r="J368" s="34"/>
      <c r="K368" s="34"/>
      <c r="L368" s="35"/>
      <c r="M368" s="195"/>
      <c r="N368" s="196"/>
      <c r="O368" s="73"/>
      <c r="P368" s="73"/>
      <c r="Q368" s="73"/>
      <c r="R368" s="73"/>
      <c r="S368" s="73"/>
      <c r="T368" s="74"/>
      <c r="U368" s="34"/>
      <c r="V368" s="34"/>
      <c r="W368" s="34"/>
      <c r="X368" s="34"/>
      <c r="Y368" s="34"/>
      <c r="Z368" s="34"/>
      <c r="AA368" s="34"/>
      <c r="AB368" s="34"/>
      <c r="AC368" s="34"/>
      <c r="AD368" s="34"/>
      <c r="AE368" s="34"/>
      <c r="AT368" s="15" t="s">
        <v>290</v>
      </c>
      <c r="AU368" s="15" t="s">
        <v>82</v>
      </c>
    </row>
    <row r="369" s="2" customFormat="1" ht="16.5" customHeight="1">
      <c r="A369" s="34"/>
      <c r="B369" s="177"/>
      <c r="C369" s="208" t="s">
        <v>73</v>
      </c>
      <c r="D369" s="208" t="s">
        <v>2150</v>
      </c>
      <c r="E369" s="209" t="s">
        <v>2627</v>
      </c>
      <c r="F369" s="210" t="s">
        <v>2508</v>
      </c>
      <c r="G369" s="211" t="s">
        <v>2202</v>
      </c>
      <c r="H369" s="212">
        <v>36</v>
      </c>
      <c r="I369" s="213"/>
      <c r="J369" s="214">
        <f>ROUND(I369*H369,2)</f>
        <v>0</v>
      </c>
      <c r="K369" s="215"/>
      <c r="L369" s="216"/>
      <c r="M369" s="217" t="s">
        <v>1</v>
      </c>
      <c r="N369" s="218" t="s">
        <v>38</v>
      </c>
      <c r="O369" s="73"/>
      <c r="P369" s="188">
        <f>O369*H369</f>
        <v>0</v>
      </c>
      <c r="Q369" s="188">
        <v>0</v>
      </c>
      <c r="R369" s="188">
        <f>Q369*H369</f>
        <v>0</v>
      </c>
      <c r="S369" s="188">
        <v>0</v>
      </c>
      <c r="T369" s="189">
        <f>S369*H369</f>
        <v>0</v>
      </c>
      <c r="U369" s="34"/>
      <c r="V369" s="34"/>
      <c r="W369" s="34"/>
      <c r="X369" s="34"/>
      <c r="Y369" s="34"/>
      <c r="Z369" s="34"/>
      <c r="AA369" s="34"/>
      <c r="AB369" s="34"/>
      <c r="AC369" s="34"/>
      <c r="AD369" s="34"/>
      <c r="AE369" s="34"/>
      <c r="AR369" s="190" t="s">
        <v>317</v>
      </c>
      <c r="AT369" s="190" t="s">
        <v>2150</v>
      </c>
      <c r="AU369" s="190" t="s">
        <v>82</v>
      </c>
      <c r="AY369" s="15" t="s">
        <v>281</v>
      </c>
      <c r="BE369" s="191">
        <f>IF(N369="základní",J369,0)</f>
        <v>0</v>
      </c>
      <c r="BF369" s="191">
        <f>IF(N369="snížená",J369,0)</f>
        <v>0</v>
      </c>
      <c r="BG369" s="191">
        <f>IF(N369="zákl. přenesená",J369,0)</f>
        <v>0</v>
      </c>
      <c r="BH369" s="191">
        <f>IF(N369="sníž. přenesená",J369,0)</f>
        <v>0</v>
      </c>
      <c r="BI369" s="191">
        <f>IF(N369="nulová",J369,0)</f>
        <v>0</v>
      </c>
      <c r="BJ369" s="15" t="s">
        <v>80</v>
      </c>
      <c r="BK369" s="191">
        <f>ROUND(I369*H369,2)</f>
        <v>0</v>
      </c>
      <c r="BL369" s="15" t="s">
        <v>97</v>
      </c>
      <c r="BM369" s="190" t="s">
        <v>2628</v>
      </c>
    </row>
    <row r="370" s="2" customFormat="1">
      <c r="A370" s="34"/>
      <c r="B370" s="35"/>
      <c r="C370" s="34"/>
      <c r="D370" s="192" t="s">
        <v>290</v>
      </c>
      <c r="E370" s="34"/>
      <c r="F370" s="193" t="s">
        <v>2508</v>
      </c>
      <c r="G370" s="34"/>
      <c r="H370" s="34"/>
      <c r="I370" s="194"/>
      <c r="J370" s="34"/>
      <c r="K370" s="34"/>
      <c r="L370" s="35"/>
      <c r="M370" s="195"/>
      <c r="N370" s="196"/>
      <c r="O370" s="73"/>
      <c r="P370" s="73"/>
      <c r="Q370" s="73"/>
      <c r="R370" s="73"/>
      <c r="S370" s="73"/>
      <c r="T370" s="74"/>
      <c r="U370" s="34"/>
      <c r="V370" s="34"/>
      <c r="W370" s="34"/>
      <c r="X370" s="34"/>
      <c r="Y370" s="34"/>
      <c r="Z370" s="34"/>
      <c r="AA370" s="34"/>
      <c r="AB370" s="34"/>
      <c r="AC370" s="34"/>
      <c r="AD370" s="34"/>
      <c r="AE370" s="34"/>
      <c r="AT370" s="15" t="s">
        <v>290</v>
      </c>
      <c r="AU370" s="15" t="s">
        <v>82</v>
      </c>
    </row>
    <row r="371" s="2" customFormat="1" ht="16.5" customHeight="1">
      <c r="A371" s="34"/>
      <c r="B371" s="177"/>
      <c r="C371" s="208" t="s">
        <v>73</v>
      </c>
      <c r="D371" s="208" t="s">
        <v>2150</v>
      </c>
      <c r="E371" s="209" t="s">
        <v>2629</v>
      </c>
      <c r="F371" s="210" t="s">
        <v>2557</v>
      </c>
      <c r="G371" s="211" t="s">
        <v>287</v>
      </c>
      <c r="H371" s="219"/>
      <c r="I371" s="213"/>
      <c r="J371" s="214">
        <f>ROUND(I371*H371,2)</f>
        <v>0</v>
      </c>
      <c r="K371" s="215"/>
      <c r="L371" s="216"/>
      <c r="M371" s="217" t="s">
        <v>1</v>
      </c>
      <c r="N371" s="218" t="s">
        <v>38</v>
      </c>
      <c r="O371" s="73"/>
      <c r="P371" s="188">
        <f>O371*H371</f>
        <v>0</v>
      </c>
      <c r="Q371" s="188">
        <v>0</v>
      </c>
      <c r="R371" s="188">
        <f>Q371*H371</f>
        <v>0</v>
      </c>
      <c r="S371" s="188">
        <v>0</v>
      </c>
      <c r="T371" s="189">
        <f>S371*H371</f>
        <v>0</v>
      </c>
      <c r="U371" s="34"/>
      <c r="V371" s="34"/>
      <c r="W371" s="34"/>
      <c r="X371" s="34"/>
      <c r="Y371" s="34"/>
      <c r="Z371" s="34"/>
      <c r="AA371" s="34"/>
      <c r="AB371" s="34"/>
      <c r="AC371" s="34"/>
      <c r="AD371" s="34"/>
      <c r="AE371" s="34"/>
      <c r="AR371" s="190" t="s">
        <v>317</v>
      </c>
      <c r="AT371" s="190" t="s">
        <v>2150</v>
      </c>
      <c r="AU371" s="190" t="s">
        <v>82</v>
      </c>
      <c r="AY371" s="15" t="s">
        <v>281</v>
      </c>
      <c r="BE371" s="191">
        <f>IF(N371="základní",J371,0)</f>
        <v>0</v>
      </c>
      <c r="BF371" s="191">
        <f>IF(N371="snížená",J371,0)</f>
        <v>0</v>
      </c>
      <c r="BG371" s="191">
        <f>IF(N371="zákl. přenesená",J371,0)</f>
        <v>0</v>
      </c>
      <c r="BH371" s="191">
        <f>IF(N371="sníž. přenesená",J371,0)</f>
        <v>0</v>
      </c>
      <c r="BI371" s="191">
        <f>IF(N371="nulová",J371,0)</f>
        <v>0</v>
      </c>
      <c r="BJ371" s="15" t="s">
        <v>80</v>
      </c>
      <c r="BK371" s="191">
        <f>ROUND(I371*H371,2)</f>
        <v>0</v>
      </c>
      <c r="BL371" s="15" t="s">
        <v>97</v>
      </c>
      <c r="BM371" s="190" t="s">
        <v>2630</v>
      </c>
    </row>
    <row r="372" s="2" customFormat="1">
      <c r="A372" s="34"/>
      <c r="B372" s="35"/>
      <c r="C372" s="34"/>
      <c r="D372" s="192" t="s">
        <v>290</v>
      </c>
      <c r="E372" s="34"/>
      <c r="F372" s="193" t="s">
        <v>2557</v>
      </c>
      <c r="G372" s="34"/>
      <c r="H372" s="34"/>
      <c r="I372" s="194"/>
      <c r="J372" s="34"/>
      <c r="K372" s="34"/>
      <c r="L372" s="35"/>
      <c r="M372" s="199"/>
      <c r="N372" s="200"/>
      <c r="O372" s="201"/>
      <c r="P372" s="201"/>
      <c r="Q372" s="201"/>
      <c r="R372" s="201"/>
      <c r="S372" s="201"/>
      <c r="T372" s="202"/>
      <c r="U372" s="34"/>
      <c r="V372" s="34"/>
      <c r="W372" s="34"/>
      <c r="X372" s="34"/>
      <c r="Y372" s="34"/>
      <c r="Z372" s="34"/>
      <c r="AA372" s="34"/>
      <c r="AB372" s="34"/>
      <c r="AC372" s="34"/>
      <c r="AD372" s="34"/>
      <c r="AE372" s="34"/>
      <c r="AT372" s="15" t="s">
        <v>290</v>
      </c>
      <c r="AU372" s="15" t="s">
        <v>82</v>
      </c>
    </row>
    <row r="373" s="2" customFormat="1" ht="6.96" customHeight="1">
      <c r="A373" s="34"/>
      <c r="B373" s="56"/>
      <c r="C373" s="57"/>
      <c r="D373" s="57"/>
      <c r="E373" s="57"/>
      <c r="F373" s="57"/>
      <c r="G373" s="57"/>
      <c r="H373" s="57"/>
      <c r="I373" s="57"/>
      <c r="J373" s="57"/>
      <c r="K373" s="57"/>
      <c r="L373" s="35"/>
      <c r="M373" s="34"/>
      <c r="O373" s="34"/>
      <c r="P373" s="34"/>
      <c r="Q373" s="34"/>
      <c r="R373" s="34"/>
      <c r="S373" s="34"/>
      <c r="T373" s="34"/>
      <c r="U373" s="34"/>
      <c r="V373" s="34"/>
      <c r="W373" s="34"/>
      <c r="X373" s="34"/>
      <c r="Y373" s="34"/>
      <c r="Z373" s="34"/>
      <c r="AA373" s="34"/>
      <c r="AB373" s="34"/>
      <c r="AC373" s="34"/>
      <c r="AD373" s="34"/>
      <c r="AE373" s="34"/>
    </row>
  </sheetData>
  <autoFilter ref="C142:K372"/>
  <mergeCells count="15">
    <mergeCell ref="E7:H7"/>
    <mergeCell ref="E11:H11"/>
    <mergeCell ref="E9:H9"/>
    <mergeCell ref="E13:H13"/>
    <mergeCell ref="E22:H22"/>
    <mergeCell ref="E31:H31"/>
    <mergeCell ref="E85:H85"/>
    <mergeCell ref="E89:H89"/>
    <mergeCell ref="E87:H87"/>
    <mergeCell ref="E91:H91"/>
    <mergeCell ref="E129:H129"/>
    <mergeCell ref="E133:H133"/>
    <mergeCell ref="E131:H131"/>
    <mergeCell ref="E135:H13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175</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2631</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ROUND(J127,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ROUND((SUM(BE127:BE238)),  2)</f>
        <v>0</v>
      </c>
      <c r="G37" s="34"/>
      <c r="H37" s="34"/>
      <c r="I37" s="133">
        <v>0.20999999999999999</v>
      </c>
      <c r="J37" s="132">
        <f>ROUND(((SUM(BE127:BE238))*I37),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ROUND((SUM(BF127:BF238)),  2)</f>
        <v>0</v>
      </c>
      <c r="G38" s="34"/>
      <c r="H38" s="34"/>
      <c r="I38" s="133">
        <v>0.12</v>
      </c>
      <c r="J38" s="132">
        <f>ROUND(((SUM(BF127:BF238))*I38),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ROUND((SUM(BG127:BG238)),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ROUND((SUM(BH127:BH238)),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ROUND((SUM(BI127:BI238)),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D.8.3 - Závlaha</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J127</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2632</v>
      </c>
      <c r="E101" s="147"/>
      <c r="F101" s="147"/>
      <c r="G101" s="147"/>
      <c r="H101" s="147"/>
      <c r="I101" s="147"/>
      <c r="J101" s="148">
        <f>J128</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2633</v>
      </c>
      <c r="E102" s="147"/>
      <c r="F102" s="147"/>
      <c r="G102" s="147"/>
      <c r="H102" s="147"/>
      <c r="I102" s="147"/>
      <c r="J102" s="148">
        <f>J187</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2634</v>
      </c>
      <c r="E103" s="147"/>
      <c r="F103" s="147"/>
      <c r="G103" s="147"/>
      <c r="H103" s="147"/>
      <c r="I103" s="147"/>
      <c r="J103" s="148">
        <f>J226</f>
        <v>0</v>
      </c>
      <c r="K103" s="9"/>
      <c r="L103" s="145"/>
      <c r="S103" s="9"/>
      <c r="T103" s="9"/>
      <c r="U103" s="9"/>
      <c r="V103" s="9"/>
      <c r="W103" s="9"/>
      <c r="X103" s="9"/>
      <c r="Y103" s="9"/>
      <c r="Z103" s="9"/>
      <c r="AA103" s="9"/>
      <c r="AB103" s="9"/>
      <c r="AC103" s="9"/>
      <c r="AD103" s="9"/>
      <c r="AE103" s="9"/>
    </row>
    <row r="104" s="2" customFormat="1" ht="21.84" customHeight="1">
      <c r="A104" s="34"/>
      <c r="B104" s="35"/>
      <c r="C104" s="34"/>
      <c r="D104" s="34"/>
      <c r="E104" s="34"/>
      <c r="F104" s="34"/>
      <c r="G104" s="34"/>
      <c r="H104" s="34"/>
      <c r="I104" s="34"/>
      <c r="J104" s="34"/>
      <c r="K104" s="34"/>
      <c r="L104" s="51"/>
      <c r="S104" s="34"/>
      <c r="T104" s="34"/>
      <c r="U104" s="34"/>
      <c r="V104" s="34"/>
      <c r="W104" s="34"/>
      <c r="X104" s="34"/>
      <c r="Y104" s="34"/>
      <c r="Z104" s="34"/>
      <c r="AA104" s="34"/>
      <c r="AB104" s="34"/>
      <c r="AC104" s="34"/>
      <c r="AD104" s="34"/>
      <c r="AE104" s="34"/>
    </row>
    <row r="105" s="2" customFormat="1" ht="6.96" customHeight="1">
      <c r="A105" s="34"/>
      <c r="B105" s="56"/>
      <c r="C105" s="57"/>
      <c r="D105" s="57"/>
      <c r="E105" s="57"/>
      <c r="F105" s="57"/>
      <c r="G105" s="57"/>
      <c r="H105" s="57"/>
      <c r="I105" s="57"/>
      <c r="J105" s="57"/>
      <c r="K105" s="57"/>
      <c r="L105" s="51"/>
      <c r="S105" s="34"/>
      <c r="T105" s="34"/>
      <c r="U105" s="34"/>
      <c r="V105" s="34"/>
      <c r="W105" s="34"/>
      <c r="X105" s="34"/>
      <c r="Y105" s="34"/>
      <c r="Z105" s="34"/>
      <c r="AA105" s="34"/>
      <c r="AB105" s="34"/>
      <c r="AC105" s="34"/>
      <c r="AD105" s="34"/>
      <c r="AE105" s="34"/>
    </row>
    <row r="109" s="2" customFormat="1" ht="6.96" customHeight="1">
      <c r="A109" s="34"/>
      <c r="B109" s="58"/>
      <c r="C109" s="59"/>
      <c r="D109" s="59"/>
      <c r="E109" s="59"/>
      <c r="F109" s="59"/>
      <c r="G109" s="59"/>
      <c r="H109" s="59"/>
      <c r="I109" s="59"/>
      <c r="J109" s="59"/>
      <c r="K109" s="59"/>
      <c r="L109" s="51"/>
      <c r="S109" s="34"/>
      <c r="T109" s="34"/>
      <c r="U109" s="34"/>
      <c r="V109" s="34"/>
      <c r="W109" s="34"/>
      <c r="X109" s="34"/>
      <c r="Y109" s="34"/>
      <c r="Z109" s="34"/>
      <c r="AA109" s="34"/>
      <c r="AB109" s="34"/>
      <c r="AC109" s="34"/>
      <c r="AD109" s="34"/>
      <c r="AE109" s="34"/>
    </row>
    <row r="110" s="2" customFormat="1" ht="24.96" customHeight="1">
      <c r="A110" s="34"/>
      <c r="B110" s="35"/>
      <c r="C110" s="19" t="s">
        <v>266</v>
      </c>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6.96" customHeight="1">
      <c r="A111" s="34"/>
      <c r="B111" s="35"/>
      <c r="C111" s="34"/>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12" customHeight="1">
      <c r="A112" s="34"/>
      <c r="B112" s="35"/>
      <c r="C112" s="28" t="s">
        <v>16</v>
      </c>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6.5" customHeight="1">
      <c r="A113" s="34"/>
      <c r="B113" s="35"/>
      <c r="C113" s="34"/>
      <c r="D113" s="34"/>
      <c r="E113" s="126" t="str">
        <f>E7</f>
        <v>Městský park -Děkanská zahrada Pelhřimov - kompletní provedení</v>
      </c>
      <c r="F113" s="28"/>
      <c r="G113" s="28"/>
      <c r="H113" s="28"/>
      <c r="I113" s="34"/>
      <c r="J113" s="34"/>
      <c r="K113" s="34"/>
      <c r="L113" s="51"/>
      <c r="S113" s="34"/>
      <c r="T113" s="34"/>
      <c r="U113" s="34"/>
      <c r="V113" s="34"/>
      <c r="W113" s="34"/>
      <c r="X113" s="34"/>
      <c r="Y113" s="34"/>
      <c r="Z113" s="34"/>
      <c r="AA113" s="34"/>
      <c r="AB113" s="34"/>
      <c r="AC113" s="34"/>
      <c r="AD113" s="34"/>
      <c r="AE113" s="34"/>
    </row>
    <row r="114" s="1" customFormat="1" ht="12" customHeight="1">
      <c r="B114" s="18"/>
      <c r="C114" s="28" t="s">
        <v>249</v>
      </c>
      <c r="L114" s="18"/>
    </row>
    <row r="115" s="1" customFormat="1" ht="16.5" customHeight="1">
      <c r="B115" s="18"/>
      <c r="E115" s="126" t="s">
        <v>250</v>
      </c>
      <c r="F115" s="1"/>
      <c r="G115" s="1"/>
      <c r="H115" s="1"/>
      <c r="L115" s="18"/>
    </row>
    <row r="116" s="1" customFormat="1" ht="12" customHeight="1">
      <c r="B116" s="18"/>
      <c r="C116" s="28" t="s">
        <v>251</v>
      </c>
      <c r="L116" s="18"/>
    </row>
    <row r="117" s="2" customFormat="1" ht="16.5" customHeight="1">
      <c r="A117" s="34"/>
      <c r="B117" s="35"/>
      <c r="C117" s="34"/>
      <c r="D117" s="34"/>
      <c r="E117" s="127" t="s">
        <v>252</v>
      </c>
      <c r="F117" s="34"/>
      <c r="G117" s="34"/>
      <c r="H117" s="34"/>
      <c r="I117" s="34"/>
      <c r="J117" s="34"/>
      <c r="K117" s="34"/>
      <c r="L117" s="51"/>
      <c r="S117" s="34"/>
      <c r="T117" s="34"/>
      <c r="U117" s="34"/>
      <c r="V117" s="34"/>
      <c r="W117" s="34"/>
      <c r="X117" s="34"/>
      <c r="Y117" s="34"/>
      <c r="Z117" s="34"/>
      <c r="AA117" s="34"/>
      <c r="AB117" s="34"/>
      <c r="AC117" s="34"/>
      <c r="AD117" s="34"/>
      <c r="AE117" s="34"/>
    </row>
    <row r="118" s="2" customFormat="1" ht="12" customHeight="1">
      <c r="A118" s="34"/>
      <c r="B118" s="35"/>
      <c r="C118" s="28" t="s">
        <v>253</v>
      </c>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6.5" customHeight="1">
      <c r="A119" s="34"/>
      <c r="B119" s="35"/>
      <c r="C119" s="34"/>
      <c r="D119" s="34"/>
      <c r="E119" s="63" t="str">
        <f>E13</f>
        <v>D.8.3 - Závlaha</v>
      </c>
      <c r="F119" s="34"/>
      <c r="G119" s="34"/>
      <c r="H119" s="34"/>
      <c r="I119" s="34"/>
      <c r="J119" s="34"/>
      <c r="K119" s="34"/>
      <c r="L119" s="51"/>
      <c r="S119" s="34"/>
      <c r="T119" s="34"/>
      <c r="U119" s="34"/>
      <c r="V119" s="34"/>
      <c r="W119" s="34"/>
      <c r="X119" s="34"/>
      <c r="Y119" s="34"/>
      <c r="Z119" s="34"/>
      <c r="AA119" s="34"/>
      <c r="AB119" s="34"/>
      <c r="AC119" s="34"/>
      <c r="AD119" s="34"/>
      <c r="AE119" s="34"/>
    </row>
    <row r="120" s="2" customFormat="1" ht="6.96" customHeight="1">
      <c r="A120" s="34"/>
      <c r="B120" s="35"/>
      <c r="C120" s="34"/>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20</v>
      </c>
      <c r="D121" s="34"/>
      <c r="E121" s="34"/>
      <c r="F121" s="23" t="str">
        <f>F16</f>
        <v xml:space="preserve"> </v>
      </c>
      <c r="G121" s="34"/>
      <c r="H121" s="34"/>
      <c r="I121" s="28" t="s">
        <v>22</v>
      </c>
      <c r="J121" s="65" t="str">
        <f>IF(J16="","",J16)</f>
        <v>5. 12. 2024</v>
      </c>
      <c r="K121" s="34"/>
      <c r="L121" s="51"/>
      <c r="S121" s="34"/>
      <c r="T121" s="34"/>
      <c r="U121" s="34"/>
      <c r="V121" s="34"/>
      <c r="W121" s="34"/>
      <c r="X121" s="34"/>
      <c r="Y121" s="34"/>
      <c r="Z121" s="34"/>
      <c r="AA121" s="34"/>
      <c r="AB121" s="34"/>
      <c r="AC121" s="34"/>
      <c r="AD121" s="34"/>
      <c r="AE121" s="34"/>
    </row>
    <row r="122" s="2" customFormat="1" ht="6.96" customHeight="1">
      <c r="A122" s="34"/>
      <c r="B122" s="35"/>
      <c r="C122" s="34"/>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2" customFormat="1" ht="15.15" customHeight="1">
      <c r="A123" s="34"/>
      <c r="B123" s="35"/>
      <c r="C123" s="28" t="s">
        <v>24</v>
      </c>
      <c r="D123" s="34"/>
      <c r="E123" s="34"/>
      <c r="F123" s="23" t="str">
        <f>E19</f>
        <v xml:space="preserve"> </v>
      </c>
      <c r="G123" s="34"/>
      <c r="H123" s="34"/>
      <c r="I123" s="28" t="s">
        <v>29</v>
      </c>
      <c r="J123" s="32" t="str">
        <f>E25</f>
        <v xml:space="preserve"> </v>
      </c>
      <c r="K123" s="34"/>
      <c r="L123" s="51"/>
      <c r="S123" s="34"/>
      <c r="T123" s="34"/>
      <c r="U123" s="34"/>
      <c r="V123" s="34"/>
      <c r="W123" s="34"/>
      <c r="X123" s="34"/>
      <c r="Y123" s="34"/>
      <c r="Z123" s="34"/>
      <c r="AA123" s="34"/>
      <c r="AB123" s="34"/>
      <c r="AC123" s="34"/>
      <c r="AD123" s="34"/>
      <c r="AE123" s="34"/>
    </row>
    <row r="124" s="2" customFormat="1" ht="15.15" customHeight="1">
      <c r="A124" s="34"/>
      <c r="B124" s="35"/>
      <c r="C124" s="28" t="s">
        <v>27</v>
      </c>
      <c r="D124" s="34"/>
      <c r="E124" s="34"/>
      <c r="F124" s="23" t="str">
        <f>IF(E22="","",E22)</f>
        <v>Vyplň údaj</v>
      </c>
      <c r="G124" s="34"/>
      <c r="H124" s="34"/>
      <c r="I124" s="28" t="s">
        <v>31</v>
      </c>
      <c r="J124" s="32" t="str">
        <f>E28</f>
        <v xml:space="preserve"> </v>
      </c>
      <c r="K124" s="34"/>
      <c r="L124" s="51"/>
      <c r="S124" s="34"/>
      <c r="T124" s="34"/>
      <c r="U124" s="34"/>
      <c r="V124" s="34"/>
      <c r="W124" s="34"/>
      <c r="X124" s="34"/>
      <c r="Y124" s="34"/>
      <c r="Z124" s="34"/>
      <c r="AA124" s="34"/>
      <c r="AB124" s="34"/>
      <c r="AC124" s="34"/>
      <c r="AD124" s="34"/>
      <c r="AE124" s="34"/>
    </row>
    <row r="125" s="2" customFormat="1" ht="10.32"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11" customFormat="1" ht="29.28" customHeight="1">
      <c r="A126" s="153"/>
      <c r="B126" s="154"/>
      <c r="C126" s="155" t="s">
        <v>267</v>
      </c>
      <c r="D126" s="156" t="s">
        <v>58</v>
      </c>
      <c r="E126" s="156" t="s">
        <v>54</v>
      </c>
      <c r="F126" s="156" t="s">
        <v>55</v>
      </c>
      <c r="G126" s="156" t="s">
        <v>268</v>
      </c>
      <c r="H126" s="156" t="s">
        <v>269</v>
      </c>
      <c r="I126" s="156" t="s">
        <v>270</v>
      </c>
      <c r="J126" s="157" t="s">
        <v>257</v>
      </c>
      <c r="K126" s="158" t="s">
        <v>271</v>
      </c>
      <c r="L126" s="159"/>
      <c r="M126" s="82" t="s">
        <v>1</v>
      </c>
      <c r="N126" s="83" t="s">
        <v>37</v>
      </c>
      <c r="O126" s="83" t="s">
        <v>272</v>
      </c>
      <c r="P126" s="83" t="s">
        <v>273</v>
      </c>
      <c r="Q126" s="83" t="s">
        <v>274</v>
      </c>
      <c r="R126" s="83" t="s">
        <v>275</v>
      </c>
      <c r="S126" s="83" t="s">
        <v>276</v>
      </c>
      <c r="T126" s="84" t="s">
        <v>277</v>
      </c>
      <c r="U126" s="153"/>
      <c r="V126" s="153"/>
      <c r="W126" s="153"/>
      <c r="X126" s="153"/>
      <c r="Y126" s="153"/>
      <c r="Z126" s="153"/>
      <c r="AA126" s="153"/>
      <c r="AB126" s="153"/>
      <c r="AC126" s="153"/>
      <c r="AD126" s="153"/>
      <c r="AE126" s="153"/>
    </row>
    <row r="127" s="2" customFormat="1" ht="22.8" customHeight="1">
      <c r="A127" s="34"/>
      <c r="B127" s="35"/>
      <c r="C127" s="89" t="s">
        <v>278</v>
      </c>
      <c r="D127" s="34"/>
      <c r="E127" s="34"/>
      <c r="F127" s="34"/>
      <c r="G127" s="34"/>
      <c r="H127" s="34"/>
      <c r="I127" s="34"/>
      <c r="J127" s="160">
        <f>BK127</f>
        <v>0</v>
      </c>
      <c r="K127" s="34"/>
      <c r="L127" s="35"/>
      <c r="M127" s="85"/>
      <c r="N127" s="69"/>
      <c r="O127" s="86"/>
      <c r="P127" s="161">
        <f>P128+P187+P226</f>
        <v>0</v>
      </c>
      <c r="Q127" s="86"/>
      <c r="R127" s="161">
        <f>R128+R187+R226</f>
        <v>0</v>
      </c>
      <c r="S127" s="86"/>
      <c r="T127" s="162">
        <f>T128+T187+T226</f>
        <v>0</v>
      </c>
      <c r="U127" s="34"/>
      <c r="V127" s="34"/>
      <c r="W127" s="34"/>
      <c r="X127" s="34"/>
      <c r="Y127" s="34"/>
      <c r="Z127" s="34"/>
      <c r="AA127" s="34"/>
      <c r="AB127" s="34"/>
      <c r="AC127" s="34"/>
      <c r="AD127" s="34"/>
      <c r="AE127" s="34"/>
      <c r="AT127" s="15" t="s">
        <v>72</v>
      </c>
      <c r="AU127" s="15" t="s">
        <v>259</v>
      </c>
      <c r="BK127" s="163">
        <f>BK128+BK187+BK226</f>
        <v>0</v>
      </c>
    </row>
    <row r="128" s="12" customFormat="1" ht="25.92" customHeight="1">
      <c r="A128" s="12"/>
      <c r="B128" s="164"/>
      <c r="C128" s="12"/>
      <c r="D128" s="165" t="s">
        <v>72</v>
      </c>
      <c r="E128" s="166" t="s">
        <v>2398</v>
      </c>
      <c r="F128" s="166" t="s">
        <v>2635</v>
      </c>
      <c r="G128" s="12"/>
      <c r="H128" s="12"/>
      <c r="I128" s="167"/>
      <c r="J128" s="168">
        <f>BK128</f>
        <v>0</v>
      </c>
      <c r="K128" s="12"/>
      <c r="L128" s="164"/>
      <c r="M128" s="169"/>
      <c r="N128" s="170"/>
      <c r="O128" s="170"/>
      <c r="P128" s="171">
        <f>SUM(P129:P186)</f>
        <v>0</v>
      </c>
      <c r="Q128" s="170"/>
      <c r="R128" s="171">
        <f>SUM(R129:R186)</f>
        <v>0</v>
      </c>
      <c r="S128" s="170"/>
      <c r="T128" s="172">
        <f>SUM(T129:T186)</f>
        <v>0</v>
      </c>
      <c r="U128" s="12"/>
      <c r="V128" s="12"/>
      <c r="W128" s="12"/>
      <c r="X128" s="12"/>
      <c r="Y128" s="12"/>
      <c r="Z128" s="12"/>
      <c r="AA128" s="12"/>
      <c r="AB128" s="12"/>
      <c r="AC128" s="12"/>
      <c r="AD128" s="12"/>
      <c r="AE128" s="12"/>
      <c r="AR128" s="165" t="s">
        <v>80</v>
      </c>
      <c r="AT128" s="173" t="s">
        <v>72</v>
      </c>
      <c r="AU128" s="173" t="s">
        <v>73</v>
      </c>
      <c r="AY128" s="165" t="s">
        <v>281</v>
      </c>
      <c r="BK128" s="174">
        <f>SUM(BK129:BK186)</f>
        <v>0</v>
      </c>
    </row>
    <row r="129" s="2" customFormat="1" ht="24.15" customHeight="1">
      <c r="A129" s="34"/>
      <c r="B129" s="177"/>
      <c r="C129" s="208" t="s">
        <v>73</v>
      </c>
      <c r="D129" s="208" t="s">
        <v>2150</v>
      </c>
      <c r="E129" s="209" t="s">
        <v>2636</v>
      </c>
      <c r="F129" s="210" t="s">
        <v>2637</v>
      </c>
      <c r="G129" s="211" t="s">
        <v>2202</v>
      </c>
      <c r="H129" s="212">
        <v>1</v>
      </c>
      <c r="I129" s="213"/>
      <c r="J129" s="214">
        <f>ROUND(I129*H129,2)</f>
        <v>0</v>
      </c>
      <c r="K129" s="215"/>
      <c r="L129" s="216"/>
      <c r="M129" s="217" t="s">
        <v>1</v>
      </c>
      <c r="N129" s="218" t="s">
        <v>38</v>
      </c>
      <c r="O129" s="73"/>
      <c r="P129" s="188">
        <f>O129*H129</f>
        <v>0</v>
      </c>
      <c r="Q129" s="188">
        <v>0</v>
      </c>
      <c r="R129" s="188">
        <f>Q129*H129</f>
        <v>0</v>
      </c>
      <c r="S129" s="188">
        <v>0</v>
      </c>
      <c r="T129" s="189">
        <f>S129*H129</f>
        <v>0</v>
      </c>
      <c r="U129" s="34"/>
      <c r="V129" s="34"/>
      <c r="W129" s="34"/>
      <c r="X129" s="34"/>
      <c r="Y129" s="34"/>
      <c r="Z129" s="34"/>
      <c r="AA129" s="34"/>
      <c r="AB129" s="34"/>
      <c r="AC129" s="34"/>
      <c r="AD129" s="34"/>
      <c r="AE129" s="34"/>
      <c r="AR129" s="190" t="s">
        <v>317</v>
      </c>
      <c r="AT129" s="190" t="s">
        <v>2150</v>
      </c>
      <c r="AU129" s="190" t="s">
        <v>80</v>
      </c>
      <c r="AY129" s="15" t="s">
        <v>281</v>
      </c>
      <c r="BE129" s="191">
        <f>IF(N129="základní",J129,0)</f>
        <v>0</v>
      </c>
      <c r="BF129" s="191">
        <f>IF(N129="snížená",J129,0)</f>
        <v>0</v>
      </c>
      <c r="BG129" s="191">
        <f>IF(N129="zákl. přenesená",J129,0)</f>
        <v>0</v>
      </c>
      <c r="BH129" s="191">
        <f>IF(N129="sníž. přenesená",J129,0)</f>
        <v>0</v>
      </c>
      <c r="BI129" s="191">
        <f>IF(N129="nulová",J129,0)</f>
        <v>0</v>
      </c>
      <c r="BJ129" s="15" t="s">
        <v>80</v>
      </c>
      <c r="BK129" s="191">
        <f>ROUND(I129*H129,2)</f>
        <v>0</v>
      </c>
      <c r="BL129" s="15" t="s">
        <v>97</v>
      </c>
      <c r="BM129" s="190" t="s">
        <v>2638</v>
      </c>
    </row>
    <row r="130" s="2" customFormat="1">
      <c r="A130" s="34"/>
      <c r="B130" s="35"/>
      <c r="C130" s="34"/>
      <c r="D130" s="192" t="s">
        <v>290</v>
      </c>
      <c r="E130" s="34"/>
      <c r="F130" s="193" t="s">
        <v>2639</v>
      </c>
      <c r="G130" s="34"/>
      <c r="H130" s="34"/>
      <c r="I130" s="194"/>
      <c r="J130" s="34"/>
      <c r="K130" s="34"/>
      <c r="L130" s="35"/>
      <c r="M130" s="195"/>
      <c r="N130" s="196"/>
      <c r="O130" s="73"/>
      <c r="P130" s="73"/>
      <c r="Q130" s="73"/>
      <c r="R130" s="73"/>
      <c r="S130" s="73"/>
      <c r="T130" s="74"/>
      <c r="U130" s="34"/>
      <c r="V130" s="34"/>
      <c r="W130" s="34"/>
      <c r="X130" s="34"/>
      <c r="Y130" s="34"/>
      <c r="Z130" s="34"/>
      <c r="AA130" s="34"/>
      <c r="AB130" s="34"/>
      <c r="AC130" s="34"/>
      <c r="AD130" s="34"/>
      <c r="AE130" s="34"/>
      <c r="AT130" s="15" t="s">
        <v>290</v>
      </c>
      <c r="AU130" s="15" t="s">
        <v>80</v>
      </c>
    </row>
    <row r="131" s="2" customFormat="1" ht="21.75" customHeight="1">
      <c r="A131" s="34"/>
      <c r="B131" s="177"/>
      <c r="C131" s="208" t="s">
        <v>73</v>
      </c>
      <c r="D131" s="208" t="s">
        <v>2150</v>
      </c>
      <c r="E131" s="209" t="s">
        <v>2640</v>
      </c>
      <c r="F131" s="210" t="s">
        <v>2641</v>
      </c>
      <c r="G131" s="211" t="s">
        <v>2202</v>
      </c>
      <c r="H131" s="212">
        <v>2</v>
      </c>
      <c r="I131" s="213"/>
      <c r="J131" s="214">
        <f>ROUND(I131*H131,2)</f>
        <v>0</v>
      </c>
      <c r="K131" s="215"/>
      <c r="L131" s="216"/>
      <c r="M131" s="217" t="s">
        <v>1</v>
      </c>
      <c r="N131" s="218" t="s">
        <v>38</v>
      </c>
      <c r="O131" s="73"/>
      <c r="P131" s="188">
        <f>O131*H131</f>
        <v>0</v>
      </c>
      <c r="Q131" s="188">
        <v>0</v>
      </c>
      <c r="R131" s="188">
        <f>Q131*H131</f>
        <v>0</v>
      </c>
      <c r="S131" s="188">
        <v>0</v>
      </c>
      <c r="T131" s="189">
        <f>S131*H131</f>
        <v>0</v>
      </c>
      <c r="U131" s="34"/>
      <c r="V131" s="34"/>
      <c r="W131" s="34"/>
      <c r="X131" s="34"/>
      <c r="Y131" s="34"/>
      <c r="Z131" s="34"/>
      <c r="AA131" s="34"/>
      <c r="AB131" s="34"/>
      <c r="AC131" s="34"/>
      <c r="AD131" s="34"/>
      <c r="AE131" s="34"/>
      <c r="AR131" s="190" t="s">
        <v>317</v>
      </c>
      <c r="AT131" s="190" t="s">
        <v>2150</v>
      </c>
      <c r="AU131" s="190" t="s">
        <v>80</v>
      </c>
      <c r="AY131" s="15" t="s">
        <v>281</v>
      </c>
      <c r="BE131" s="191">
        <f>IF(N131="základní",J131,0)</f>
        <v>0</v>
      </c>
      <c r="BF131" s="191">
        <f>IF(N131="snížená",J131,0)</f>
        <v>0</v>
      </c>
      <c r="BG131" s="191">
        <f>IF(N131="zákl. přenesená",J131,0)</f>
        <v>0</v>
      </c>
      <c r="BH131" s="191">
        <f>IF(N131="sníž. přenesená",J131,0)</f>
        <v>0</v>
      </c>
      <c r="BI131" s="191">
        <f>IF(N131="nulová",J131,0)</f>
        <v>0</v>
      </c>
      <c r="BJ131" s="15" t="s">
        <v>80</v>
      </c>
      <c r="BK131" s="191">
        <f>ROUND(I131*H131,2)</f>
        <v>0</v>
      </c>
      <c r="BL131" s="15" t="s">
        <v>97</v>
      </c>
      <c r="BM131" s="190" t="s">
        <v>2642</v>
      </c>
    </row>
    <row r="132" s="2" customFormat="1">
      <c r="A132" s="34"/>
      <c r="B132" s="35"/>
      <c r="C132" s="34"/>
      <c r="D132" s="192" t="s">
        <v>290</v>
      </c>
      <c r="E132" s="34"/>
      <c r="F132" s="193" t="s">
        <v>2643</v>
      </c>
      <c r="G132" s="34"/>
      <c r="H132" s="34"/>
      <c r="I132" s="194"/>
      <c r="J132" s="34"/>
      <c r="K132" s="34"/>
      <c r="L132" s="35"/>
      <c r="M132" s="195"/>
      <c r="N132" s="196"/>
      <c r="O132" s="73"/>
      <c r="P132" s="73"/>
      <c r="Q132" s="73"/>
      <c r="R132" s="73"/>
      <c r="S132" s="73"/>
      <c r="T132" s="74"/>
      <c r="U132" s="34"/>
      <c r="V132" s="34"/>
      <c r="W132" s="34"/>
      <c r="X132" s="34"/>
      <c r="Y132" s="34"/>
      <c r="Z132" s="34"/>
      <c r="AA132" s="34"/>
      <c r="AB132" s="34"/>
      <c r="AC132" s="34"/>
      <c r="AD132" s="34"/>
      <c r="AE132" s="34"/>
      <c r="AT132" s="15" t="s">
        <v>290</v>
      </c>
      <c r="AU132" s="15" t="s">
        <v>80</v>
      </c>
    </row>
    <row r="133" s="2" customFormat="1" ht="16.5" customHeight="1">
      <c r="A133" s="34"/>
      <c r="B133" s="177"/>
      <c r="C133" s="208" t="s">
        <v>73</v>
      </c>
      <c r="D133" s="208" t="s">
        <v>2150</v>
      </c>
      <c r="E133" s="209" t="s">
        <v>2644</v>
      </c>
      <c r="F133" s="210" t="s">
        <v>2645</v>
      </c>
      <c r="G133" s="211" t="s">
        <v>2202</v>
      </c>
      <c r="H133" s="212">
        <v>1</v>
      </c>
      <c r="I133" s="213"/>
      <c r="J133" s="214">
        <f>ROUND(I133*H133,2)</f>
        <v>0</v>
      </c>
      <c r="K133" s="215"/>
      <c r="L133" s="216"/>
      <c r="M133" s="217" t="s">
        <v>1</v>
      </c>
      <c r="N133" s="218"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317</v>
      </c>
      <c r="AT133" s="190" t="s">
        <v>2150</v>
      </c>
      <c r="AU133" s="190" t="s">
        <v>80</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2646</v>
      </c>
    </row>
    <row r="134" s="2" customFormat="1">
      <c r="A134" s="34"/>
      <c r="B134" s="35"/>
      <c r="C134" s="34"/>
      <c r="D134" s="192" t="s">
        <v>290</v>
      </c>
      <c r="E134" s="34"/>
      <c r="F134" s="193" t="s">
        <v>2647</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80</v>
      </c>
    </row>
    <row r="135" s="2" customFormat="1" ht="16.5" customHeight="1">
      <c r="A135" s="34"/>
      <c r="B135" s="177"/>
      <c r="C135" s="208" t="s">
        <v>73</v>
      </c>
      <c r="D135" s="208" t="s">
        <v>2150</v>
      </c>
      <c r="E135" s="209" t="s">
        <v>2648</v>
      </c>
      <c r="F135" s="210" t="s">
        <v>2649</v>
      </c>
      <c r="G135" s="211" t="s">
        <v>2202</v>
      </c>
      <c r="H135" s="212">
        <v>1</v>
      </c>
      <c r="I135" s="213"/>
      <c r="J135" s="214">
        <f>ROUND(I135*H135,2)</f>
        <v>0</v>
      </c>
      <c r="K135" s="215"/>
      <c r="L135" s="216"/>
      <c r="M135" s="217" t="s">
        <v>1</v>
      </c>
      <c r="N135" s="218"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317</v>
      </c>
      <c r="AT135" s="190" t="s">
        <v>2150</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2650</v>
      </c>
    </row>
    <row r="136" s="2" customFormat="1">
      <c r="A136" s="34"/>
      <c r="B136" s="35"/>
      <c r="C136" s="34"/>
      <c r="D136" s="192" t="s">
        <v>290</v>
      </c>
      <c r="E136" s="34"/>
      <c r="F136" s="193" t="s">
        <v>2649</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ht="21.75" customHeight="1">
      <c r="A137" s="34"/>
      <c r="B137" s="177"/>
      <c r="C137" s="208" t="s">
        <v>73</v>
      </c>
      <c r="D137" s="208" t="s">
        <v>2150</v>
      </c>
      <c r="E137" s="209" t="s">
        <v>2651</v>
      </c>
      <c r="F137" s="210" t="s">
        <v>2652</v>
      </c>
      <c r="G137" s="211" t="s">
        <v>2202</v>
      </c>
      <c r="H137" s="212">
        <v>13</v>
      </c>
      <c r="I137" s="213"/>
      <c r="J137" s="214">
        <f>ROUND(I137*H137,2)</f>
        <v>0</v>
      </c>
      <c r="K137" s="215"/>
      <c r="L137" s="216"/>
      <c r="M137" s="217" t="s">
        <v>1</v>
      </c>
      <c r="N137" s="218" t="s">
        <v>38</v>
      </c>
      <c r="O137" s="73"/>
      <c r="P137" s="188">
        <f>O137*H137</f>
        <v>0</v>
      </c>
      <c r="Q137" s="188">
        <v>0</v>
      </c>
      <c r="R137" s="188">
        <f>Q137*H137</f>
        <v>0</v>
      </c>
      <c r="S137" s="188">
        <v>0</v>
      </c>
      <c r="T137" s="189">
        <f>S137*H137</f>
        <v>0</v>
      </c>
      <c r="U137" s="34"/>
      <c r="V137" s="34"/>
      <c r="W137" s="34"/>
      <c r="X137" s="34"/>
      <c r="Y137" s="34"/>
      <c r="Z137" s="34"/>
      <c r="AA137" s="34"/>
      <c r="AB137" s="34"/>
      <c r="AC137" s="34"/>
      <c r="AD137" s="34"/>
      <c r="AE137" s="34"/>
      <c r="AR137" s="190" t="s">
        <v>317</v>
      </c>
      <c r="AT137" s="190" t="s">
        <v>2150</v>
      </c>
      <c r="AU137" s="190" t="s">
        <v>80</v>
      </c>
      <c r="AY137" s="15" t="s">
        <v>281</v>
      </c>
      <c r="BE137" s="191">
        <f>IF(N137="základní",J137,0)</f>
        <v>0</v>
      </c>
      <c r="BF137" s="191">
        <f>IF(N137="snížená",J137,0)</f>
        <v>0</v>
      </c>
      <c r="BG137" s="191">
        <f>IF(N137="zákl. přenesená",J137,0)</f>
        <v>0</v>
      </c>
      <c r="BH137" s="191">
        <f>IF(N137="sníž. přenesená",J137,0)</f>
        <v>0</v>
      </c>
      <c r="BI137" s="191">
        <f>IF(N137="nulová",J137,0)</f>
        <v>0</v>
      </c>
      <c r="BJ137" s="15" t="s">
        <v>80</v>
      </c>
      <c r="BK137" s="191">
        <f>ROUND(I137*H137,2)</f>
        <v>0</v>
      </c>
      <c r="BL137" s="15" t="s">
        <v>97</v>
      </c>
      <c r="BM137" s="190" t="s">
        <v>2653</v>
      </c>
    </row>
    <row r="138" s="2" customFormat="1">
      <c r="A138" s="34"/>
      <c r="B138" s="35"/>
      <c r="C138" s="34"/>
      <c r="D138" s="192" t="s">
        <v>290</v>
      </c>
      <c r="E138" s="34"/>
      <c r="F138" s="193" t="s">
        <v>2654</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290</v>
      </c>
      <c r="AU138" s="15" t="s">
        <v>80</v>
      </c>
    </row>
    <row r="139" s="2" customFormat="1" ht="16.5" customHeight="1">
      <c r="A139" s="34"/>
      <c r="B139" s="177"/>
      <c r="C139" s="208" t="s">
        <v>73</v>
      </c>
      <c r="D139" s="208" t="s">
        <v>2150</v>
      </c>
      <c r="E139" s="209" t="s">
        <v>2655</v>
      </c>
      <c r="F139" s="210" t="s">
        <v>2656</v>
      </c>
      <c r="G139" s="211" t="s">
        <v>2202</v>
      </c>
      <c r="H139" s="212">
        <v>1</v>
      </c>
      <c r="I139" s="213"/>
      <c r="J139" s="214">
        <f>ROUND(I139*H139,2)</f>
        <v>0</v>
      </c>
      <c r="K139" s="215"/>
      <c r="L139" s="216"/>
      <c r="M139" s="217" t="s">
        <v>1</v>
      </c>
      <c r="N139" s="218"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317</v>
      </c>
      <c r="AT139" s="190" t="s">
        <v>2150</v>
      </c>
      <c r="AU139" s="190" t="s">
        <v>80</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2657</v>
      </c>
    </row>
    <row r="140" s="2" customFormat="1">
      <c r="A140" s="34"/>
      <c r="B140" s="35"/>
      <c r="C140" s="34"/>
      <c r="D140" s="192" t="s">
        <v>290</v>
      </c>
      <c r="E140" s="34"/>
      <c r="F140" s="193" t="s">
        <v>2658</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80</v>
      </c>
    </row>
    <row r="141" s="2" customFormat="1" ht="16.5" customHeight="1">
      <c r="A141" s="34"/>
      <c r="B141" s="177"/>
      <c r="C141" s="208" t="s">
        <v>73</v>
      </c>
      <c r="D141" s="208" t="s">
        <v>2150</v>
      </c>
      <c r="E141" s="209" t="s">
        <v>2659</v>
      </c>
      <c r="F141" s="210" t="s">
        <v>2660</v>
      </c>
      <c r="G141" s="211" t="s">
        <v>2202</v>
      </c>
      <c r="H141" s="212">
        <v>13</v>
      </c>
      <c r="I141" s="213"/>
      <c r="J141" s="214">
        <f>ROUND(I141*H141,2)</f>
        <v>0</v>
      </c>
      <c r="K141" s="215"/>
      <c r="L141" s="216"/>
      <c r="M141" s="217" t="s">
        <v>1</v>
      </c>
      <c r="N141" s="218"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317</v>
      </c>
      <c r="AT141" s="190" t="s">
        <v>2150</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2661</v>
      </c>
    </row>
    <row r="142" s="2" customFormat="1">
      <c r="A142" s="34"/>
      <c r="B142" s="35"/>
      <c r="C142" s="34"/>
      <c r="D142" s="192" t="s">
        <v>290</v>
      </c>
      <c r="E142" s="34"/>
      <c r="F142" s="193" t="s">
        <v>2662</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ht="16.5" customHeight="1">
      <c r="A143" s="34"/>
      <c r="B143" s="177"/>
      <c r="C143" s="208" t="s">
        <v>73</v>
      </c>
      <c r="D143" s="208" t="s">
        <v>2150</v>
      </c>
      <c r="E143" s="209" t="s">
        <v>2663</v>
      </c>
      <c r="F143" s="210" t="s">
        <v>2664</v>
      </c>
      <c r="G143" s="211" t="s">
        <v>2202</v>
      </c>
      <c r="H143" s="212">
        <v>5</v>
      </c>
      <c r="I143" s="213"/>
      <c r="J143" s="214">
        <f>ROUND(I143*H143,2)</f>
        <v>0</v>
      </c>
      <c r="K143" s="215"/>
      <c r="L143" s="216"/>
      <c r="M143" s="217" t="s">
        <v>1</v>
      </c>
      <c r="N143" s="218" t="s">
        <v>38</v>
      </c>
      <c r="O143" s="73"/>
      <c r="P143" s="188">
        <f>O143*H143</f>
        <v>0</v>
      </c>
      <c r="Q143" s="188">
        <v>0</v>
      </c>
      <c r="R143" s="188">
        <f>Q143*H143</f>
        <v>0</v>
      </c>
      <c r="S143" s="188">
        <v>0</v>
      </c>
      <c r="T143" s="189">
        <f>S143*H143</f>
        <v>0</v>
      </c>
      <c r="U143" s="34"/>
      <c r="V143" s="34"/>
      <c r="W143" s="34"/>
      <c r="X143" s="34"/>
      <c r="Y143" s="34"/>
      <c r="Z143" s="34"/>
      <c r="AA143" s="34"/>
      <c r="AB143" s="34"/>
      <c r="AC143" s="34"/>
      <c r="AD143" s="34"/>
      <c r="AE143" s="34"/>
      <c r="AR143" s="190" t="s">
        <v>317</v>
      </c>
      <c r="AT143" s="190" t="s">
        <v>2150</v>
      </c>
      <c r="AU143" s="190" t="s">
        <v>80</v>
      </c>
      <c r="AY143" s="15" t="s">
        <v>281</v>
      </c>
      <c r="BE143" s="191">
        <f>IF(N143="základní",J143,0)</f>
        <v>0</v>
      </c>
      <c r="BF143" s="191">
        <f>IF(N143="snížená",J143,0)</f>
        <v>0</v>
      </c>
      <c r="BG143" s="191">
        <f>IF(N143="zákl. přenesená",J143,0)</f>
        <v>0</v>
      </c>
      <c r="BH143" s="191">
        <f>IF(N143="sníž. přenesená",J143,0)</f>
        <v>0</v>
      </c>
      <c r="BI143" s="191">
        <f>IF(N143="nulová",J143,0)</f>
        <v>0</v>
      </c>
      <c r="BJ143" s="15" t="s">
        <v>80</v>
      </c>
      <c r="BK143" s="191">
        <f>ROUND(I143*H143,2)</f>
        <v>0</v>
      </c>
      <c r="BL143" s="15" t="s">
        <v>97</v>
      </c>
      <c r="BM143" s="190" t="s">
        <v>2665</v>
      </c>
    </row>
    <row r="144" s="2" customFormat="1">
      <c r="A144" s="34"/>
      <c r="B144" s="35"/>
      <c r="C144" s="34"/>
      <c r="D144" s="192" t="s">
        <v>290</v>
      </c>
      <c r="E144" s="34"/>
      <c r="F144" s="193" t="s">
        <v>2666</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290</v>
      </c>
      <c r="AU144" s="15" t="s">
        <v>80</v>
      </c>
    </row>
    <row r="145" s="2" customFormat="1" ht="24.15" customHeight="1">
      <c r="A145" s="34"/>
      <c r="B145" s="177"/>
      <c r="C145" s="208" t="s">
        <v>73</v>
      </c>
      <c r="D145" s="208" t="s">
        <v>2150</v>
      </c>
      <c r="E145" s="209" t="s">
        <v>2667</v>
      </c>
      <c r="F145" s="210" t="s">
        <v>2668</v>
      </c>
      <c r="G145" s="211" t="s">
        <v>2202</v>
      </c>
      <c r="H145" s="212">
        <v>30</v>
      </c>
      <c r="I145" s="213"/>
      <c r="J145" s="214">
        <f>ROUND(I145*H145,2)</f>
        <v>0</v>
      </c>
      <c r="K145" s="215"/>
      <c r="L145" s="216"/>
      <c r="M145" s="217" t="s">
        <v>1</v>
      </c>
      <c r="N145" s="218"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317</v>
      </c>
      <c r="AT145" s="190" t="s">
        <v>2150</v>
      </c>
      <c r="AU145" s="190" t="s">
        <v>80</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2669</v>
      </c>
    </row>
    <row r="146" s="2" customFormat="1">
      <c r="A146" s="34"/>
      <c r="B146" s="35"/>
      <c r="C146" s="34"/>
      <c r="D146" s="192" t="s">
        <v>290</v>
      </c>
      <c r="E146" s="34"/>
      <c r="F146" s="193" t="s">
        <v>2670</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80</v>
      </c>
    </row>
    <row r="147" s="2" customFormat="1" ht="16.5" customHeight="1">
      <c r="A147" s="34"/>
      <c r="B147" s="177"/>
      <c r="C147" s="208" t="s">
        <v>73</v>
      </c>
      <c r="D147" s="208" t="s">
        <v>2150</v>
      </c>
      <c r="E147" s="209" t="s">
        <v>2671</v>
      </c>
      <c r="F147" s="210" t="s">
        <v>2672</v>
      </c>
      <c r="G147" s="211" t="s">
        <v>2202</v>
      </c>
      <c r="H147" s="212">
        <v>6</v>
      </c>
      <c r="I147" s="213"/>
      <c r="J147" s="214">
        <f>ROUND(I147*H147,2)</f>
        <v>0</v>
      </c>
      <c r="K147" s="215"/>
      <c r="L147" s="216"/>
      <c r="M147" s="217" t="s">
        <v>1</v>
      </c>
      <c r="N147" s="218"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317</v>
      </c>
      <c r="AT147" s="190" t="s">
        <v>2150</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2673</v>
      </c>
    </row>
    <row r="148" s="2" customFormat="1">
      <c r="A148" s="34"/>
      <c r="B148" s="35"/>
      <c r="C148" s="34"/>
      <c r="D148" s="192" t="s">
        <v>290</v>
      </c>
      <c r="E148" s="34"/>
      <c r="F148" s="193" t="s">
        <v>2674</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ht="16.5" customHeight="1">
      <c r="A149" s="34"/>
      <c r="B149" s="177"/>
      <c r="C149" s="208" t="s">
        <v>73</v>
      </c>
      <c r="D149" s="208" t="s">
        <v>2150</v>
      </c>
      <c r="E149" s="209" t="s">
        <v>2675</v>
      </c>
      <c r="F149" s="210" t="s">
        <v>2676</v>
      </c>
      <c r="G149" s="211" t="s">
        <v>2202</v>
      </c>
      <c r="H149" s="212">
        <v>1</v>
      </c>
      <c r="I149" s="213"/>
      <c r="J149" s="214">
        <f>ROUND(I149*H149,2)</f>
        <v>0</v>
      </c>
      <c r="K149" s="215"/>
      <c r="L149" s="216"/>
      <c r="M149" s="217" t="s">
        <v>1</v>
      </c>
      <c r="N149" s="218" t="s">
        <v>38</v>
      </c>
      <c r="O149" s="73"/>
      <c r="P149" s="188">
        <f>O149*H149</f>
        <v>0</v>
      </c>
      <c r="Q149" s="188">
        <v>0</v>
      </c>
      <c r="R149" s="188">
        <f>Q149*H149</f>
        <v>0</v>
      </c>
      <c r="S149" s="188">
        <v>0</v>
      </c>
      <c r="T149" s="189">
        <f>S149*H149</f>
        <v>0</v>
      </c>
      <c r="U149" s="34"/>
      <c r="V149" s="34"/>
      <c r="W149" s="34"/>
      <c r="X149" s="34"/>
      <c r="Y149" s="34"/>
      <c r="Z149" s="34"/>
      <c r="AA149" s="34"/>
      <c r="AB149" s="34"/>
      <c r="AC149" s="34"/>
      <c r="AD149" s="34"/>
      <c r="AE149" s="34"/>
      <c r="AR149" s="190" t="s">
        <v>317</v>
      </c>
      <c r="AT149" s="190" t="s">
        <v>2150</v>
      </c>
      <c r="AU149" s="190" t="s">
        <v>80</v>
      </c>
      <c r="AY149" s="15" t="s">
        <v>281</v>
      </c>
      <c r="BE149" s="191">
        <f>IF(N149="základní",J149,0)</f>
        <v>0</v>
      </c>
      <c r="BF149" s="191">
        <f>IF(N149="snížená",J149,0)</f>
        <v>0</v>
      </c>
      <c r="BG149" s="191">
        <f>IF(N149="zákl. přenesená",J149,0)</f>
        <v>0</v>
      </c>
      <c r="BH149" s="191">
        <f>IF(N149="sníž. přenesená",J149,0)</f>
        <v>0</v>
      </c>
      <c r="BI149" s="191">
        <f>IF(N149="nulová",J149,0)</f>
        <v>0</v>
      </c>
      <c r="BJ149" s="15" t="s">
        <v>80</v>
      </c>
      <c r="BK149" s="191">
        <f>ROUND(I149*H149,2)</f>
        <v>0</v>
      </c>
      <c r="BL149" s="15" t="s">
        <v>97</v>
      </c>
      <c r="BM149" s="190" t="s">
        <v>2677</v>
      </c>
    </row>
    <row r="150" s="2" customFormat="1">
      <c r="A150" s="34"/>
      <c r="B150" s="35"/>
      <c r="C150" s="34"/>
      <c r="D150" s="192" t="s">
        <v>290</v>
      </c>
      <c r="E150" s="34"/>
      <c r="F150" s="193" t="s">
        <v>2678</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290</v>
      </c>
      <c r="AU150" s="15" t="s">
        <v>80</v>
      </c>
    </row>
    <row r="151" s="2" customFormat="1" ht="16.5" customHeight="1">
      <c r="A151" s="34"/>
      <c r="B151" s="177"/>
      <c r="C151" s="208" t="s">
        <v>73</v>
      </c>
      <c r="D151" s="208" t="s">
        <v>2150</v>
      </c>
      <c r="E151" s="209" t="s">
        <v>2679</v>
      </c>
      <c r="F151" s="210" t="s">
        <v>2680</v>
      </c>
      <c r="G151" s="211" t="s">
        <v>2202</v>
      </c>
      <c r="H151" s="212">
        <v>1</v>
      </c>
      <c r="I151" s="213"/>
      <c r="J151" s="214">
        <f>ROUND(I151*H151,2)</f>
        <v>0</v>
      </c>
      <c r="K151" s="215"/>
      <c r="L151" s="216"/>
      <c r="M151" s="217" t="s">
        <v>1</v>
      </c>
      <c r="N151" s="218"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317</v>
      </c>
      <c r="AT151" s="190" t="s">
        <v>2150</v>
      </c>
      <c r="AU151" s="190" t="s">
        <v>80</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2681</v>
      </c>
    </row>
    <row r="152" s="2" customFormat="1">
      <c r="A152" s="34"/>
      <c r="B152" s="35"/>
      <c r="C152" s="34"/>
      <c r="D152" s="192" t="s">
        <v>290</v>
      </c>
      <c r="E152" s="34"/>
      <c r="F152" s="193" t="s">
        <v>2682</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80</v>
      </c>
    </row>
    <row r="153" s="2" customFormat="1" ht="16.5" customHeight="1">
      <c r="A153" s="34"/>
      <c r="B153" s="177"/>
      <c r="C153" s="208" t="s">
        <v>73</v>
      </c>
      <c r="D153" s="208" t="s">
        <v>2150</v>
      </c>
      <c r="E153" s="209" t="s">
        <v>2683</v>
      </c>
      <c r="F153" s="210" t="s">
        <v>2684</v>
      </c>
      <c r="G153" s="211" t="s">
        <v>2202</v>
      </c>
      <c r="H153" s="212">
        <v>6</v>
      </c>
      <c r="I153" s="213"/>
      <c r="J153" s="214">
        <f>ROUND(I153*H153,2)</f>
        <v>0</v>
      </c>
      <c r="K153" s="215"/>
      <c r="L153" s="216"/>
      <c r="M153" s="217" t="s">
        <v>1</v>
      </c>
      <c r="N153" s="218"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317</v>
      </c>
      <c r="AT153" s="190" t="s">
        <v>2150</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2685</v>
      </c>
    </row>
    <row r="154" s="2" customFormat="1">
      <c r="A154" s="34"/>
      <c r="B154" s="35"/>
      <c r="C154" s="34"/>
      <c r="D154" s="192" t="s">
        <v>290</v>
      </c>
      <c r="E154" s="34"/>
      <c r="F154" s="193" t="s">
        <v>2686</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ht="16.5" customHeight="1">
      <c r="A155" s="34"/>
      <c r="B155" s="177"/>
      <c r="C155" s="208" t="s">
        <v>73</v>
      </c>
      <c r="D155" s="208" t="s">
        <v>2150</v>
      </c>
      <c r="E155" s="209" t="s">
        <v>2687</v>
      </c>
      <c r="F155" s="210" t="s">
        <v>2688</v>
      </c>
      <c r="G155" s="211" t="s">
        <v>2202</v>
      </c>
      <c r="H155" s="212">
        <v>5</v>
      </c>
      <c r="I155" s="213"/>
      <c r="J155" s="214">
        <f>ROUND(I155*H155,2)</f>
        <v>0</v>
      </c>
      <c r="K155" s="215"/>
      <c r="L155" s="216"/>
      <c r="M155" s="217" t="s">
        <v>1</v>
      </c>
      <c r="N155" s="218" t="s">
        <v>38</v>
      </c>
      <c r="O155" s="73"/>
      <c r="P155" s="188">
        <f>O155*H155</f>
        <v>0</v>
      </c>
      <c r="Q155" s="188">
        <v>0</v>
      </c>
      <c r="R155" s="188">
        <f>Q155*H155</f>
        <v>0</v>
      </c>
      <c r="S155" s="188">
        <v>0</v>
      </c>
      <c r="T155" s="189">
        <f>S155*H155</f>
        <v>0</v>
      </c>
      <c r="U155" s="34"/>
      <c r="V155" s="34"/>
      <c r="W155" s="34"/>
      <c r="X155" s="34"/>
      <c r="Y155" s="34"/>
      <c r="Z155" s="34"/>
      <c r="AA155" s="34"/>
      <c r="AB155" s="34"/>
      <c r="AC155" s="34"/>
      <c r="AD155" s="34"/>
      <c r="AE155" s="34"/>
      <c r="AR155" s="190" t="s">
        <v>317</v>
      </c>
      <c r="AT155" s="190" t="s">
        <v>2150</v>
      </c>
      <c r="AU155" s="190" t="s">
        <v>80</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97</v>
      </c>
      <c r="BM155" s="190" t="s">
        <v>2689</v>
      </c>
    </row>
    <row r="156" s="2" customFormat="1">
      <c r="A156" s="34"/>
      <c r="B156" s="35"/>
      <c r="C156" s="34"/>
      <c r="D156" s="192" t="s">
        <v>290</v>
      </c>
      <c r="E156" s="34"/>
      <c r="F156" s="193" t="s">
        <v>2690</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80</v>
      </c>
    </row>
    <row r="157" s="2" customFormat="1" ht="16.5" customHeight="1">
      <c r="A157" s="34"/>
      <c r="B157" s="177"/>
      <c r="C157" s="208" t="s">
        <v>73</v>
      </c>
      <c r="D157" s="208" t="s">
        <v>2150</v>
      </c>
      <c r="E157" s="209" t="s">
        <v>2691</v>
      </c>
      <c r="F157" s="210" t="s">
        <v>2692</v>
      </c>
      <c r="G157" s="211" t="s">
        <v>2202</v>
      </c>
      <c r="H157" s="212">
        <v>1</v>
      </c>
      <c r="I157" s="213"/>
      <c r="J157" s="214">
        <f>ROUND(I157*H157,2)</f>
        <v>0</v>
      </c>
      <c r="K157" s="215"/>
      <c r="L157" s="216"/>
      <c r="M157" s="217" t="s">
        <v>1</v>
      </c>
      <c r="N157" s="218"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317</v>
      </c>
      <c r="AT157" s="190" t="s">
        <v>2150</v>
      </c>
      <c r="AU157" s="190" t="s">
        <v>80</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97</v>
      </c>
      <c r="BM157" s="190" t="s">
        <v>2693</v>
      </c>
    </row>
    <row r="158" s="2" customFormat="1">
      <c r="A158" s="34"/>
      <c r="B158" s="35"/>
      <c r="C158" s="34"/>
      <c r="D158" s="192" t="s">
        <v>290</v>
      </c>
      <c r="E158" s="34"/>
      <c r="F158" s="193" t="s">
        <v>2694</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80</v>
      </c>
    </row>
    <row r="159" s="2" customFormat="1" ht="16.5" customHeight="1">
      <c r="A159" s="34"/>
      <c r="B159" s="177"/>
      <c r="C159" s="208" t="s">
        <v>73</v>
      </c>
      <c r="D159" s="208" t="s">
        <v>2150</v>
      </c>
      <c r="E159" s="209" t="s">
        <v>2695</v>
      </c>
      <c r="F159" s="210" t="s">
        <v>2696</v>
      </c>
      <c r="G159" s="211" t="s">
        <v>2202</v>
      </c>
      <c r="H159" s="212">
        <v>9</v>
      </c>
      <c r="I159" s="213"/>
      <c r="J159" s="214">
        <f>ROUND(I159*H159,2)</f>
        <v>0</v>
      </c>
      <c r="K159" s="215"/>
      <c r="L159" s="216"/>
      <c r="M159" s="217" t="s">
        <v>1</v>
      </c>
      <c r="N159" s="218"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317</v>
      </c>
      <c r="AT159" s="190" t="s">
        <v>2150</v>
      </c>
      <c r="AU159" s="190" t="s">
        <v>80</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2697</v>
      </c>
    </row>
    <row r="160" s="2" customFormat="1">
      <c r="A160" s="34"/>
      <c r="B160" s="35"/>
      <c r="C160" s="34"/>
      <c r="D160" s="192" t="s">
        <v>290</v>
      </c>
      <c r="E160" s="34"/>
      <c r="F160" s="193" t="s">
        <v>2698</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80</v>
      </c>
    </row>
    <row r="161" s="2" customFormat="1" ht="16.5" customHeight="1">
      <c r="A161" s="34"/>
      <c r="B161" s="177"/>
      <c r="C161" s="208" t="s">
        <v>73</v>
      </c>
      <c r="D161" s="208" t="s">
        <v>2150</v>
      </c>
      <c r="E161" s="209" t="s">
        <v>2699</v>
      </c>
      <c r="F161" s="210" t="s">
        <v>2700</v>
      </c>
      <c r="G161" s="211" t="s">
        <v>2202</v>
      </c>
      <c r="H161" s="212">
        <v>7</v>
      </c>
      <c r="I161" s="213"/>
      <c r="J161" s="214">
        <f>ROUND(I161*H161,2)</f>
        <v>0</v>
      </c>
      <c r="K161" s="215"/>
      <c r="L161" s="216"/>
      <c r="M161" s="217" t="s">
        <v>1</v>
      </c>
      <c r="N161" s="218"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317</v>
      </c>
      <c r="AT161" s="190" t="s">
        <v>2150</v>
      </c>
      <c r="AU161" s="190" t="s">
        <v>80</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97</v>
      </c>
      <c r="BM161" s="190" t="s">
        <v>2701</v>
      </c>
    </row>
    <row r="162" s="2" customFormat="1">
      <c r="A162" s="34"/>
      <c r="B162" s="35"/>
      <c r="C162" s="34"/>
      <c r="D162" s="192" t="s">
        <v>290</v>
      </c>
      <c r="E162" s="34"/>
      <c r="F162" s="193" t="s">
        <v>2702</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80</v>
      </c>
    </row>
    <row r="163" s="2" customFormat="1" ht="16.5" customHeight="1">
      <c r="A163" s="34"/>
      <c r="B163" s="177"/>
      <c r="C163" s="208" t="s">
        <v>73</v>
      </c>
      <c r="D163" s="208" t="s">
        <v>2150</v>
      </c>
      <c r="E163" s="209" t="s">
        <v>2703</v>
      </c>
      <c r="F163" s="210" t="s">
        <v>2704</v>
      </c>
      <c r="G163" s="211" t="s">
        <v>2202</v>
      </c>
      <c r="H163" s="212">
        <v>2</v>
      </c>
      <c r="I163" s="213"/>
      <c r="J163" s="214">
        <f>ROUND(I163*H163,2)</f>
        <v>0</v>
      </c>
      <c r="K163" s="215"/>
      <c r="L163" s="216"/>
      <c r="M163" s="217" t="s">
        <v>1</v>
      </c>
      <c r="N163" s="218" t="s">
        <v>38</v>
      </c>
      <c r="O163" s="73"/>
      <c r="P163" s="188">
        <f>O163*H163</f>
        <v>0</v>
      </c>
      <c r="Q163" s="188">
        <v>0</v>
      </c>
      <c r="R163" s="188">
        <f>Q163*H163</f>
        <v>0</v>
      </c>
      <c r="S163" s="188">
        <v>0</v>
      </c>
      <c r="T163" s="189">
        <f>S163*H163</f>
        <v>0</v>
      </c>
      <c r="U163" s="34"/>
      <c r="V163" s="34"/>
      <c r="W163" s="34"/>
      <c r="X163" s="34"/>
      <c r="Y163" s="34"/>
      <c r="Z163" s="34"/>
      <c r="AA163" s="34"/>
      <c r="AB163" s="34"/>
      <c r="AC163" s="34"/>
      <c r="AD163" s="34"/>
      <c r="AE163" s="34"/>
      <c r="AR163" s="190" t="s">
        <v>317</v>
      </c>
      <c r="AT163" s="190" t="s">
        <v>2150</v>
      </c>
      <c r="AU163" s="190" t="s">
        <v>80</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2705</v>
      </c>
    </row>
    <row r="164" s="2" customFormat="1">
      <c r="A164" s="34"/>
      <c r="B164" s="35"/>
      <c r="C164" s="34"/>
      <c r="D164" s="192" t="s">
        <v>290</v>
      </c>
      <c r="E164" s="34"/>
      <c r="F164" s="193" t="s">
        <v>2706</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80</v>
      </c>
    </row>
    <row r="165" s="2" customFormat="1" ht="16.5" customHeight="1">
      <c r="A165" s="34"/>
      <c r="B165" s="177"/>
      <c r="C165" s="208" t="s">
        <v>73</v>
      </c>
      <c r="D165" s="208" t="s">
        <v>2150</v>
      </c>
      <c r="E165" s="209" t="s">
        <v>2707</v>
      </c>
      <c r="F165" s="210" t="s">
        <v>2708</v>
      </c>
      <c r="G165" s="211" t="s">
        <v>2202</v>
      </c>
      <c r="H165" s="212">
        <v>50</v>
      </c>
      <c r="I165" s="213"/>
      <c r="J165" s="214">
        <f>ROUND(I165*H165,2)</f>
        <v>0</v>
      </c>
      <c r="K165" s="215"/>
      <c r="L165" s="216"/>
      <c r="M165" s="217" t="s">
        <v>1</v>
      </c>
      <c r="N165" s="218"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317</v>
      </c>
      <c r="AT165" s="190" t="s">
        <v>2150</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2709</v>
      </c>
    </row>
    <row r="166" s="2" customFormat="1">
      <c r="A166" s="34"/>
      <c r="B166" s="35"/>
      <c r="C166" s="34"/>
      <c r="D166" s="192" t="s">
        <v>290</v>
      </c>
      <c r="E166" s="34"/>
      <c r="F166" s="193" t="s">
        <v>2710</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ht="16.5" customHeight="1">
      <c r="A167" s="34"/>
      <c r="B167" s="177"/>
      <c r="C167" s="208" t="s">
        <v>73</v>
      </c>
      <c r="D167" s="208" t="s">
        <v>2150</v>
      </c>
      <c r="E167" s="209" t="s">
        <v>2711</v>
      </c>
      <c r="F167" s="210" t="s">
        <v>2712</v>
      </c>
      <c r="G167" s="211" t="s">
        <v>2202</v>
      </c>
      <c r="H167" s="212">
        <v>18</v>
      </c>
      <c r="I167" s="213"/>
      <c r="J167" s="214">
        <f>ROUND(I167*H167,2)</f>
        <v>0</v>
      </c>
      <c r="K167" s="215"/>
      <c r="L167" s="216"/>
      <c r="M167" s="217" t="s">
        <v>1</v>
      </c>
      <c r="N167" s="218" t="s">
        <v>38</v>
      </c>
      <c r="O167" s="73"/>
      <c r="P167" s="188">
        <f>O167*H167</f>
        <v>0</v>
      </c>
      <c r="Q167" s="188">
        <v>0</v>
      </c>
      <c r="R167" s="188">
        <f>Q167*H167</f>
        <v>0</v>
      </c>
      <c r="S167" s="188">
        <v>0</v>
      </c>
      <c r="T167" s="189">
        <f>S167*H167</f>
        <v>0</v>
      </c>
      <c r="U167" s="34"/>
      <c r="V167" s="34"/>
      <c r="W167" s="34"/>
      <c r="X167" s="34"/>
      <c r="Y167" s="34"/>
      <c r="Z167" s="34"/>
      <c r="AA167" s="34"/>
      <c r="AB167" s="34"/>
      <c r="AC167" s="34"/>
      <c r="AD167" s="34"/>
      <c r="AE167" s="34"/>
      <c r="AR167" s="190" t="s">
        <v>317</v>
      </c>
      <c r="AT167" s="190" t="s">
        <v>2150</v>
      </c>
      <c r="AU167" s="190" t="s">
        <v>80</v>
      </c>
      <c r="AY167" s="15" t="s">
        <v>281</v>
      </c>
      <c r="BE167" s="191">
        <f>IF(N167="základní",J167,0)</f>
        <v>0</v>
      </c>
      <c r="BF167" s="191">
        <f>IF(N167="snížená",J167,0)</f>
        <v>0</v>
      </c>
      <c r="BG167" s="191">
        <f>IF(N167="zákl. přenesená",J167,0)</f>
        <v>0</v>
      </c>
      <c r="BH167" s="191">
        <f>IF(N167="sníž. přenesená",J167,0)</f>
        <v>0</v>
      </c>
      <c r="BI167" s="191">
        <f>IF(N167="nulová",J167,0)</f>
        <v>0</v>
      </c>
      <c r="BJ167" s="15" t="s">
        <v>80</v>
      </c>
      <c r="BK167" s="191">
        <f>ROUND(I167*H167,2)</f>
        <v>0</v>
      </c>
      <c r="BL167" s="15" t="s">
        <v>97</v>
      </c>
      <c r="BM167" s="190" t="s">
        <v>2713</v>
      </c>
    </row>
    <row r="168" s="2" customFormat="1">
      <c r="A168" s="34"/>
      <c r="B168" s="35"/>
      <c r="C168" s="34"/>
      <c r="D168" s="192" t="s">
        <v>290</v>
      </c>
      <c r="E168" s="34"/>
      <c r="F168" s="193" t="s">
        <v>2714</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290</v>
      </c>
      <c r="AU168" s="15" t="s">
        <v>80</v>
      </c>
    </row>
    <row r="169" s="2" customFormat="1" ht="16.5" customHeight="1">
      <c r="A169" s="34"/>
      <c r="B169" s="177"/>
      <c r="C169" s="208" t="s">
        <v>73</v>
      </c>
      <c r="D169" s="208" t="s">
        <v>2150</v>
      </c>
      <c r="E169" s="209" t="s">
        <v>2715</v>
      </c>
      <c r="F169" s="210" t="s">
        <v>2716</v>
      </c>
      <c r="G169" s="211" t="s">
        <v>2202</v>
      </c>
      <c r="H169" s="212">
        <v>9</v>
      </c>
      <c r="I169" s="213"/>
      <c r="J169" s="214">
        <f>ROUND(I169*H169,2)</f>
        <v>0</v>
      </c>
      <c r="K169" s="215"/>
      <c r="L169" s="216"/>
      <c r="M169" s="217" t="s">
        <v>1</v>
      </c>
      <c r="N169" s="218" t="s">
        <v>38</v>
      </c>
      <c r="O169" s="73"/>
      <c r="P169" s="188">
        <f>O169*H169</f>
        <v>0</v>
      </c>
      <c r="Q169" s="188">
        <v>0</v>
      </c>
      <c r="R169" s="188">
        <f>Q169*H169</f>
        <v>0</v>
      </c>
      <c r="S169" s="188">
        <v>0</v>
      </c>
      <c r="T169" s="189">
        <f>S169*H169</f>
        <v>0</v>
      </c>
      <c r="U169" s="34"/>
      <c r="V169" s="34"/>
      <c r="W169" s="34"/>
      <c r="X169" s="34"/>
      <c r="Y169" s="34"/>
      <c r="Z169" s="34"/>
      <c r="AA169" s="34"/>
      <c r="AB169" s="34"/>
      <c r="AC169" s="34"/>
      <c r="AD169" s="34"/>
      <c r="AE169" s="34"/>
      <c r="AR169" s="190" t="s">
        <v>317</v>
      </c>
      <c r="AT169" s="190" t="s">
        <v>2150</v>
      </c>
      <c r="AU169" s="190" t="s">
        <v>80</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97</v>
      </c>
      <c r="BM169" s="190" t="s">
        <v>2717</v>
      </c>
    </row>
    <row r="170" s="2" customFormat="1">
      <c r="A170" s="34"/>
      <c r="B170" s="35"/>
      <c r="C170" s="34"/>
      <c r="D170" s="192" t="s">
        <v>290</v>
      </c>
      <c r="E170" s="34"/>
      <c r="F170" s="193" t="s">
        <v>2718</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80</v>
      </c>
    </row>
    <row r="171" s="2" customFormat="1" ht="16.5" customHeight="1">
      <c r="A171" s="34"/>
      <c r="B171" s="177"/>
      <c r="C171" s="208" t="s">
        <v>73</v>
      </c>
      <c r="D171" s="208" t="s">
        <v>2150</v>
      </c>
      <c r="E171" s="209" t="s">
        <v>2719</v>
      </c>
      <c r="F171" s="210" t="s">
        <v>2720</v>
      </c>
      <c r="G171" s="211" t="s">
        <v>2202</v>
      </c>
      <c r="H171" s="212">
        <v>10</v>
      </c>
      <c r="I171" s="213"/>
      <c r="J171" s="214">
        <f>ROUND(I171*H171,2)</f>
        <v>0</v>
      </c>
      <c r="K171" s="215"/>
      <c r="L171" s="216"/>
      <c r="M171" s="217" t="s">
        <v>1</v>
      </c>
      <c r="N171" s="218"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317</v>
      </c>
      <c r="AT171" s="190" t="s">
        <v>2150</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2721</v>
      </c>
    </row>
    <row r="172" s="2" customFormat="1">
      <c r="A172" s="34"/>
      <c r="B172" s="35"/>
      <c r="C172" s="34"/>
      <c r="D172" s="192" t="s">
        <v>290</v>
      </c>
      <c r="E172" s="34"/>
      <c r="F172" s="193" t="s">
        <v>2722</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ht="16.5" customHeight="1">
      <c r="A173" s="34"/>
      <c r="B173" s="177"/>
      <c r="C173" s="208" t="s">
        <v>73</v>
      </c>
      <c r="D173" s="208" t="s">
        <v>2150</v>
      </c>
      <c r="E173" s="209" t="s">
        <v>2723</v>
      </c>
      <c r="F173" s="210" t="s">
        <v>2724</v>
      </c>
      <c r="G173" s="211" t="s">
        <v>2202</v>
      </c>
      <c r="H173" s="212">
        <v>52</v>
      </c>
      <c r="I173" s="213"/>
      <c r="J173" s="214">
        <f>ROUND(I173*H173,2)</f>
        <v>0</v>
      </c>
      <c r="K173" s="215"/>
      <c r="L173" s="216"/>
      <c r="M173" s="217" t="s">
        <v>1</v>
      </c>
      <c r="N173" s="218" t="s">
        <v>38</v>
      </c>
      <c r="O173" s="73"/>
      <c r="P173" s="188">
        <f>O173*H173</f>
        <v>0</v>
      </c>
      <c r="Q173" s="188">
        <v>0</v>
      </c>
      <c r="R173" s="188">
        <f>Q173*H173</f>
        <v>0</v>
      </c>
      <c r="S173" s="188">
        <v>0</v>
      </c>
      <c r="T173" s="189">
        <f>S173*H173</f>
        <v>0</v>
      </c>
      <c r="U173" s="34"/>
      <c r="V173" s="34"/>
      <c r="W173" s="34"/>
      <c r="X173" s="34"/>
      <c r="Y173" s="34"/>
      <c r="Z173" s="34"/>
      <c r="AA173" s="34"/>
      <c r="AB173" s="34"/>
      <c r="AC173" s="34"/>
      <c r="AD173" s="34"/>
      <c r="AE173" s="34"/>
      <c r="AR173" s="190" t="s">
        <v>317</v>
      </c>
      <c r="AT173" s="190" t="s">
        <v>2150</v>
      </c>
      <c r="AU173" s="190" t="s">
        <v>80</v>
      </c>
      <c r="AY173" s="15" t="s">
        <v>281</v>
      </c>
      <c r="BE173" s="191">
        <f>IF(N173="základní",J173,0)</f>
        <v>0</v>
      </c>
      <c r="BF173" s="191">
        <f>IF(N173="snížená",J173,0)</f>
        <v>0</v>
      </c>
      <c r="BG173" s="191">
        <f>IF(N173="zákl. přenesená",J173,0)</f>
        <v>0</v>
      </c>
      <c r="BH173" s="191">
        <f>IF(N173="sníž. přenesená",J173,0)</f>
        <v>0</v>
      </c>
      <c r="BI173" s="191">
        <f>IF(N173="nulová",J173,0)</f>
        <v>0</v>
      </c>
      <c r="BJ173" s="15" t="s">
        <v>80</v>
      </c>
      <c r="BK173" s="191">
        <f>ROUND(I173*H173,2)</f>
        <v>0</v>
      </c>
      <c r="BL173" s="15" t="s">
        <v>97</v>
      </c>
      <c r="BM173" s="190" t="s">
        <v>2725</v>
      </c>
    </row>
    <row r="174" s="2" customFormat="1">
      <c r="A174" s="34"/>
      <c r="B174" s="35"/>
      <c r="C174" s="34"/>
      <c r="D174" s="192" t="s">
        <v>290</v>
      </c>
      <c r="E174" s="34"/>
      <c r="F174" s="193" t="s">
        <v>2726</v>
      </c>
      <c r="G174" s="34"/>
      <c r="H174" s="34"/>
      <c r="I174" s="194"/>
      <c r="J174" s="34"/>
      <c r="K174" s="34"/>
      <c r="L174" s="35"/>
      <c r="M174" s="195"/>
      <c r="N174" s="196"/>
      <c r="O174" s="73"/>
      <c r="P174" s="73"/>
      <c r="Q174" s="73"/>
      <c r="R174" s="73"/>
      <c r="S174" s="73"/>
      <c r="T174" s="74"/>
      <c r="U174" s="34"/>
      <c r="V174" s="34"/>
      <c r="W174" s="34"/>
      <c r="X174" s="34"/>
      <c r="Y174" s="34"/>
      <c r="Z174" s="34"/>
      <c r="AA174" s="34"/>
      <c r="AB174" s="34"/>
      <c r="AC174" s="34"/>
      <c r="AD174" s="34"/>
      <c r="AE174" s="34"/>
      <c r="AT174" s="15" t="s">
        <v>290</v>
      </c>
      <c r="AU174" s="15" t="s">
        <v>80</v>
      </c>
    </row>
    <row r="175" s="2" customFormat="1" ht="16.5" customHeight="1">
      <c r="A175" s="34"/>
      <c r="B175" s="177"/>
      <c r="C175" s="208" t="s">
        <v>73</v>
      </c>
      <c r="D175" s="208" t="s">
        <v>2150</v>
      </c>
      <c r="E175" s="209" t="s">
        <v>2727</v>
      </c>
      <c r="F175" s="210" t="s">
        <v>2728</v>
      </c>
      <c r="G175" s="211" t="s">
        <v>2202</v>
      </c>
      <c r="H175" s="212">
        <v>20</v>
      </c>
      <c r="I175" s="213"/>
      <c r="J175" s="214">
        <f>ROUND(I175*H175,2)</f>
        <v>0</v>
      </c>
      <c r="K175" s="215"/>
      <c r="L175" s="216"/>
      <c r="M175" s="217" t="s">
        <v>1</v>
      </c>
      <c r="N175" s="218" t="s">
        <v>38</v>
      </c>
      <c r="O175" s="73"/>
      <c r="P175" s="188">
        <f>O175*H175</f>
        <v>0</v>
      </c>
      <c r="Q175" s="188">
        <v>0</v>
      </c>
      <c r="R175" s="188">
        <f>Q175*H175</f>
        <v>0</v>
      </c>
      <c r="S175" s="188">
        <v>0</v>
      </c>
      <c r="T175" s="189">
        <f>S175*H175</f>
        <v>0</v>
      </c>
      <c r="U175" s="34"/>
      <c r="V175" s="34"/>
      <c r="W175" s="34"/>
      <c r="X175" s="34"/>
      <c r="Y175" s="34"/>
      <c r="Z175" s="34"/>
      <c r="AA175" s="34"/>
      <c r="AB175" s="34"/>
      <c r="AC175" s="34"/>
      <c r="AD175" s="34"/>
      <c r="AE175" s="34"/>
      <c r="AR175" s="190" t="s">
        <v>317</v>
      </c>
      <c r="AT175" s="190" t="s">
        <v>2150</v>
      </c>
      <c r="AU175" s="190" t="s">
        <v>80</v>
      </c>
      <c r="AY175" s="15" t="s">
        <v>281</v>
      </c>
      <c r="BE175" s="191">
        <f>IF(N175="základní",J175,0)</f>
        <v>0</v>
      </c>
      <c r="BF175" s="191">
        <f>IF(N175="snížená",J175,0)</f>
        <v>0</v>
      </c>
      <c r="BG175" s="191">
        <f>IF(N175="zákl. přenesená",J175,0)</f>
        <v>0</v>
      </c>
      <c r="BH175" s="191">
        <f>IF(N175="sníž. přenesená",J175,0)</f>
        <v>0</v>
      </c>
      <c r="BI175" s="191">
        <f>IF(N175="nulová",J175,0)</f>
        <v>0</v>
      </c>
      <c r="BJ175" s="15" t="s">
        <v>80</v>
      </c>
      <c r="BK175" s="191">
        <f>ROUND(I175*H175,2)</f>
        <v>0</v>
      </c>
      <c r="BL175" s="15" t="s">
        <v>97</v>
      </c>
      <c r="BM175" s="190" t="s">
        <v>2729</v>
      </c>
    </row>
    <row r="176" s="2" customFormat="1">
      <c r="A176" s="34"/>
      <c r="B176" s="35"/>
      <c r="C176" s="34"/>
      <c r="D176" s="192" t="s">
        <v>290</v>
      </c>
      <c r="E176" s="34"/>
      <c r="F176" s="193" t="s">
        <v>2730</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290</v>
      </c>
      <c r="AU176" s="15" t="s">
        <v>80</v>
      </c>
    </row>
    <row r="177" s="2" customFormat="1" ht="24.15" customHeight="1">
      <c r="A177" s="34"/>
      <c r="B177" s="177"/>
      <c r="C177" s="208" t="s">
        <v>73</v>
      </c>
      <c r="D177" s="208" t="s">
        <v>2150</v>
      </c>
      <c r="E177" s="209" t="s">
        <v>2731</v>
      </c>
      <c r="F177" s="210" t="s">
        <v>2732</v>
      </c>
      <c r="G177" s="211" t="s">
        <v>2202</v>
      </c>
      <c r="H177" s="212">
        <v>45</v>
      </c>
      <c r="I177" s="213"/>
      <c r="J177" s="214">
        <f>ROUND(I177*H177,2)</f>
        <v>0</v>
      </c>
      <c r="K177" s="215"/>
      <c r="L177" s="216"/>
      <c r="M177" s="217" t="s">
        <v>1</v>
      </c>
      <c r="N177" s="218"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317</v>
      </c>
      <c r="AT177" s="190" t="s">
        <v>2150</v>
      </c>
      <c r="AU177" s="190" t="s">
        <v>80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2733</v>
      </c>
    </row>
    <row r="178" s="2" customFormat="1">
      <c r="A178" s="34"/>
      <c r="B178" s="35"/>
      <c r="C178" s="34"/>
      <c r="D178" s="192" t="s">
        <v>290</v>
      </c>
      <c r="E178" s="34"/>
      <c r="F178" s="193" t="s">
        <v>2734</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80</v>
      </c>
    </row>
    <row r="179" s="2" customFormat="1" ht="16.5" customHeight="1">
      <c r="A179" s="34"/>
      <c r="B179" s="177"/>
      <c r="C179" s="208" t="s">
        <v>73</v>
      </c>
      <c r="D179" s="208" t="s">
        <v>2150</v>
      </c>
      <c r="E179" s="209" t="s">
        <v>2735</v>
      </c>
      <c r="F179" s="210" t="s">
        <v>2736</v>
      </c>
      <c r="G179" s="211" t="s">
        <v>2202</v>
      </c>
      <c r="H179" s="212">
        <v>2</v>
      </c>
      <c r="I179" s="213"/>
      <c r="J179" s="214">
        <f>ROUND(I179*H179,2)</f>
        <v>0</v>
      </c>
      <c r="K179" s="215"/>
      <c r="L179" s="216"/>
      <c r="M179" s="217" t="s">
        <v>1</v>
      </c>
      <c r="N179" s="218" t="s">
        <v>38</v>
      </c>
      <c r="O179" s="73"/>
      <c r="P179" s="188">
        <f>O179*H179</f>
        <v>0</v>
      </c>
      <c r="Q179" s="188">
        <v>0</v>
      </c>
      <c r="R179" s="188">
        <f>Q179*H179</f>
        <v>0</v>
      </c>
      <c r="S179" s="188">
        <v>0</v>
      </c>
      <c r="T179" s="189">
        <f>S179*H179</f>
        <v>0</v>
      </c>
      <c r="U179" s="34"/>
      <c r="V179" s="34"/>
      <c r="W179" s="34"/>
      <c r="X179" s="34"/>
      <c r="Y179" s="34"/>
      <c r="Z179" s="34"/>
      <c r="AA179" s="34"/>
      <c r="AB179" s="34"/>
      <c r="AC179" s="34"/>
      <c r="AD179" s="34"/>
      <c r="AE179" s="34"/>
      <c r="AR179" s="190" t="s">
        <v>317</v>
      </c>
      <c r="AT179" s="190" t="s">
        <v>2150</v>
      </c>
      <c r="AU179" s="190" t="s">
        <v>80</v>
      </c>
      <c r="AY179" s="15" t="s">
        <v>281</v>
      </c>
      <c r="BE179" s="191">
        <f>IF(N179="základní",J179,0)</f>
        <v>0</v>
      </c>
      <c r="BF179" s="191">
        <f>IF(N179="snížená",J179,0)</f>
        <v>0</v>
      </c>
      <c r="BG179" s="191">
        <f>IF(N179="zákl. přenesená",J179,0)</f>
        <v>0</v>
      </c>
      <c r="BH179" s="191">
        <f>IF(N179="sníž. přenesená",J179,0)</f>
        <v>0</v>
      </c>
      <c r="BI179" s="191">
        <f>IF(N179="nulová",J179,0)</f>
        <v>0</v>
      </c>
      <c r="BJ179" s="15" t="s">
        <v>80</v>
      </c>
      <c r="BK179" s="191">
        <f>ROUND(I179*H179,2)</f>
        <v>0</v>
      </c>
      <c r="BL179" s="15" t="s">
        <v>97</v>
      </c>
      <c r="BM179" s="190" t="s">
        <v>2737</v>
      </c>
    </row>
    <row r="180" s="2" customFormat="1">
      <c r="A180" s="34"/>
      <c r="B180" s="35"/>
      <c r="C180" s="34"/>
      <c r="D180" s="192" t="s">
        <v>290</v>
      </c>
      <c r="E180" s="34"/>
      <c r="F180" s="193" t="s">
        <v>2738</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290</v>
      </c>
      <c r="AU180" s="15" t="s">
        <v>80</v>
      </c>
    </row>
    <row r="181" s="2" customFormat="1" ht="21.75" customHeight="1">
      <c r="A181" s="34"/>
      <c r="B181" s="177"/>
      <c r="C181" s="208" t="s">
        <v>73</v>
      </c>
      <c r="D181" s="208" t="s">
        <v>2150</v>
      </c>
      <c r="E181" s="209" t="s">
        <v>2739</v>
      </c>
      <c r="F181" s="210" t="s">
        <v>2740</v>
      </c>
      <c r="G181" s="211" t="s">
        <v>2202</v>
      </c>
      <c r="H181" s="212">
        <v>1</v>
      </c>
      <c r="I181" s="213"/>
      <c r="J181" s="214">
        <f>ROUND(I181*H181,2)</f>
        <v>0</v>
      </c>
      <c r="K181" s="215"/>
      <c r="L181" s="216"/>
      <c r="M181" s="217" t="s">
        <v>1</v>
      </c>
      <c r="N181" s="218"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317</v>
      </c>
      <c r="AT181" s="190" t="s">
        <v>2150</v>
      </c>
      <c r="AU181" s="190" t="s">
        <v>80</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97</v>
      </c>
      <c r="BM181" s="190" t="s">
        <v>2741</v>
      </c>
    </row>
    <row r="182" s="2" customFormat="1">
      <c r="A182" s="34"/>
      <c r="B182" s="35"/>
      <c r="C182" s="34"/>
      <c r="D182" s="192" t="s">
        <v>290</v>
      </c>
      <c r="E182" s="34"/>
      <c r="F182" s="193" t="s">
        <v>2742</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80</v>
      </c>
    </row>
    <row r="183" s="2" customFormat="1" ht="21.75" customHeight="1">
      <c r="A183" s="34"/>
      <c r="B183" s="177"/>
      <c r="C183" s="208" t="s">
        <v>73</v>
      </c>
      <c r="D183" s="208" t="s">
        <v>2150</v>
      </c>
      <c r="E183" s="209" t="s">
        <v>2743</v>
      </c>
      <c r="F183" s="210" t="s">
        <v>2744</v>
      </c>
      <c r="G183" s="211" t="s">
        <v>2202</v>
      </c>
      <c r="H183" s="212">
        <v>1</v>
      </c>
      <c r="I183" s="213"/>
      <c r="J183" s="214">
        <f>ROUND(I183*H183,2)</f>
        <v>0</v>
      </c>
      <c r="K183" s="215"/>
      <c r="L183" s="216"/>
      <c r="M183" s="217" t="s">
        <v>1</v>
      </c>
      <c r="N183" s="218" t="s">
        <v>38</v>
      </c>
      <c r="O183" s="73"/>
      <c r="P183" s="188">
        <f>O183*H183</f>
        <v>0</v>
      </c>
      <c r="Q183" s="188">
        <v>0</v>
      </c>
      <c r="R183" s="188">
        <f>Q183*H183</f>
        <v>0</v>
      </c>
      <c r="S183" s="188">
        <v>0</v>
      </c>
      <c r="T183" s="189">
        <f>S183*H183</f>
        <v>0</v>
      </c>
      <c r="U183" s="34"/>
      <c r="V183" s="34"/>
      <c r="W183" s="34"/>
      <c r="X183" s="34"/>
      <c r="Y183" s="34"/>
      <c r="Z183" s="34"/>
      <c r="AA183" s="34"/>
      <c r="AB183" s="34"/>
      <c r="AC183" s="34"/>
      <c r="AD183" s="34"/>
      <c r="AE183" s="34"/>
      <c r="AR183" s="190" t="s">
        <v>317</v>
      </c>
      <c r="AT183" s="190" t="s">
        <v>2150</v>
      </c>
      <c r="AU183" s="190" t="s">
        <v>80</v>
      </c>
      <c r="AY183" s="15" t="s">
        <v>281</v>
      </c>
      <c r="BE183" s="191">
        <f>IF(N183="základní",J183,0)</f>
        <v>0</v>
      </c>
      <c r="BF183" s="191">
        <f>IF(N183="snížená",J183,0)</f>
        <v>0</v>
      </c>
      <c r="BG183" s="191">
        <f>IF(N183="zákl. přenesená",J183,0)</f>
        <v>0</v>
      </c>
      <c r="BH183" s="191">
        <f>IF(N183="sníž. přenesená",J183,0)</f>
        <v>0</v>
      </c>
      <c r="BI183" s="191">
        <f>IF(N183="nulová",J183,0)</f>
        <v>0</v>
      </c>
      <c r="BJ183" s="15" t="s">
        <v>80</v>
      </c>
      <c r="BK183" s="191">
        <f>ROUND(I183*H183,2)</f>
        <v>0</v>
      </c>
      <c r="BL183" s="15" t="s">
        <v>97</v>
      </c>
      <c r="BM183" s="190" t="s">
        <v>2745</v>
      </c>
    </row>
    <row r="184" s="2" customFormat="1">
      <c r="A184" s="34"/>
      <c r="B184" s="35"/>
      <c r="C184" s="34"/>
      <c r="D184" s="192" t="s">
        <v>290</v>
      </c>
      <c r="E184" s="34"/>
      <c r="F184" s="193" t="s">
        <v>2746</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290</v>
      </c>
      <c r="AU184" s="15" t="s">
        <v>80</v>
      </c>
    </row>
    <row r="185" s="2" customFormat="1" ht="21.75" customHeight="1">
      <c r="A185" s="34"/>
      <c r="B185" s="177"/>
      <c r="C185" s="208" t="s">
        <v>73</v>
      </c>
      <c r="D185" s="208" t="s">
        <v>2150</v>
      </c>
      <c r="E185" s="209" t="s">
        <v>2747</v>
      </c>
      <c r="F185" s="210" t="s">
        <v>2748</v>
      </c>
      <c r="G185" s="211" t="s">
        <v>2202</v>
      </c>
      <c r="H185" s="212">
        <v>1</v>
      </c>
      <c r="I185" s="213"/>
      <c r="J185" s="214">
        <f>ROUND(I185*H185,2)</f>
        <v>0</v>
      </c>
      <c r="K185" s="215"/>
      <c r="L185" s="216"/>
      <c r="M185" s="217" t="s">
        <v>1</v>
      </c>
      <c r="N185" s="218" t="s">
        <v>38</v>
      </c>
      <c r="O185" s="73"/>
      <c r="P185" s="188">
        <f>O185*H185</f>
        <v>0</v>
      </c>
      <c r="Q185" s="188">
        <v>0</v>
      </c>
      <c r="R185" s="188">
        <f>Q185*H185</f>
        <v>0</v>
      </c>
      <c r="S185" s="188">
        <v>0</v>
      </c>
      <c r="T185" s="189">
        <f>S185*H185</f>
        <v>0</v>
      </c>
      <c r="U185" s="34"/>
      <c r="V185" s="34"/>
      <c r="W185" s="34"/>
      <c r="X185" s="34"/>
      <c r="Y185" s="34"/>
      <c r="Z185" s="34"/>
      <c r="AA185" s="34"/>
      <c r="AB185" s="34"/>
      <c r="AC185" s="34"/>
      <c r="AD185" s="34"/>
      <c r="AE185" s="34"/>
      <c r="AR185" s="190" t="s">
        <v>317</v>
      </c>
      <c r="AT185" s="190" t="s">
        <v>2150</v>
      </c>
      <c r="AU185" s="190" t="s">
        <v>80</v>
      </c>
      <c r="AY185" s="15" t="s">
        <v>281</v>
      </c>
      <c r="BE185" s="191">
        <f>IF(N185="základní",J185,0)</f>
        <v>0</v>
      </c>
      <c r="BF185" s="191">
        <f>IF(N185="snížená",J185,0)</f>
        <v>0</v>
      </c>
      <c r="BG185" s="191">
        <f>IF(N185="zákl. přenesená",J185,0)</f>
        <v>0</v>
      </c>
      <c r="BH185" s="191">
        <f>IF(N185="sníž. přenesená",J185,0)</f>
        <v>0</v>
      </c>
      <c r="BI185" s="191">
        <f>IF(N185="nulová",J185,0)</f>
        <v>0</v>
      </c>
      <c r="BJ185" s="15" t="s">
        <v>80</v>
      </c>
      <c r="BK185" s="191">
        <f>ROUND(I185*H185,2)</f>
        <v>0</v>
      </c>
      <c r="BL185" s="15" t="s">
        <v>97</v>
      </c>
      <c r="BM185" s="190" t="s">
        <v>2749</v>
      </c>
    </row>
    <row r="186" s="2" customFormat="1">
      <c r="A186" s="34"/>
      <c r="B186" s="35"/>
      <c r="C186" s="34"/>
      <c r="D186" s="192" t="s">
        <v>290</v>
      </c>
      <c r="E186" s="34"/>
      <c r="F186" s="193" t="s">
        <v>2746</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290</v>
      </c>
      <c r="AU186" s="15" t="s">
        <v>80</v>
      </c>
    </row>
    <row r="187" s="12" customFormat="1" ht="25.92" customHeight="1">
      <c r="A187" s="12"/>
      <c r="B187" s="164"/>
      <c r="C187" s="12"/>
      <c r="D187" s="165" t="s">
        <v>72</v>
      </c>
      <c r="E187" s="166" t="s">
        <v>2414</v>
      </c>
      <c r="F187" s="166" t="s">
        <v>2750</v>
      </c>
      <c r="G187" s="12"/>
      <c r="H187" s="12"/>
      <c r="I187" s="167"/>
      <c r="J187" s="168">
        <f>BK187</f>
        <v>0</v>
      </c>
      <c r="K187" s="12"/>
      <c r="L187" s="164"/>
      <c r="M187" s="169"/>
      <c r="N187" s="170"/>
      <c r="O187" s="170"/>
      <c r="P187" s="171">
        <f>SUM(P188:P225)</f>
        <v>0</v>
      </c>
      <c r="Q187" s="170"/>
      <c r="R187" s="171">
        <f>SUM(R188:R225)</f>
        <v>0</v>
      </c>
      <c r="S187" s="170"/>
      <c r="T187" s="172">
        <f>SUM(T188:T225)</f>
        <v>0</v>
      </c>
      <c r="U187" s="12"/>
      <c r="V187" s="12"/>
      <c r="W187" s="12"/>
      <c r="X187" s="12"/>
      <c r="Y187" s="12"/>
      <c r="Z187" s="12"/>
      <c r="AA187" s="12"/>
      <c r="AB187" s="12"/>
      <c r="AC187" s="12"/>
      <c r="AD187" s="12"/>
      <c r="AE187" s="12"/>
      <c r="AR187" s="165" t="s">
        <v>80</v>
      </c>
      <c r="AT187" s="173" t="s">
        <v>72</v>
      </c>
      <c r="AU187" s="173" t="s">
        <v>73</v>
      </c>
      <c r="AY187" s="165" t="s">
        <v>281</v>
      </c>
      <c r="BK187" s="174">
        <f>SUM(BK188:BK225)</f>
        <v>0</v>
      </c>
    </row>
    <row r="188" s="2" customFormat="1" ht="16.5" customHeight="1">
      <c r="A188" s="34"/>
      <c r="B188" s="177"/>
      <c r="C188" s="208" t="s">
        <v>73</v>
      </c>
      <c r="D188" s="208" t="s">
        <v>2150</v>
      </c>
      <c r="E188" s="209" t="s">
        <v>2751</v>
      </c>
      <c r="F188" s="210" t="s">
        <v>2752</v>
      </c>
      <c r="G188" s="211" t="s">
        <v>2202</v>
      </c>
      <c r="H188" s="212">
        <v>1</v>
      </c>
      <c r="I188" s="213"/>
      <c r="J188" s="214">
        <f>ROUND(I188*H188,2)</f>
        <v>0</v>
      </c>
      <c r="K188" s="215"/>
      <c r="L188" s="216"/>
      <c r="M188" s="217" t="s">
        <v>1</v>
      </c>
      <c r="N188" s="218"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317</v>
      </c>
      <c r="AT188" s="190" t="s">
        <v>2150</v>
      </c>
      <c r="AU188" s="190" t="s">
        <v>80</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97</v>
      </c>
      <c r="BM188" s="190" t="s">
        <v>2753</v>
      </c>
    </row>
    <row r="189" s="2" customFormat="1">
      <c r="A189" s="34"/>
      <c r="B189" s="35"/>
      <c r="C189" s="34"/>
      <c r="D189" s="192" t="s">
        <v>290</v>
      </c>
      <c r="E189" s="34"/>
      <c r="F189" s="193" t="s">
        <v>2754</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80</v>
      </c>
    </row>
    <row r="190" s="2" customFormat="1" ht="16.5" customHeight="1">
      <c r="A190" s="34"/>
      <c r="B190" s="177"/>
      <c r="C190" s="208" t="s">
        <v>73</v>
      </c>
      <c r="D190" s="208" t="s">
        <v>2150</v>
      </c>
      <c r="E190" s="209" t="s">
        <v>2755</v>
      </c>
      <c r="F190" s="210" t="s">
        <v>2756</v>
      </c>
      <c r="G190" s="211" t="s">
        <v>2202</v>
      </c>
      <c r="H190" s="212">
        <v>7</v>
      </c>
      <c r="I190" s="213"/>
      <c r="J190" s="214">
        <f>ROUND(I190*H190,2)</f>
        <v>0</v>
      </c>
      <c r="K190" s="215"/>
      <c r="L190" s="216"/>
      <c r="M190" s="217" t="s">
        <v>1</v>
      </c>
      <c r="N190" s="218"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317</v>
      </c>
      <c r="AT190" s="190" t="s">
        <v>2150</v>
      </c>
      <c r="AU190" s="190" t="s">
        <v>80</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2757</v>
      </c>
    </row>
    <row r="191" s="2" customFormat="1">
      <c r="A191" s="34"/>
      <c r="B191" s="35"/>
      <c r="C191" s="34"/>
      <c r="D191" s="192" t="s">
        <v>290</v>
      </c>
      <c r="E191" s="34"/>
      <c r="F191" s="193" t="s">
        <v>2756</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80</v>
      </c>
    </row>
    <row r="192" s="2" customFormat="1" ht="16.5" customHeight="1">
      <c r="A192" s="34"/>
      <c r="B192" s="177"/>
      <c r="C192" s="208" t="s">
        <v>73</v>
      </c>
      <c r="D192" s="208" t="s">
        <v>2150</v>
      </c>
      <c r="E192" s="209" t="s">
        <v>2758</v>
      </c>
      <c r="F192" s="210" t="s">
        <v>2759</v>
      </c>
      <c r="G192" s="211" t="s">
        <v>2202</v>
      </c>
      <c r="H192" s="212">
        <v>21</v>
      </c>
      <c r="I192" s="213"/>
      <c r="J192" s="214">
        <f>ROUND(I192*H192,2)</f>
        <v>0</v>
      </c>
      <c r="K192" s="215"/>
      <c r="L192" s="216"/>
      <c r="M192" s="217" t="s">
        <v>1</v>
      </c>
      <c r="N192" s="218" t="s">
        <v>38</v>
      </c>
      <c r="O192" s="73"/>
      <c r="P192" s="188">
        <f>O192*H192</f>
        <v>0</v>
      </c>
      <c r="Q192" s="188">
        <v>0</v>
      </c>
      <c r="R192" s="188">
        <f>Q192*H192</f>
        <v>0</v>
      </c>
      <c r="S192" s="188">
        <v>0</v>
      </c>
      <c r="T192" s="189">
        <f>S192*H192</f>
        <v>0</v>
      </c>
      <c r="U192" s="34"/>
      <c r="V192" s="34"/>
      <c r="W192" s="34"/>
      <c r="X192" s="34"/>
      <c r="Y192" s="34"/>
      <c r="Z192" s="34"/>
      <c r="AA192" s="34"/>
      <c r="AB192" s="34"/>
      <c r="AC192" s="34"/>
      <c r="AD192" s="34"/>
      <c r="AE192" s="34"/>
      <c r="AR192" s="190" t="s">
        <v>317</v>
      </c>
      <c r="AT192" s="190" t="s">
        <v>2150</v>
      </c>
      <c r="AU192" s="190" t="s">
        <v>80</v>
      </c>
      <c r="AY192" s="15" t="s">
        <v>281</v>
      </c>
      <c r="BE192" s="191">
        <f>IF(N192="základní",J192,0)</f>
        <v>0</v>
      </c>
      <c r="BF192" s="191">
        <f>IF(N192="snížená",J192,0)</f>
        <v>0</v>
      </c>
      <c r="BG192" s="191">
        <f>IF(N192="zákl. přenesená",J192,0)</f>
        <v>0</v>
      </c>
      <c r="BH192" s="191">
        <f>IF(N192="sníž. přenesená",J192,0)</f>
        <v>0</v>
      </c>
      <c r="BI192" s="191">
        <f>IF(N192="nulová",J192,0)</f>
        <v>0</v>
      </c>
      <c r="BJ192" s="15" t="s">
        <v>80</v>
      </c>
      <c r="BK192" s="191">
        <f>ROUND(I192*H192,2)</f>
        <v>0</v>
      </c>
      <c r="BL192" s="15" t="s">
        <v>97</v>
      </c>
      <c r="BM192" s="190" t="s">
        <v>2760</v>
      </c>
    </row>
    <row r="193" s="2" customFormat="1">
      <c r="A193" s="34"/>
      <c r="B193" s="35"/>
      <c r="C193" s="34"/>
      <c r="D193" s="192" t="s">
        <v>290</v>
      </c>
      <c r="E193" s="34"/>
      <c r="F193" s="193" t="s">
        <v>2761</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290</v>
      </c>
      <c r="AU193" s="15" t="s">
        <v>80</v>
      </c>
    </row>
    <row r="194" s="2" customFormat="1" ht="16.5" customHeight="1">
      <c r="A194" s="34"/>
      <c r="B194" s="177"/>
      <c r="C194" s="208" t="s">
        <v>73</v>
      </c>
      <c r="D194" s="208" t="s">
        <v>2150</v>
      </c>
      <c r="E194" s="209" t="s">
        <v>2762</v>
      </c>
      <c r="F194" s="210" t="s">
        <v>2763</v>
      </c>
      <c r="G194" s="211" t="s">
        <v>2202</v>
      </c>
      <c r="H194" s="212">
        <v>1</v>
      </c>
      <c r="I194" s="213"/>
      <c r="J194" s="214">
        <f>ROUND(I194*H194,2)</f>
        <v>0</v>
      </c>
      <c r="K194" s="215"/>
      <c r="L194" s="216"/>
      <c r="M194" s="217" t="s">
        <v>1</v>
      </c>
      <c r="N194" s="218" t="s">
        <v>38</v>
      </c>
      <c r="O194" s="73"/>
      <c r="P194" s="188">
        <f>O194*H194</f>
        <v>0</v>
      </c>
      <c r="Q194" s="188">
        <v>0</v>
      </c>
      <c r="R194" s="188">
        <f>Q194*H194</f>
        <v>0</v>
      </c>
      <c r="S194" s="188">
        <v>0</v>
      </c>
      <c r="T194" s="189">
        <f>S194*H194</f>
        <v>0</v>
      </c>
      <c r="U194" s="34"/>
      <c r="V194" s="34"/>
      <c r="W194" s="34"/>
      <c r="X194" s="34"/>
      <c r="Y194" s="34"/>
      <c r="Z194" s="34"/>
      <c r="AA194" s="34"/>
      <c r="AB194" s="34"/>
      <c r="AC194" s="34"/>
      <c r="AD194" s="34"/>
      <c r="AE194" s="34"/>
      <c r="AR194" s="190" t="s">
        <v>317</v>
      </c>
      <c r="AT194" s="190" t="s">
        <v>2150</v>
      </c>
      <c r="AU194" s="190" t="s">
        <v>80</v>
      </c>
      <c r="AY194" s="15" t="s">
        <v>281</v>
      </c>
      <c r="BE194" s="191">
        <f>IF(N194="základní",J194,0)</f>
        <v>0</v>
      </c>
      <c r="BF194" s="191">
        <f>IF(N194="snížená",J194,0)</f>
        <v>0</v>
      </c>
      <c r="BG194" s="191">
        <f>IF(N194="zákl. přenesená",J194,0)</f>
        <v>0</v>
      </c>
      <c r="BH194" s="191">
        <f>IF(N194="sníž. přenesená",J194,0)</f>
        <v>0</v>
      </c>
      <c r="BI194" s="191">
        <f>IF(N194="nulová",J194,0)</f>
        <v>0</v>
      </c>
      <c r="BJ194" s="15" t="s">
        <v>80</v>
      </c>
      <c r="BK194" s="191">
        <f>ROUND(I194*H194,2)</f>
        <v>0</v>
      </c>
      <c r="BL194" s="15" t="s">
        <v>97</v>
      </c>
      <c r="BM194" s="190" t="s">
        <v>2764</v>
      </c>
    </row>
    <row r="195" s="2" customFormat="1">
      <c r="A195" s="34"/>
      <c r="B195" s="35"/>
      <c r="C195" s="34"/>
      <c r="D195" s="192" t="s">
        <v>290</v>
      </c>
      <c r="E195" s="34"/>
      <c r="F195" s="193" t="s">
        <v>2765</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290</v>
      </c>
      <c r="AU195" s="15" t="s">
        <v>80</v>
      </c>
    </row>
    <row r="196" s="2" customFormat="1" ht="16.5" customHeight="1">
      <c r="A196" s="34"/>
      <c r="B196" s="177"/>
      <c r="C196" s="208" t="s">
        <v>73</v>
      </c>
      <c r="D196" s="208" t="s">
        <v>2150</v>
      </c>
      <c r="E196" s="209" t="s">
        <v>2766</v>
      </c>
      <c r="F196" s="210" t="s">
        <v>2767</v>
      </c>
      <c r="G196" s="211" t="s">
        <v>2202</v>
      </c>
      <c r="H196" s="212">
        <v>20</v>
      </c>
      <c r="I196" s="213"/>
      <c r="J196" s="214">
        <f>ROUND(I196*H196,2)</f>
        <v>0</v>
      </c>
      <c r="K196" s="215"/>
      <c r="L196" s="216"/>
      <c r="M196" s="217" t="s">
        <v>1</v>
      </c>
      <c r="N196" s="218"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317</v>
      </c>
      <c r="AT196" s="190" t="s">
        <v>2150</v>
      </c>
      <c r="AU196" s="190" t="s">
        <v>80</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97</v>
      </c>
      <c r="BM196" s="190" t="s">
        <v>2768</v>
      </c>
    </row>
    <row r="197" s="2" customFormat="1">
      <c r="A197" s="34"/>
      <c r="B197" s="35"/>
      <c r="C197" s="34"/>
      <c r="D197" s="192" t="s">
        <v>290</v>
      </c>
      <c r="E197" s="34"/>
      <c r="F197" s="193" t="s">
        <v>2769</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80</v>
      </c>
    </row>
    <row r="198" s="2" customFormat="1" ht="16.5" customHeight="1">
      <c r="A198" s="34"/>
      <c r="B198" s="177"/>
      <c r="C198" s="208" t="s">
        <v>73</v>
      </c>
      <c r="D198" s="208" t="s">
        <v>2150</v>
      </c>
      <c r="E198" s="209" t="s">
        <v>2770</v>
      </c>
      <c r="F198" s="210" t="s">
        <v>2771</v>
      </c>
      <c r="G198" s="211" t="s">
        <v>2202</v>
      </c>
      <c r="H198" s="212">
        <v>5</v>
      </c>
      <c r="I198" s="213"/>
      <c r="J198" s="214">
        <f>ROUND(I198*H198,2)</f>
        <v>0</v>
      </c>
      <c r="K198" s="215"/>
      <c r="L198" s="216"/>
      <c r="M198" s="217" t="s">
        <v>1</v>
      </c>
      <c r="N198" s="218" t="s">
        <v>38</v>
      </c>
      <c r="O198" s="73"/>
      <c r="P198" s="188">
        <f>O198*H198</f>
        <v>0</v>
      </c>
      <c r="Q198" s="188">
        <v>0</v>
      </c>
      <c r="R198" s="188">
        <f>Q198*H198</f>
        <v>0</v>
      </c>
      <c r="S198" s="188">
        <v>0</v>
      </c>
      <c r="T198" s="189">
        <f>S198*H198</f>
        <v>0</v>
      </c>
      <c r="U198" s="34"/>
      <c r="V198" s="34"/>
      <c r="W198" s="34"/>
      <c r="X198" s="34"/>
      <c r="Y198" s="34"/>
      <c r="Z198" s="34"/>
      <c r="AA198" s="34"/>
      <c r="AB198" s="34"/>
      <c r="AC198" s="34"/>
      <c r="AD198" s="34"/>
      <c r="AE198" s="34"/>
      <c r="AR198" s="190" t="s">
        <v>317</v>
      </c>
      <c r="AT198" s="190" t="s">
        <v>2150</v>
      </c>
      <c r="AU198" s="190" t="s">
        <v>80</v>
      </c>
      <c r="AY198" s="15" t="s">
        <v>281</v>
      </c>
      <c r="BE198" s="191">
        <f>IF(N198="základní",J198,0)</f>
        <v>0</v>
      </c>
      <c r="BF198" s="191">
        <f>IF(N198="snížená",J198,0)</f>
        <v>0</v>
      </c>
      <c r="BG198" s="191">
        <f>IF(N198="zákl. přenesená",J198,0)</f>
        <v>0</v>
      </c>
      <c r="BH198" s="191">
        <f>IF(N198="sníž. přenesená",J198,0)</f>
        <v>0</v>
      </c>
      <c r="BI198" s="191">
        <f>IF(N198="nulová",J198,0)</f>
        <v>0</v>
      </c>
      <c r="BJ198" s="15" t="s">
        <v>80</v>
      </c>
      <c r="BK198" s="191">
        <f>ROUND(I198*H198,2)</f>
        <v>0</v>
      </c>
      <c r="BL198" s="15" t="s">
        <v>97</v>
      </c>
      <c r="BM198" s="190" t="s">
        <v>2772</v>
      </c>
    </row>
    <row r="199" s="2" customFormat="1">
      <c r="A199" s="34"/>
      <c r="B199" s="35"/>
      <c r="C199" s="34"/>
      <c r="D199" s="192" t="s">
        <v>290</v>
      </c>
      <c r="E199" s="34"/>
      <c r="F199" s="193" t="s">
        <v>2773</v>
      </c>
      <c r="G199" s="34"/>
      <c r="H199" s="34"/>
      <c r="I199" s="194"/>
      <c r="J199" s="34"/>
      <c r="K199" s="34"/>
      <c r="L199" s="35"/>
      <c r="M199" s="195"/>
      <c r="N199" s="196"/>
      <c r="O199" s="73"/>
      <c r="P199" s="73"/>
      <c r="Q199" s="73"/>
      <c r="R199" s="73"/>
      <c r="S199" s="73"/>
      <c r="T199" s="74"/>
      <c r="U199" s="34"/>
      <c r="V199" s="34"/>
      <c r="W199" s="34"/>
      <c r="X199" s="34"/>
      <c r="Y199" s="34"/>
      <c r="Z199" s="34"/>
      <c r="AA199" s="34"/>
      <c r="AB199" s="34"/>
      <c r="AC199" s="34"/>
      <c r="AD199" s="34"/>
      <c r="AE199" s="34"/>
      <c r="AT199" s="15" t="s">
        <v>290</v>
      </c>
      <c r="AU199" s="15" t="s">
        <v>80</v>
      </c>
    </row>
    <row r="200" s="2" customFormat="1" ht="16.5" customHeight="1">
      <c r="A200" s="34"/>
      <c r="B200" s="177"/>
      <c r="C200" s="208" t="s">
        <v>73</v>
      </c>
      <c r="D200" s="208" t="s">
        <v>2150</v>
      </c>
      <c r="E200" s="209" t="s">
        <v>2774</v>
      </c>
      <c r="F200" s="210" t="s">
        <v>2775</v>
      </c>
      <c r="G200" s="211" t="s">
        <v>2202</v>
      </c>
      <c r="H200" s="212">
        <v>20</v>
      </c>
      <c r="I200" s="213"/>
      <c r="J200" s="214">
        <f>ROUND(I200*H200,2)</f>
        <v>0</v>
      </c>
      <c r="K200" s="215"/>
      <c r="L200" s="216"/>
      <c r="M200" s="217" t="s">
        <v>1</v>
      </c>
      <c r="N200" s="218" t="s">
        <v>38</v>
      </c>
      <c r="O200" s="73"/>
      <c r="P200" s="188">
        <f>O200*H200</f>
        <v>0</v>
      </c>
      <c r="Q200" s="188">
        <v>0</v>
      </c>
      <c r="R200" s="188">
        <f>Q200*H200</f>
        <v>0</v>
      </c>
      <c r="S200" s="188">
        <v>0</v>
      </c>
      <c r="T200" s="189">
        <f>S200*H200</f>
        <v>0</v>
      </c>
      <c r="U200" s="34"/>
      <c r="V200" s="34"/>
      <c r="W200" s="34"/>
      <c r="X200" s="34"/>
      <c r="Y200" s="34"/>
      <c r="Z200" s="34"/>
      <c r="AA200" s="34"/>
      <c r="AB200" s="34"/>
      <c r="AC200" s="34"/>
      <c r="AD200" s="34"/>
      <c r="AE200" s="34"/>
      <c r="AR200" s="190" t="s">
        <v>317</v>
      </c>
      <c r="AT200" s="190" t="s">
        <v>2150</v>
      </c>
      <c r="AU200" s="190" t="s">
        <v>80</v>
      </c>
      <c r="AY200" s="15" t="s">
        <v>281</v>
      </c>
      <c r="BE200" s="191">
        <f>IF(N200="základní",J200,0)</f>
        <v>0</v>
      </c>
      <c r="BF200" s="191">
        <f>IF(N200="snížená",J200,0)</f>
        <v>0</v>
      </c>
      <c r="BG200" s="191">
        <f>IF(N200="zákl. přenesená",J200,0)</f>
        <v>0</v>
      </c>
      <c r="BH200" s="191">
        <f>IF(N200="sníž. přenesená",J200,0)</f>
        <v>0</v>
      </c>
      <c r="BI200" s="191">
        <f>IF(N200="nulová",J200,0)</f>
        <v>0</v>
      </c>
      <c r="BJ200" s="15" t="s">
        <v>80</v>
      </c>
      <c r="BK200" s="191">
        <f>ROUND(I200*H200,2)</f>
        <v>0</v>
      </c>
      <c r="BL200" s="15" t="s">
        <v>97</v>
      </c>
      <c r="BM200" s="190" t="s">
        <v>2776</v>
      </c>
    </row>
    <row r="201" s="2" customFormat="1">
      <c r="A201" s="34"/>
      <c r="B201" s="35"/>
      <c r="C201" s="34"/>
      <c r="D201" s="192" t="s">
        <v>290</v>
      </c>
      <c r="E201" s="34"/>
      <c r="F201" s="193" t="s">
        <v>2775</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290</v>
      </c>
      <c r="AU201" s="15" t="s">
        <v>80</v>
      </c>
    </row>
    <row r="202" s="2" customFormat="1" ht="16.5" customHeight="1">
      <c r="A202" s="34"/>
      <c r="B202" s="177"/>
      <c r="C202" s="208" t="s">
        <v>73</v>
      </c>
      <c r="D202" s="208" t="s">
        <v>2150</v>
      </c>
      <c r="E202" s="209" t="s">
        <v>2777</v>
      </c>
      <c r="F202" s="210" t="s">
        <v>2778</v>
      </c>
      <c r="G202" s="211" t="s">
        <v>2202</v>
      </c>
      <c r="H202" s="212">
        <v>7</v>
      </c>
      <c r="I202" s="213"/>
      <c r="J202" s="214">
        <f>ROUND(I202*H202,2)</f>
        <v>0</v>
      </c>
      <c r="K202" s="215"/>
      <c r="L202" s="216"/>
      <c r="M202" s="217" t="s">
        <v>1</v>
      </c>
      <c r="N202" s="218" t="s">
        <v>38</v>
      </c>
      <c r="O202" s="73"/>
      <c r="P202" s="188">
        <f>O202*H202</f>
        <v>0</v>
      </c>
      <c r="Q202" s="188">
        <v>0</v>
      </c>
      <c r="R202" s="188">
        <f>Q202*H202</f>
        <v>0</v>
      </c>
      <c r="S202" s="188">
        <v>0</v>
      </c>
      <c r="T202" s="189">
        <f>S202*H202</f>
        <v>0</v>
      </c>
      <c r="U202" s="34"/>
      <c r="V202" s="34"/>
      <c r="W202" s="34"/>
      <c r="X202" s="34"/>
      <c r="Y202" s="34"/>
      <c r="Z202" s="34"/>
      <c r="AA202" s="34"/>
      <c r="AB202" s="34"/>
      <c r="AC202" s="34"/>
      <c r="AD202" s="34"/>
      <c r="AE202" s="34"/>
      <c r="AR202" s="190" t="s">
        <v>317</v>
      </c>
      <c r="AT202" s="190" t="s">
        <v>2150</v>
      </c>
      <c r="AU202" s="190" t="s">
        <v>80</v>
      </c>
      <c r="AY202" s="15" t="s">
        <v>281</v>
      </c>
      <c r="BE202" s="191">
        <f>IF(N202="základní",J202,0)</f>
        <v>0</v>
      </c>
      <c r="BF202" s="191">
        <f>IF(N202="snížená",J202,0)</f>
        <v>0</v>
      </c>
      <c r="BG202" s="191">
        <f>IF(N202="zákl. přenesená",J202,0)</f>
        <v>0</v>
      </c>
      <c r="BH202" s="191">
        <f>IF(N202="sníž. přenesená",J202,0)</f>
        <v>0</v>
      </c>
      <c r="BI202" s="191">
        <f>IF(N202="nulová",J202,0)</f>
        <v>0</v>
      </c>
      <c r="BJ202" s="15" t="s">
        <v>80</v>
      </c>
      <c r="BK202" s="191">
        <f>ROUND(I202*H202,2)</f>
        <v>0</v>
      </c>
      <c r="BL202" s="15" t="s">
        <v>97</v>
      </c>
      <c r="BM202" s="190" t="s">
        <v>2779</v>
      </c>
    </row>
    <row r="203" s="2" customFormat="1">
      <c r="A203" s="34"/>
      <c r="B203" s="35"/>
      <c r="C203" s="34"/>
      <c r="D203" s="192" t="s">
        <v>290</v>
      </c>
      <c r="E203" s="34"/>
      <c r="F203" s="193" t="s">
        <v>2780</v>
      </c>
      <c r="G203" s="34"/>
      <c r="H203" s="34"/>
      <c r="I203" s="194"/>
      <c r="J203" s="34"/>
      <c r="K203" s="34"/>
      <c r="L203" s="35"/>
      <c r="M203" s="195"/>
      <c r="N203" s="196"/>
      <c r="O203" s="73"/>
      <c r="P203" s="73"/>
      <c r="Q203" s="73"/>
      <c r="R203" s="73"/>
      <c r="S203" s="73"/>
      <c r="T203" s="74"/>
      <c r="U203" s="34"/>
      <c r="V203" s="34"/>
      <c r="W203" s="34"/>
      <c r="X203" s="34"/>
      <c r="Y203" s="34"/>
      <c r="Z203" s="34"/>
      <c r="AA203" s="34"/>
      <c r="AB203" s="34"/>
      <c r="AC203" s="34"/>
      <c r="AD203" s="34"/>
      <c r="AE203" s="34"/>
      <c r="AT203" s="15" t="s">
        <v>290</v>
      </c>
      <c r="AU203" s="15" t="s">
        <v>80</v>
      </c>
    </row>
    <row r="204" s="2" customFormat="1" ht="16.5" customHeight="1">
      <c r="A204" s="34"/>
      <c r="B204" s="177"/>
      <c r="C204" s="208" t="s">
        <v>73</v>
      </c>
      <c r="D204" s="208" t="s">
        <v>2150</v>
      </c>
      <c r="E204" s="209" t="s">
        <v>2781</v>
      </c>
      <c r="F204" s="210" t="s">
        <v>2782</v>
      </c>
      <c r="G204" s="211" t="s">
        <v>2202</v>
      </c>
      <c r="H204" s="212">
        <v>1</v>
      </c>
      <c r="I204" s="213"/>
      <c r="J204" s="214">
        <f>ROUND(I204*H204,2)</f>
        <v>0</v>
      </c>
      <c r="K204" s="215"/>
      <c r="L204" s="216"/>
      <c r="M204" s="217" t="s">
        <v>1</v>
      </c>
      <c r="N204" s="218" t="s">
        <v>38</v>
      </c>
      <c r="O204" s="73"/>
      <c r="P204" s="188">
        <f>O204*H204</f>
        <v>0</v>
      </c>
      <c r="Q204" s="188">
        <v>0</v>
      </c>
      <c r="R204" s="188">
        <f>Q204*H204</f>
        <v>0</v>
      </c>
      <c r="S204" s="188">
        <v>0</v>
      </c>
      <c r="T204" s="189">
        <f>S204*H204</f>
        <v>0</v>
      </c>
      <c r="U204" s="34"/>
      <c r="V204" s="34"/>
      <c r="W204" s="34"/>
      <c r="X204" s="34"/>
      <c r="Y204" s="34"/>
      <c r="Z204" s="34"/>
      <c r="AA204" s="34"/>
      <c r="AB204" s="34"/>
      <c r="AC204" s="34"/>
      <c r="AD204" s="34"/>
      <c r="AE204" s="34"/>
      <c r="AR204" s="190" t="s">
        <v>317</v>
      </c>
      <c r="AT204" s="190" t="s">
        <v>2150</v>
      </c>
      <c r="AU204" s="190" t="s">
        <v>80</v>
      </c>
      <c r="AY204" s="15" t="s">
        <v>281</v>
      </c>
      <c r="BE204" s="191">
        <f>IF(N204="základní",J204,0)</f>
        <v>0</v>
      </c>
      <c r="BF204" s="191">
        <f>IF(N204="snížená",J204,0)</f>
        <v>0</v>
      </c>
      <c r="BG204" s="191">
        <f>IF(N204="zákl. přenesená",J204,0)</f>
        <v>0</v>
      </c>
      <c r="BH204" s="191">
        <f>IF(N204="sníž. přenesená",J204,0)</f>
        <v>0</v>
      </c>
      <c r="BI204" s="191">
        <f>IF(N204="nulová",J204,0)</f>
        <v>0</v>
      </c>
      <c r="BJ204" s="15" t="s">
        <v>80</v>
      </c>
      <c r="BK204" s="191">
        <f>ROUND(I204*H204,2)</f>
        <v>0</v>
      </c>
      <c r="BL204" s="15" t="s">
        <v>97</v>
      </c>
      <c r="BM204" s="190" t="s">
        <v>2783</v>
      </c>
    </row>
    <row r="205" s="2" customFormat="1">
      <c r="A205" s="34"/>
      <c r="B205" s="35"/>
      <c r="C205" s="34"/>
      <c r="D205" s="192" t="s">
        <v>290</v>
      </c>
      <c r="E205" s="34"/>
      <c r="F205" s="193" t="s">
        <v>2784</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290</v>
      </c>
      <c r="AU205" s="15" t="s">
        <v>80</v>
      </c>
    </row>
    <row r="206" s="2" customFormat="1" ht="16.5" customHeight="1">
      <c r="A206" s="34"/>
      <c r="B206" s="177"/>
      <c r="C206" s="208" t="s">
        <v>73</v>
      </c>
      <c r="D206" s="208" t="s">
        <v>2150</v>
      </c>
      <c r="E206" s="209" t="s">
        <v>2785</v>
      </c>
      <c r="F206" s="210" t="s">
        <v>2786</v>
      </c>
      <c r="G206" s="211" t="s">
        <v>2202</v>
      </c>
      <c r="H206" s="212">
        <v>13</v>
      </c>
      <c r="I206" s="213"/>
      <c r="J206" s="214">
        <f>ROUND(I206*H206,2)</f>
        <v>0</v>
      </c>
      <c r="K206" s="215"/>
      <c r="L206" s="216"/>
      <c r="M206" s="217" t="s">
        <v>1</v>
      </c>
      <c r="N206" s="218" t="s">
        <v>38</v>
      </c>
      <c r="O206" s="73"/>
      <c r="P206" s="188">
        <f>O206*H206</f>
        <v>0</v>
      </c>
      <c r="Q206" s="188">
        <v>0</v>
      </c>
      <c r="R206" s="188">
        <f>Q206*H206</f>
        <v>0</v>
      </c>
      <c r="S206" s="188">
        <v>0</v>
      </c>
      <c r="T206" s="189">
        <f>S206*H206</f>
        <v>0</v>
      </c>
      <c r="U206" s="34"/>
      <c r="V206" s="34"/>
      <c r="W206" s="34"/>
      <c r="X206" s="34"/>
      <c r="Y206" s="34"/>
      <c r="Z206" s="34"/>
      <c r="AA206" s="34"/>
      <c r="AB206" s="34"/>
      <c r="AC206" s="34"/>
      <c r="AD206" s="34"/>
      <c r="AE206" s="34"/>
      <c r="AR206" s="190" t="s">
        <v>317</v>
      </c>
      <c r="AT206" s="190" t="s">
        <v>2150</v>
      </c>
      <c r="AU206" s="190" t="s">
        <v>80</v>
      </c>
      <c r="AY206" s="15" t="s">
        <v>281</v>
      </c>
      <c r="BE206" s="191">
        <f>IF(N206="základní",J206,0)</f>
        <v>0</v>
      </c>
      <c r="BF206" s="191">
        <f>IF(N206="snížená",J206,0)</f>
        <v>0</v>
      </c>
      <c r="BG206" s="191">
        <f>IF(N206="zákl. přenesená",J206,0)</f>
        <v>0</v>
      </c>
      <c r="BH206" s="191">
        <f>IF(N206="sníž. přenesená",J206,0)</f>
        <v>0</v>
      </c>
      <c r="BI206" s="191">
        <f>IF(N206="nulová",J206,0)</f>
        <v>0</v>
      </c>
      <c r="BJ206" s="15" t="s">
        <v>80</v>
      </c>
      <c r="BK206" s="191">
        <f>ROUND(I206*H206,2)</f>
        <v>0</v>
      </c>
      <c r="BL206" s="15" t="s">
        <v>97</v>
      </c>
      <c r="BM206" s="190" t="s">
        <v>2787</v>
      </c>
    </row>
    <row r="207" s="2" customFormat="1">
      <c r="A207" s="34"/>
      <c r="B207" s="35"/>
      <c r="C207" s="34"/>
      <c r="D207" s="192" t="s">
        <v>290</v>
      </c>
      <c r="E207" s="34"/>
      <c r="F207" s="193" t="s">
        <v>2786</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290</v>
      </c>
      <c r="AU207" s="15" t="s">
        <v>80</v>
      </c>
    </row>
    <row r="208" s="2" customFormat="1" ht="16.5" customHeight="1">
      <c r="A208" s="34"/>
      <c r="B208" s="177"/>
      <c r="C208" s="208" t="s">
        <v>73</v>
      </c>
      <c r="D208" s="208" t="s">
        <v>2150</v>
      </c>
      <c r="E208" s="209" t="s">
        <v>2788</v>
      </c>
      <c r="F208" s="210" t="s">
        <v>2789</v>
      </c>
      <c r="G208" s="211" t="s">
        <v>2202</v>
      </c>
      <c r="H208" s="212">
        <v>1</v>
      </c>
      <c r="I208" s="213"/>
      <c r="J208" s="214">
        <f>ROUND(I208*H208,2)</f>
        <v>0</v>
      </c>
      <c r="K208" s="215"/>
      <c r="L208" s="216"/>
      <c r="M208" s="217" t="s">
        <v>1</v>
      </c>
      <c r="N208" s="218" t="s">
        <v>38</v>
      </c>
      <c r="O208" s="73"/>
      <c r="P208" s="188">
        <f>O208*H208</f>
        <v>0</v>
      </c>
      <c r="Q208" s="188">
        <v>0</v>
      </c>
      <c r="R208" s="188">
        <f>Q208*H208</f>
        <v>0</v>
      </c>
      <c r="S208" s="188">
        <v>0</v>
      </c>
      <c r="T208" s="189">
        <f>S208*H208</f>
        <v>0</v>
      </c>
      <c r="U208" s="34"/>
      <c r="V208" s="34"/>
      <c r="W208" s="34"/>
      <c r="X208" s="34"/>
      <c r="Y208" s="34"/>
      <c r="Z208" s="34"/>
      <c r="AA208" s="34"/>
      <c r="AB208" s="34"/>
      <c r="AC208" s="34"/>
      <c r="AD208" s="34"/>
      <c r="AE208" s="34"/>
      <c r="AR208" s="190" t="s">
        <v>317</v>
      </c>
      <c r="AT208" s="190" t="s">
        <v>2150</v>
      </c>
      <c r="AU208" s="190" t="s">
        <v>80</v>
      </c>
      <c r="AY208" s="15" t="s">
        <v>281</v>
      </c>
      <c r="BE208" s="191">
        <f>IF(N208="základní",J208,0)</f>
        <v>0</v>
      </c>
      <c r="BF208" s="191">
        <f>IF(N208="snížená",J208,0)</f>
        <v>0</v>
      </c>
      <c r="BG208" s="191">
        <f>IF(N208="zákl. přenesená",J208,0)</f>
        <v>0</v>
      </c>
      <c r="BH208" s="191">
        <f>IF(N208="sníž. přenesená",J208,0)</f>
        <v>0</v>
      </c>
      <c r="BI208" s="191">
        <f>IF(N208="nulová",J208,0)</f>
        <v>0</v>
      </c>
      <c r="BJ208" s="15" t="s">
        <v>80</v>
      </c>
      <c r="BK208" s="191">
        <f>ROUND(I208*H208,2)</f>
        <v>0</v>
      </c>
      <c r="BL208" s="15" t="s">
        <v>97</v>
      </c>
      <c r="BM208" s="190" t="s">
        <v>2790</v>
      </c>
    </row>
    <row r="209" s="2" customFormat="1">
      <c r="A209" s="34"/>
      <c r="B209" s="35"/>
      <c r="C209" s="34"/>
      <c r="D209" s="192" t="s">
        <v>290</v>
      </c>
      <c r="E209" s="34"/>
      <c r="F209" s="193" t="s">
        <v>2791</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290</v>
      </c>
      <c r="AU209" s="15" t="s">
        <v>80</v>
      </c>
    </row>
    <row r="210" s="2" customFormat="1" ht="16.5" customHeight="1">
      <c r="A210" s="34"/>
      <c r="B210" s="177"/>
      <c r="C210" s="208" t="s">
        <v>73</v>
      </c>
      <c r="D210" s="208" t="s">
        <v>2150</v>
      </c>
      <c r="E210" s="209" t="s">
        <v>2792</v>
      </c>
      <c r="F210" s="210" t="s">
        <v>2793</v>
      </c>
      <c r="G210" s="211" t="s">
        <v>2202</v>
      </c>
      <c r="H210" s="212">
        <v>1</v>
      </c>
      <c r="I210" s="213"/>
      <c r="J210" s="214">
        <f>ROUND(I210*H210,2)</f>
        <v>0</v>
      </c>
      <c r="K210" s="215"/>
      <c r="L210" s="216"/>
      <c r="M210" s="217" t="s">
        <v>1</v>
      </c>
      <c r="N210" s="218" t="s">
        <v>38</v>
      </c>
      <c r="O210" s="73"/>
      <c r="P210" s="188">
        <f>O210*H210</f>
        <v>0</v>
      </c>
      <c r="Q210" s="188">
        <v>0</v>
      </c>
      <c r="R210" s="188">
        <f>Q210*H210</f>
        <v>0</v>
      </c>
      <c r="S210" s="188">
        <v>0</v>
      </c>
      <c r="T210" s="189">
        <f>S210*H210</f>
        <v>0</v>
      </c>
      <c r="U210" s="34"/>
      <c r="V210" s="34"/>
      <c r="W210" s="34"/>
      <c r="X210" s="34"/>
      <c r="Y210" s="34"/>
      <c r="Z210" s="34"/>
      <c r="AA210" s="34"/>
      <c r="AB210" s="34"/>
      <c r="AC210" s="34"/>
      <c r="AD210" s="34"/>
      <c r="AE210" s="34"/>
      <c r="AR210" s="190" t="s">
        <v>317</v>
      </c>
      <c r="AT210" s="190" t="s">
        <v>2150</v>
      </c>
      <c r="AU210" s="190" t="s">
        <v>80</v>
      </c>
      <c r="AY210" s="15" t="s">
        <v>281</v>
      </c>
      <c r="BE210" s="191">
        <f>IF(N210="základní",J210,0)</f>
        <v>0</v>
      </c>
      <c r="BF210" s="191">
        <f>IF(N210="snížená",J210,0)</f>
        <v>0</v>
      </c>
      <c r="BG210" s="191">
        <f>IF(N210="zákl. přenesená",J210,0)</f>
        <v>0</v>
      </c>
      <c r="BH210" s="191">
        <f>IF(N210="sníž. přenesená",J210,0)</f>
        <v>0</v>
      </c>
      <c r="BI210" s="191">
        <f>IF(N210="nulová",J210,0)</f>
        <v>0</v>
      </c>
      <c r="BJ210" s="15" t="s">
        <v>80</v>
      </c>
      <c r="BK210" s="191">
        <f>ROUND(I210*H210,2)</f>
        <v>0</v>
      </c>
      <c r="BL210" s="15" t="s">
        <v>97</v>
      </c>
      <c r="BM210" s="190" t="s">
        <v>2794</v>
      </c>
    </row>
    <row r="211" s="2" customFormat="1">
      <c r="A211" s="34"/>
      <c r="B211" s="35"/>
      <c r="C211" s="34"/>
      <c r="D211" s="192" t="s">
        <v>290</v>
      </c>
      <c r="E211" s="34"/>
      <c r="F211" s="193" t="s">
        <v>2795</v>
      </c>
      <c r="G211" s="34"/>
      <c r="H211" s="34"/>
      <c r="I211" s="194"/>
      <c r="J211" s="34"/>
      <c r="K211" s="34"/>
      <c r="L211" s="35"/>
      <c r="M211" s="195"/>
      <c r="N211" s="196"/>
      <c r="O211" s="73"/>
      <c r="P211" s="73"/>
      <c r="Q211" s="73"/>
      <c r="R211" s="73"/>
      <c r="S211" s="73"/>
      <c r="T211" s="74"/>
      <c r="U211" s="34"/>
      <c r="V211" s="34"/>
      <c r="W211" s="34"/>
      <c r="X211" s="34"/>
      <c r="Y211" s="34"/>
      <c r="Z211" s="34"/>
      <c r="AA211" s="34"/>
      <c r="AB211" s="34"/>
      <c r="AC211" s="34"/>
      <c r="AD211" s="34"/>
      <c r="AE211" s="34"/>
      <c r="AT211" s="15" t="s">
        <v>290</v>
      </c>
      <c r="AU211" s="15" t="s">
        <v>80</v>
      </c>
    </row>
    <row r="212" s="2" customFormat="1" ht="16.5" customHeight="1">
      <c r="A212" s="34"/>
      <c r="B212" s="177"/>
      <c r="C212" s="208" t="s">
        <v>73</v>
      </c>
      <c r="D212" s="208" t="s">
        <v>2150</v>
      </c>
      <c r="E212" s="209" t="s">
        <v>2796</v>
      </c>
      <c r="F212" s="210" t="s">
        <v>2797</v>
      </c>
      <c r="G212" s="211" t="s">
        <v>2202</v>
      </c>
      <c r="H212" s="212">
        <v>3</v>
      </c>
      <c r="I212" s="213"/>
      <c r="J212" s="214">
        <f>ROUND(I212*H212,2)</f>
        <v>0</v>
      </c>
      <c r="K212" s="215"/>
      <c r="L212" s="216"/>
      <c r="M212" s="217" t="s">
        <v>1</v>
      </c>
      <c r="N212" s="218" t="s">
        <v>38</v>
      </c>
      <c r="O212" s="73"/>
      <c r="P212" s="188">
        <f>O212*H212</f>
        <v>0</v>
      </c>
      <c r="Q212" s="188">
        <v>0</v>
      </c>
      <c r="R212" s="188">
        <f>Q212*H212</f>
        <v>0</v>
      </c>
      <c r="S212" s="188">
        <v>0</v>
      </c>
      <c r="T212" s="189">
        <f>S212*H212</f>
        <v>0</v>
      </c>
      <c r="U212" s="34"/>
      <c r="V212" s="34"/>
      <c r="W212" s="34"/>
      <c r="X212" s="34"/>
      <c r="Y212" s="34"/>
      <c r="Z212" s="34"/>
      <c r="AA212" s="34"/>
      <c r="AB212" s="34"/>
      <c r="AC212" s="34"/>
      <c r="AD212" s="34"/>
      <c r="AE212" s="34"/>
      <c r="AR212" s="190" t="s">
        <v>317</v>
      </c>
      <c r="AT212" s="190" t="s">
        <v>2150</v>
      </c>
      <c r="AU212" s="190" t="s">
        <v>80</v>
      </c>
      <c r="AY212" s="15" t="s">
        <v>281</v>
      </c>
      <c r="BE212" s="191">
        <f>IF(N212="základní",J212,0)</f>
        <v>0</v>
      </c>
      <c r="BF212" s="191">
        <f>IF(N212="snížená",J212,0)</f>
        <v>0</v>
      </c>
      <c r="BG212" s="191">
        <f>IF(N212="zákl. přenesená",J212,0)</f>
        <v>0</v>
      </c>
      <c r="BH212" s="191">
        <f>IF(N212="sníž. přenesená",J212,0)</f>
        <v>0</v>
      </c>
      <c r="BI212" s="191">
        <f>IF(N212="nulová",J212,0)</f>
        <v>0</v>
      </c>
      <c r="BJ212" s="15" t="s">
        <v>80</v>
      </c>
      <c r="BK212" s="191">
        <f>ROUND(I212*H212,2)</f>
        <v>0</v>
      </c>
      <c r="BL212" s="15" t="s">
        <v>97</v>
      </c>
      <c r="BM212" s="190" t="s">
        <v>2798</v>
      </c>
    </row>
    <row r="213" s="2" customFormat="1">
      <c r="A213" s="34"/>
      <c r="B213" s="35"/>
      <c r="C213" s="34"/>
      <c r="D213" s="192" t="s">
        <v>290</v>
      </c>
      <c r="E213" s="34"/>
      <c r="F213" s="193" t="s">
        <v>2799</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290</v>
      </c>
      <c r="AU213" s="15" t="s">
        <v>80</v>
      </c>
    </row>
    <row r="214" s="2" customFormat="1" ht="24.15" customHeight="1">
      <c r="A214" s="34"/>
      <c r="B214" s="177"/>
      <c r="C214" s="208" t="s">
        <v>73</v>
      </c>
      <c r="D214" s="208" t="s">
        <v>2150</v>
      </c>
      <c r="E214" s="209" t="s">
        <v>2800</v>
      </c>
      <c r="F214" s="210" t="s">
        <v>2801</v>
      </c>
      <c r="G214" s="211" t="s">
        <v>2202</v>
      </c>
      <c r="H214" s="212">
        <v>600</v>
      </c>
      <c r="I214" s="213"/>
      <c r="J214" s="214">
        <f>ROUND(I214*H214,2)</f>
        <v>0</v>
      </c>
      <c r="K214" s="215"/>
      <c r="L214" s="216"/>
      <c r="M214" s="217" t="s">
        <v>1</v>
      </c>
      <c r="N214" s="218" t="s">
        <v>38</v>
      </c>
      <c r="O214" s="73"/>
      <c r="P214" s="188">
        <f>O214*H214</f>
        <v>0</v>
      </c>
      <c r="Q214" s="188">
        <v>0</v>
      </c>
      <c r="R214" s="188">
        <f>Q214*H214</f>
        <v>0</v>
      </c>
      <c r="S214" s="188">
        <v>0</v>
      </c>
      <c r="T214" s="189">
        <f>S214*H214</f>
        <v>0</v>
      </c>
      <c r="U214" s="34"/>
      <c r="V214" s="34"/>
      <c r="W214" s="34"/>
      <c r="X214" s="34"/>
      <c r="Y214" s="34"/>
      <c r="Z214" s="34"/>
      <c r="AA214" s="34"/>
      <c r="AB214" s="34"/>
      <c r="AC214" s="34"/>
      <c r="AD214" s="34"/>
      <c r="AE214" s="34"/>
      <c r="AR214" s="190" t="s">
        <v>317</v>
      </c>
      <c r="AT214" s="190" t="s">
        <v>2150</v>
      </c>
      <c r="AU214" s="190" t="s">
        <v>80</v>
      </c>
      <c r="AY214" s="15" t="s">
        <v>281</v>
      </c>
      <c r="BE214" s="191">
        <f>IF(N214="základní",J214,0)</f>
        <v>0</v>
      </c>
      <c r="BF214" s="191">
        <f>IF(N214="snížená",J214,0)</f>
        <v>0</v>
      </c>
      <c r="BG214" s="191">
        <f>IF(N214="zákl. přenesená",J214,0)</f>
        <v>0</v>
      </c>
      <c r="BH214" s="191">
        <f>IF(N214="sníž. přenesená",J214,0)</f>
        <v>0</v>
      </c>
      <c r="BI214" s="191">
        <f>IF(N214="nulová",J214,0)</f>
        <v>0</v>
      </c>
      <c r="BJ214" s="15" t="s">
        <v>80</v>
      </c>
      <c r="BK214" s="191">
        <f>ROUND(I214*H214,2)</f>
        <v>0</v>
      </c>
      <c r="BL214" s="15" t="s">
        <v>97</v>
      </c>
      <c r="BM214" s="190" t="s">
        <v>2802</v>
      </c>
    </row>
    <row r="215" s="2" customFormat="1">
      <c r="A215" s="34"/>
      <c r="B215" s="35"/>
      <c r="C215" s="34"/>
      <c r="D215" s="192" t="s">
        <v>290</v>
      </c>
      <c r="E215" s="34"/>
      <c r="F215" s="193" t="s">
        <v>2803</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290</v>
      </c>
      <c r="AU215" s="15" t="s">
        <v>80</v>
      </c>
    </row>
    <row r="216" s="2" customFormat="1" ht="24.15" customHeight="1">
      <c r="A216" s="34"/>
      <c r="B216" s="177"/>
      <c r="C216" s="208" t="s">
        <v>73</v>
      </c>
      <c r="D216" s="208" t="s">
        <v>2150</v>
      </c>
      <c r="E216" s="209" t="s">
        <v>2804</v>
      </c>
      <c r="F216" s="210" t="s">
        <v>2805</v>
      </c>
      <c r="G216" s="211" t="s">
        <v>2202</v>
      </c>
      <c r="H216" s="212">
        <v>1</v>
      </c>
      <c r="I216" s="213"/>
      <c r="J216" s="214">
        <f>ROUND(I216*H216,2)</f>
        <v>0</v>
      </c>
      <c r="K216" s="215"/>
      <c r="L216" s="216"/>
      <c r="M216" s="217" t="s">
        <v>1</v>
      </c>
      <c r="N216" s="218" t="s">
        <v>38</v>
      </c>
      <c r="O216" s="73"/>
      <c r="P216" s="188">
        <f>O216*H216</f>
        <v>0</v>
      </c>
      <c r="Q216" s="188">
        <v>0</v>
      </c>
      <c r="R216" s="188">
        <f>Q216*H216</f>
        <v>0</v>
      </c>
      <c r="S216" s="188">
        <v>0</v>
      </c>
      <c r="T216" s="189">
        <f>S216*H216</f>
        <v>0</v>
      </c>
      <c r="U216" s="34"/>
      <c r="V216" s="34"/>
      <c r="W216" s="34"/>
      <c r="X216" s="34"/>
      <c r="Y216" s="34"/>
      <c r="Z216" s="34"/>
      <c r="AA216" s="34"/>
      <c r="AB216" s="34"/>
      <c r="AC216" s="34"/>
      <c r="AD216" s="34"/>
      <c r="AE216" s="34"/>
      <c r="AR216" s="190" t="s">
        <v>317</v>
      </c>
      <c r="AT216" s="190" t="s">
        <v>2150</v>
      </c>
      <c r="AU216" s="190" t="s">
        <v>80</v>
      </c>
      <c r="AY216" s="15" t="s">
        <v>281</v>
      </c>
      <c r="BE216" s="191">
        <f>IF(N216="základní",J216,0)</f>
        <v>0</v>
      </c>
      <c r="BF216" s="191">
        <f>IF(N216="snížená",J216,0)</f>
        <v>0</v>
      </c>
      <c r="BG216" s="191">
        <f>IF(N216="zákl. přenesená",J216,0)</f>
        <v>0</v>
      </c>
      <c r="BH216" s="191">
        <f>IF(N216="sníž. přenesená",J216,0)</f>
        <v>0</v>
      </c>
      <c r="BI216" s="191">
        <f>IF(N216="nulová",J216,0)</f>
        <v>0</v>
      </c>
      <c r="BJ216" s="15" t="s">
        <v>80</v>
      </c>
      <c r="BK216" s="191">
        <f>ROUND(I216*H216,2)</f>
        <v>0</v>
      </c>
      <c r="BL216" s="15" t="s">
        <v>97</v>
      </c>
      <c r="BM216" s="190" t="s">
        <v>2806</v>
      </c>
    </row>
    <row r="217" s="2" customFormat="1">
      <c r="A217" s="34"/>
      <c r="B217" s="35"/>
      <c r="C217" s="34"/>
      <c r="D217" s="192" t="s">
        <v>290</v>
      </c>
      <c r="E217" s="34"/>
      <c r="F217" s="193" t="s">
        <v>2807</v>
      </c>
      <c r="G217" s="34"/>
      <c r="H217" s="34"/>
      <c r="I217" s="194"/>
      <c r="J217" s="34"/>
      <c r="K217" s="34"/>
      <c r="L217" s="35"/>
      <c r="M217" s="195"/>
      <c r="N217" s="196"/>
      <c r="O217" s="73"/>
      <c r="P217" s="73"/>
      <c r="Q217" s="73"/>
      <c r="R217" s="73"/>
      <c r="S217" s="73"/>
      <c r="T217" s="74"/>
      <c r="U217" s="34"/>
      <c r="V217" s="34"/>
      <c r="W217" s="34"/>
      <c r="X217" s="34"/>
      <c r="Y217" s="34"/>
      <c r="Z217" s="34"/>
      <c r="AA217" s="34"/>
      <c r="AB217" s="34"/>
      <c r="AC217" s="34"/>
      <c r="AD217" s="34"/>
      <c r="AE217" s="34"/>
      <c r="AT217" s="15" t="s">
        <v>290</v>
      </c>
      <c r="AU217" s="15" t="s">
        <v>80</v>
      </c>
    </row>
    <row r="218" s="2" customFormat="1" ht="21.75" customHeight="1">
      <c r="A218" s="34"/>
      <c r="B218" s="177"/>
      <c r="C218" s="208" t="s">
        <v>73</v>
      </c>
      <c r="D218" s="208" t="s">
        <v>2150</v>
      </c>
      <c r="E218" s="209" t="s">
        <v>2808</v>
      </c>
      <c r="F218" s="210" t="s">
        <v>2809</v>
      </c>
      <c r="G218" s="211" t="s">
        <v>2202</v>
      </c>
      <c r="H218" s="212">
        <v>1</v>
      </c>
      <c r="I218" s="213"/>
      <c r="J218" s="214">
        <f>ROUND(I218*H218,2)</f>
        <v>0</v>
      </c>
      <c r="K218" s="215"/>
      <c r="L218" s="216"/>
      <c r="M218" s="217" t="s">
        <v>1</v>
      </c>
      <c r="N218" s="218" t="s">
        <v>38</v>
      </c>
      <c r="O218" s="73"/>
      <c r="P218" s="188">
        <f>O218*H218</f>
        <v>0</v>
      </c>
      <c r="Q218" s="188">
        <v>0</v>
      </c>
      <c r="R218" s="188">
        <f>Q218*H218</f>
        <v>0</v>
      </c>
      <c r="S218" s="188">
        <v>0</v>
      </c>
      <c r="T218" s="189">
        <f>S218*H218</f>
        <v>0</v>
      </c>
      <c r="U218" s="34"/>
      <c r="V218" s="34"/>
      <c r="W218" s="34"/>
      <c r="X218" s="34"/>
      <c r="Y218" s="34"/>
      <c r="Z218" s="34"/>
      <c r="AA218" s="34"/>
      <c r="AB218" s="34"/>
      <c r="AC218" s="34"/>
      <c r="AD218" s="34"/>
      <c r="AE218" s="34"/>
      <c r="AR218" s="190" t="s">
        <v>317</v>
      </c>
      <c r="AT218" s="190" t="s">
        <v>2150</v>
      </c>
      <c r="AU218" s="190" t="s">
        <v>80</v>
      </c>
      <c r="AY218" s="15" t="s">
        <v>281</v>
      </c>
      <c r="BE218" s="191">
        <f>IF(N218="základní",J218,0)</f>
        <v>0</v>
      </c>
      <c r="BF218" s="191">
        <f>IF(N218="snížená",J218,0)</f>
        <v>0</v>
      </c>
      <c r="BG218" s="191">
        <f>IF(N218="zákl. přenesená",J218,0)</f>
        <v>0</v>
      </c>
      <c r="BH218" s="191">
        <f>IF(N218="sníž. přenesená",J218,0)</f>
        <v>0</v>
      </c>
      <c r="BI218" s="191">
        <f>IF(N218="nulová",J218,0)</f>
        <v>0</v>
      </c>
      <c r="BJ218" s="15" t="s">
        <v>80</v>
      </c>
      <c r="BK218" s="191">
        <f>ROUND(I218*H218,2)</f>
        <v>0</v>
      </c>
      <c r="BL218" s="15" t="s">
        <v>97</v>
      </c>
      <c r="BM218" s="190" t="s">
        <v>2810</v>
      </c>
    </row>
    <row r="219" s="2" customFormat="1">
      <c r="A219" s="34"/>
      <c r="B219" s="35"/>
      <c r="C219" s="34"/>
      <c r="D219" s="192" t="s">
        <v>290</v>
      </c>
      <c r="E219" s="34"/>
      <c r="F219" s="193" t="s">
        <v>2811</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290</v>
      </c>
      <c r="AU219" s="15" t="s">
        <v>80</v>
      </c>
    </row>
    <row r="220" s="2" customFormat="1" ht="21.75" customHeight="1">
      <c r="A220" s="34"/>
      <c r="B220" s="177"/>
      <c r="C220" s="208" t="s">
        <v>73</v>
      </c>
      <c r="D220" s="208" t="s">
        <v>2150</v>
      </c>
      <c r="E220" s="209" t="s">
        <v>2812</v>
      </c>
      <c r="F220" s="210" t="s">
        <v>2813</v>
      </c>
      <c r="G220" s="211" t="s">
        <v>2202</v>
      </c>
      <c r="H220" s="212">
        <v>1</v>
      </c>
      <c r="I220" s="213"/>
      <c r="J220" s="214">
        <f>ROUND(I220*H220,2)</f>
        <v>0</v>
      </c>
      <c r="K220" s="215"/>
      <c r="L220" s="216"/>
      <c r="M220" s="217" t="s">
        <v>1</v>
      </c>
      <c r="N220" s="218" t="s">
        <v>38</v>
      </c>
      <c r="O220" s="73"/>
      <c r="P220" s="188">
        <f>O220*H220</f>
        <v>0</v>
      </c>
      <c r="Q220" s="188">
        <v>0</v>
      </c>
      <c r="R220" s="188">
        <f>Q220*H220</f>
        <v>0</v>
      </c>
      <c r="S220" s="188">
        <v>0</v>
      </c>
      <c r="T220" s="189">
        <f>S220*H220</f>
        <v>0</v>
      </c>
      <c r="U220" s="34"/>
      <c r="V220" s="34"/>
      <c r="W220" s="34"/>
      <c r="X220" s="34"/>
      <c r="Y220" s="34"/>
      <c r="Z220" s="34"/>
      <c r="AA220" s="34"/>
      <c r="AB220" s="34"/>
      <c r="AC220" s="34"/>
      <c r="AD220" s="34"/>
      <c r="AE220" s="34"/>
      <c r="AR220" s="190" t="s">
        <v>317</v>
      </c>
      <c r="AT220" s="190" t="s">
        <v>2150</v>
      </c>
      <c r="AU220" s="190" t="s">
        <v>80</v>
      </c>
      <c r="AY220" s="15" t="s">
        <v>281</v>
      </c>
      <c r="BE220" s="191">
        <f>IF(N220="základní",J220,0)</f>
        <v>0</v>
      </c>
      <c r="BF220" s="191">
        <f>IF(N220="snížená",J220,0)</f>
        <v>0</v>
      </c>
      <c r="BG220" s="191">
        <f>IF(N220="zákl. přenesená",J220,0)</f>
        <v>0</v>
      </c>
      <c r="BH220" s="191">
        <f>IF(N220="sníž. přenesená",J220,0)</f>
        <v>0</v>
      </c>
      <c r="BI220" s="191">
        <f>IF(N220="nulová",J220,0)</f>
        <v>0</v>
      </c>
      <c r="BJ220" s="15" t="s">
        <v>80</v>
      </c>
      <c r="BK220" s="191">
        <f>ROUND(I220*H220,2)</f>
        <v>0</v>
      </c>
      <c r="BL220" s="15" t="s">
        <v>97</v>
      </c>
      <c r="BM220" s="190" t="s">
        <v>2814</v>
      </c>
    </row>
    <row r="221" s="2" customFormat="1">
      <c r="A221" s="34"/>
      <c r="B221" s="35"/>
      <c r="C221" s="34"/>
      <c r="D221" s="192" t="s">
        <v>290</v>
      </c>
      <c r="E221" s="34"/>
      <c r="F221" s="193" t="s">
        <v>2815</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290</v>
      </c>
      <c r="AU221" s="15" t="s">
        <v>80</v>
      </c>
    </row>
    <row r="222" s="2" customFormat="1" ht="16.5" customHeight="1">
      <c r="A222" s="34"/>
      <c r="B222" s="177"/>
      <c r="C222" s="208" t="s">
        <v>73</v>
      </c>
      <c r="D222" s="208" t="s">
        <v>2150</v>
      </c>
      <c r="E222" s="209" t="s">
        <v>2816</v>
      </c>
      <c r="F222" s="210" t="s">
        <v>2817</v>
      </c>
      <c r="G222" s="211" t="s">
        <v>2202</v>
      </c>
      <c r="H222" s="212">
        <v>1</v>
      </c>
      <c r="I222" s="213"/>
      <c r="J222" s="214">
        <f>ROUND(I222*H222,2)</f>
        <v>0</v>
      </c>
      <c r="K222" s="215"/>
      <c r="L222" s="216"/>
      <c r="M222" s="217" t="s">
        <v>1</v>
      </c>
      <c r="N222" s="218" t="s">
        <v>38</v>
      </c>
      <c r="O222" s="73"/>
      <c r="P222" s="188">
        <f>O222*H222</f>
        <v>0</v>
      </c>
      <c r="Q222" s="188">
        <v>0</v>
      </c>
      <c r="R222" s="188">
        <f>Q222*H222</f>
        <v>0</v>
      </c>
      <c r="S222" s="188">
        <v>0</v>
      </c>
      <c r="T222" s="189">
        <f>S222*H222</f>
        <v>0</v>
      </c>
      <c r="U222" s="34"/>
      <c r="V222" s="34"/>
      <c r="W222" s="34"/>
      <c r="X222" s="34"/>
      <c r="Y222" s="34"/>
      <c r="Z222" s="34"/>
      <c r="AA222" s="34"/>
      <c r="AB222" s="34"/>
      <c r="AC222" s="34"/>
      <c r="AD222" s="34"/>
      <c r="AE222" s="34"/>
      <c r="AR222" s="190" t="s">
        <v>317</v>
      </c>
      <c r="AT222" s="190" t="s">
        <v>2150</v>
      </c>
      <c r="AU222" s="190" t="s">
        <v>80</v>
      </c>
      <c r="AY222" s="15" t="s">
        <v>281</v>
      </c>
      <c r="BE222" s="191">
        <f>IF(N222="základní",J222,0)</f>
        <v>0</v>
      </c>
      <c r="BF222" s="191">
        <f>IF(N222="snížená",J222,0)</f>
        <v>0</v>
      </c>
      <c r="BG222" s="191">
        <f>IF(N222="zákl. přenesená",J222,0)</f>
        <v>0</v>
      </c>
      <c r="BH222" s="191">
        <f>IF(N222="sníž. přenesená",J222,0)</f>
        <v>0</v>
      </c>
      <c r="BI222" s="191">
        <f>IF(N222="nulová",J222,0)</f>
        <v>0</v>
      </c>
      <c r="BJ222" s="15" t="s">
        <v>80</v>
      </c>
      <c r="BK222" s="191">
        <f>ROUND(I222*H222,2)</f>
        <v>0</v>
      </c>
      <c r="BL222" s="15" t="s">
        <v>97</v>
      </c>
      <c r="BM222" s="190" t="s">
        <v>2818</v>
      </c>
    </row>
    <row r="223" s="2" customFormat="1">
      <c r="A223" s="34"/>
      <c r="B223" s="35"/>
      <c r="C223" s="34"/>
      <c r="D223" s="192" t="s">
        <v>290</v>
      </c>
      <c r="E223" s="34"/>
      <c r="F223" s="193" t="s">
        <v>2819</v>
      </c>
      <c r="G223" s="34"/>
      <c r="H223" s="34"/>
      <c r="I223" s="194"/>
      <c r="J223" s="34"/>
      <c r="K223" s="34"/>
      <c r="L223" s="35"/>
      <c r="M223" s="195"/>
      <c r="N223" s="196"/>
      <c r="O223" s="73"/>
      <c r="P223" s="73"/>
      <c r="Q223" s="73"/>
      <c r="R223" s="73"/>
      <c r="S223" s="73"/>
      <c r="T223" s="74"/>
      <c r="U223" s="34"/>
      <c r="V223" s="34"/>
      <c r="W223" s="34"/>
      <c r="X223" s="34"/>
      <c r="Y223" s="34"/>
      <c r="Z223" s="34"/>
      <c r="AA223" s="34"/>
      <c r="AB223" s="34"/>
      <c r="AC223" s="34"/>
      <c r="AD223" s="34"/>
      <c r="AE223" s="34"/>
      <c r="AT223" s="15" t="s">
        <v>290</v>
      </c>
      <c r="AU223" s="15" t="s">
        <v>80</v>
      </c>
    </row>
    <row r="224" s="2" customFormat="1" ht="16.5" customHeight="1">
      <c r="A224" s="34"/>
      <c r="B224" s="177"/>
      <c r="C224" s="208" t="s">
        <v>73</v>
      </c>
      <c r="D224" s="208" t="s">
        <v>2150</v>
      </c>
      <c r="E224" s="209" t="s">
        <v>2820</v>
      </c>
      <c r="F224" s="210" t="s">
        <v>2821</v>
      </c>
      <c r="G224" s="211" t="s">
        <v>2202</v>
      </c>
      <c r="H224" s="212">
        <v>1</v>
      </c>
      <c r="I224" s="213"/>
      <c r="J224" s="214">
        <f>ROUND(I224*H224,2)</f>
        <v>0</v>
      </c>
      <c r="K224" s="215"/>
      <c r="L224" s="216"/>
      <c r="M224" s="217" t="s">
        <v>1</v>
      </c>
      <c r="N224" s="218" t="s">
        <v>38</v>
      </c>
      <c r="O224" s="73"/>
      <c r="P224" s="188">
        <f>O224*H224</f>
        <v>0</v>
      </c>
      <c r="Q224" s="188">
        <v>0</v>
      </c>
      <c r="R224" s="188">
        <f>Q224*H224</f>
        <v>0</v>
      </c>
      <c r="S224" s="188">
        <v>0</v>
      </c>
      <c r="T224" s="189">
        <f>S224*H224</f>
        <v>0</v>
      </c>
      <c r="U224" s="34"/>
      <c r="V224" s="34"/>
      <c r="W224" s="34"/>
      <c r="X224" s="34"/>
      <c r="Y224" s="34"/>
      <c r="Z224" s="34"/>
      <c r="AA224" s="34"/>
      <c r="AB224" s="34"/>
      <c r="AC224" s="34"/>
      <c r="AD224" s="34"/>
      <c r="AE224" s="34"/>
      <c r="AR224" s="190" t="s">
        <v>317</v>
      </c>
      <c r="AT224" s="190" t="s">
        <v>2150</v>
      </c>
      <c r="AU224" s="190" t="s">
        <v>80</v>
      </c>
      <c r="AY224" s="15" t="s">
        <v>281</v>
      </c>
      <c r="BE224" s="191">
        <f>IF(N224="základní",J224,0)</f>
        <v>0</v>
      </c>
      <c r="BF224" s="191">
        <f>IF(N224="snížená",J224,0)</f>
        <v>0</v>
      </c>
      <c r="BG224" s="191">
        <f>IF(N224="zákl. přenesená",J224,0)</f>
        <v>0</v>
      </c>
      <c r="BH224" s="191">
        <f>IF(N224="sníž. přenesená",J224,0)</f>
        <v>0</v>
      </c>
      <c r="BI224" s="191">
        <f>IF(N224="nulová",J224,0)</f>
        <v>0</v>
      </c>
      <c r="BJ224" s="15" t="s">
        <v>80</v>
      </c>
      <c r="BK224" s="191">
        <f>ROUND(I224*H224,2)</f>
        <v>0</v>
      </c>
      <c r="BL224" s="15" t="s">
        <v>97</v>
      </c>
      <c r="BM224" s="190" t="s">
        <v>2822</v>
      </c>
    </row>
    <row r="225" s="2" customFormat="1">
      <c r="A225" s="34"/>
      <c r="B225" s="35"/>
      <c r="C225" s="34"/>
      <c r="D225" s="192" t="s">
        <v>290</v>
      </c>
      <c r="E225" s="34"/>
      <c r="F225" s="193" t="s">
        <v>2823</v>
      </c>
      <c r="G225" s="34"/>
      <c r="H225" s="34"/>
      <c r="I225" s="194"/>
      <c r="J225" s="34"/>
      <c r="K225" s="34"/>
      <c r="L225" s="35"/>
      <c r="M225" s="195"/>
      <c r="N225" s="196"/>
      <c r="O225" s="73"/>
      <c r="P225" s="73"/>
      <c r="Q225" s="73"/>
      <c r="R225" s="73"/>
      <c r="S225" s="73"/>
      <c r="T225" s="74"/>
      <c r="U225" s="34"/>
      <c r="V225" s="34"/>
      <c r="W225" s="34"/>
      <c r="X225" s="34"/>
      <c r="Y225" s="34"/>
      <c r="Z225" s="34"/>
      <c r="AA225" s="34"/>
      <c r="AB225" s="34"/>
      <c r="AC225" s="34"/>
      <c r="AD225" s="34"/>
      <c r="AE225" s="34"/>
      <c r="AT225" s="15" t="s">
        <v>290</v>
      </c>
      <c r="AU225" s="15" t="s">
        <v>80</v>
      </c>
    </row>
    <row r="226" s="12" customFormat="1" ht="25.92" customHeight="1">
      <c r="A226" s="12"/>
      <c r="B226" s="164"/>
      <c r="C226" s="12"/>
      <c r="D226" s="165" t="s">
        <v>72</v>
      </c>
      <c r="E226" s="166" t="s">
        <v>2824</v>
      </c>
      <c r="F226" s="166" t="s">
        <v>2824</v>
      </c>
      <c r="G226" s="12"/>
      <c r="H226" s="12"/>
      <c r="I226" s="167"/>
      <c r="J226" s="168">
        <f>BK226</f>
        <v>0</v>
      </c>
      <c r="K226" s="12"/>
      <c r="L226" s="164"/>
      <c r="M226" s="169"/>
      <c r="N226" s="170"/>
      <c r="O226" s="170"/>
      <c r="P226" s="171">
        <f>SUM(P227:P238)</f>
        <v>0</v>
      </c>
      <c r="Q226" s="170"/>
      <c r="R226" s="171">
        <f>SUM(R227:R238)</f>
        <v>0</v>
      </c>
      <c r="S226" s="170"/>
      <c r="T226" s="172">
        <f>SUM(T227:T238)</f>
        <v>0</v>
      </c>
      <c r="U226" s="12"/>
      <c r="V226" s="12"/>
      <c r="W226" s="12"/>
      <c r="X226" s="12"/>
      <c r="Y226" s="12"/>
      <c r="Z226" s="12"/>
      <c r="AA226" s="12"/>
      <c r="AB226" s="12"/>
      <c r="AC226" s="12"/>
      <c r="AD226" s="12"/>
      <c r="AE226" s="12"/>
      <c r="AR226" s="165" t="s">
        <v>80</v>
      </c>
      <c r="AT226" s="173" t="s">
        <v>72</v>
      </c>
      <c r="AU226" s="173" t="s">
        <v>73</v>
      </c>
      <c r="AY226" s="165" t="s">
        <v>281</v>
      </c>
      <c r="BK226" s="174">
        <f>SUM(BK227:BK238)</f>
        <v>0</v>
      </c>
    </row>
    <row r="227" s="2" customFormat="1" ht="16.5" customHeight="1">
      <c r="A227" s="34"/>
      <c r="B227" s="177"/>
      <c r="C227" s="178" t="s">
        <v>73</v>
      </c>
      <c r="D227" s="178" t="s">
        <v>284</v>
      </c>
      <c r="E227" s="179" t="s">
        <v>2825</v>
      </c>
      <c r="F227" s="180" t="s">
        <v>2826</v>
      </c>
      <c r="G227" s="181" t="s">
        <v>790</v>
      </c>
      <c r="H227" s="203">
        <v>1</v>
      </c>
      <c r="I227" s="183"/>
      <c r="J227" s="184">
        <f>ROUND(I227*H227,2)</f>
        <v>0</v>
      </c>
      <c r="K227" s="185"/>
      <c r="L227" s="35"/>
      <c r="M227" s="186" t="s">
        <v>1</v>
      </c>
      <c r="N227" s="187" t="s">
        <v>38</v>
      </c>
      <c r="O227" s="73"/>
      <c r="P227" s="188">
        <f>O227*H227</f>
        <v>0</v>
      </c>
      <c r="Q227" s="188">
        <v>0</v>
      </c>
      <c r="R227" s="188">
        <f>Q227*H227</f>
        <v>0</v>
      </c>
      <c r="S227" s="188">
        <v>0</v>
      </c>
      <c r="T227" s="189">
        <f>S227*H227</f>
        <v>0</v>
      </c>
      <c r="U227" s="34"/>
      <c r="V227" s="34"/>
      <c r="W227" s="34"/>
      <c r="X227" s="34"/>
      <c r="Y227" s="34"/>
      <c r="Z227" s="34"/>
      <c r="AA227" s="34"/>
      <c r="AB227" s="34"/>
      <c r="AC227" s="34"/>
      <c r="AD227" s="34"/>
      <c r="AE227" s="34"/>
      <c r="AR227" s="190" t="s">
        <v>97</v>
      </c>
      <c r="AT227" s="190" t="s">
        <v>284</v>
      </c>
      <c r="AU227" s="190" t="s">
        <v>80</v>
      </c>
      <c r="AY227" s="15" t="s">
        <v>281</v>
      </c>
      <c r="BE227" s="191">
        <f>IF(N227="základní",J227,0)</f>
        <v>0</v>
      </c>
      <c r="BF227" s="191">
        <f>IF(N227="snížená",J227,0)</f>
        <v>0</v>
      </c>
      <c r="BG227" s="191">
        <f>IF(N227="zákl. přenesená",J227,0)</f>
        <v>0</v>
      </c>
      <c r="BH227" s="191">
        <f>IF(N227="sníž. přenesená",J227,0)</f>
        <v>0</v>
      </c>
      <c r="BI227" s="191">
        <f>IF(N227="nulová",J227,0)</f>
        <v>0</v>
      </c>
      <c r="BJ227" s="15" t="s">
        <v>80</v>
      </c>
      <c r="BK227" s="191">
        <f>ROUND(I227*H227,2)</f>
        <v>0</v>
      </c>
      <c r="BL227" s="15" t="s">
        <v>97</v>
      </c>
      <c r="BM227" s="190" t="s">
        <v>2827</v>
      </c>
    </row>
    <row r="228" s="2" customFormat="1">
      <c r="A228" s="34"/>
      <c r="B228" s="35"/>
      <c r="C228" s="34"/>
      <c r="D228" s="192" t="s">
        <v>290</v>
      </c>
      <c r="E228" s="34"/>
      <c r="F228" s="193" t="s">
        <v>2826</v>
      </c>
      <c r="G228" s="34"/>
      <c r="H228" s="34"/>
      <c r="I228" s="194"/>
      <c r="J228" s="34"/>
      <c r="K228" s="34"/>
      <c r="L228" s="35"/>
      <c r="M228" s="195"/>
      <c r="N228" s="196"/>
      <c r="O228" s="73"/>
      <c r="P228" s="73"/>
      <c r="Q228" s="73"/>
      <c r="R228" s="73"/>
      <c r="S228" s="73"/>
      <c r="T228" s="74"/>
      <c r="U228" s="34"/>
      <c r="V228" s="34"/>
      <c r="W228" s="34"/>
      <c r="X228" s="34"/>
      <c r="Y228" s="34"/>
      <c r="Z228" s="34"/>
      <c r="AA228" s="34"/>
      <c r="AB228" s="34"/>
      <c r="AC228" s="34"/>
      <c r="AD228" s="34"/>
      <c r="AE228" s="34"/>
      <c r="AT228" s="15" t="s">
        <v>290</v>
      </c>
      <c r="AU228" s="15" t="s">
        <v>80</v>
      </c>
    </row>
    <row r="229" s="2" customFormat="1" ht="16.5" customHeight="1">
      <c r="A229" s="34"/>
      <c r="B229" s="177"/>
      <c r="C229" s="178" t="s">
        <v>73</v>
      </c>
      <c r="D229" s="178" t="s">
        <v>284</v>
      </c>
      <c r="E229" s="179" t="s">
        <v>2828</v>
      </c>
      <c r="F229" s="180" t="s">
        <v>2829</v>
      </c>
      <c r="G229" s="181" t="s">
        <v>790</v>
      </c>
      <c r="H229" s="203">
        <v>1</v>
      </c>
      <c r="I229" s="183"/>
      <c r="J229" s="184">
        <f>ROUND(I229*H229,2)</f>
        <v>0</v>
      </c>
      <c r="K229" s="185"/>
      <c r="L229" s="35"/>
      <c r="M229" s="186" t="s">
        <v>1</v>
      </c>
      <c r="N229" s="187" t="s">
        <v>38</v>
      </c>
      <c r="O229" s="73"/>
      <c r="P229" s="188">
        <f>O229*H229</f>
        <v>0</v>
      </c>
      <c r="Q229" s="188">
        <v>0</v>
      </c>
      <c r="R229" s="188">
        <f>Q229*H229</f>
        <v>0</v>
      </c>
      <c r="S229" s="188">
        <v>0</v>
      </c>
      <c r="T229" s="189">
        <f>S229*H229</f>
        <v>0</v>
      </c>
      <c r="U229" s="34"/>
      <c r="V229" s="34"/>
      <c r="W229" s="34"/>
      <c r="X229" s="34"/>
      <c r="Y229" s="34"/>
      <c r="Z229" s="34"/>
      <c r="AA229" s="34"/>
      <c r="AB229" s="34"/>
      <c r="AC229" s="34"/>
      <c r="AD229" s="34"/>
      <c r="AE229" s="34"/>
      <c r="AR229" s="190" t="s">
        <v>97</v>
      </c>
      <c r="AT229" s="190" t="s">
        <v>284</v>
      </c>
      <c r="AU229" s="190" t="s">
        <v>80</v>
      </c>
      <c r="AY229" s="15" t="s">
        <v>281</v>
      </c>
      <c r="BE229" s="191">
        <f>IF(N229="základní",J229,0)</f>
        <v>0</v>
      </c>
      <c r="BF229" s="191">
        <f>IF(N229="snížená",J229,0)</f>
        <v>0</v>
      </c>
      <c r="BG229" s="191">
        <f>IF(N229="zákl. přenesená",J229,0)</f>
        <v>0</v>
      </c>
      <c r="BH229" s="191">
        <f>IF(N229="sníž. přenesená",J229,0)</f>
        <v>0</v>
      </c>
      <c r="BI229" s="191">
        <f>IF(N229="nulová",J229,0)</f>
        <v>0</v>
      </c>
      <c r="BJ229" s="15" t="s">
        <v>80</v>
      </c>
      <c r="BK229" s="191">
        <f>ROUND(I229*H229,2)</f>
        <v>0</v>
      </c>
      <c r="BL229" s="15" t="s">
        <v>97</v>
      </c>
      <c r="BM229" s="190" t="s">
        <v>2830</v>
      </c>
    </row>
    <row r="230" s="2" customFormat="1">
      <c r="A230" s="34"/>
      <c r="B230" s="35"/>
      <c r="C230" s="34"/>
      <c r="D230" s="192" t="s">
        <v>290</v>
      </c>
      <c r="E230" s="34"/>
      <c r="F230" s="193" t="s">
        <v>2829</v>
      </c>
      <c r="G230" s="34"/>
      <c r="H230" s="34"/>
      <c r="I230" s="194"/>
      <c r="J230" s="34"/>
      <c r="K230" s="34"/>
      <c r="L230" s="35"/>
      <c r="M230" s="195"/>
      <c r="N230" s="196"/>
      <c r="O230" s="73"/>
      <c r="P230" s="73"/>
      <c r="Q230" s="73"/>
      <c r="R230" s="73"/>
      <c r="S230" s="73"/>
      <c r="T230" s="74"/>
      <c r="U230" s="34"/>
      <c r="V230" s="34"/>
      <c r="W230" s="34"/>
      <c r="X230" s="34"/>
      <c r="Y230" s="34"/>
      <c r="Z230" s="34"/>
      <c r="AA230" s="34"/>
      <c r="AB230" s="34"/>
      <c r="AC230" s="34"/>
      <c r="AD230" s="34"/>
      <c r="AE230" s="34"/>
      <c r="AT230" s="15" t="s">
        <v>290</v>
      </c>
      <c r="AU230" s="15" t="s">
        <v>80</v>
      </c>
    </row>
    <row r="231" s="2" customFormat="1" ht="16.5" customHeight="1">
      <c r="A231" s="34"/>
      <c r="B231" s="177"/>
      <c r="C231" s="178" t="s">
        <v>73</v>
      </c>
      <c r="D231" s="178" t="s">
        <v>284</v>
      </c>
      <c r="E231" s="179" t="s">
        <v>2831</v>
      </c>
      <c r="F231" s="180" t="s">
        <v>2832</v>
      </c>
      <c r="G231" s="181" t="s">
        <v>790</v>
      </c>
      <c r="H231" s="203">
        <v>1</v>
      </c>
      <c r="I231" s="183"/>
      <c r="J231" s="184">
        <f>ROUND(I231*H231,2)</f>
        <v>0</v>
      </c>
      <c r="K231" s="185"/>
      <c r="L231" s="35"/>
      <c r="M231" s="186" t="s">
        <v>1</v>
      </c>
      <c r="N231" s="187" t="s">
        <v>38</v>
      </c>
      <c r="O231" s="73"/>
      <c r="P231" s="188">
        <f>O231*H231</f>
        <v>0</v>
      </c>
      <c r="Q231" s="188">
        <v>0</v>
      </c>
      <c r="R231" s="188">
        <f>Q231*H231</f>
        <v>0</v>
      </c>
      <c r="S231" s="188">
        <v>0</v>
      </c>
      <c r="T231" s="189">
        <f>S231*H231</f>
        <v>0</v>
      </c>
      <c r="U231" s="34"/>
      <c r="V231" s="34"/>
      <c r="W231" s="34"/>
      <c r="X231" s="34"/>
      <c r="Y231" s="34"/>
      <c r="Z231" s="34"/>
      <c r="AA231" s="34"/>
      <c r="AB231" s="34"/>
      <c r="AC231" s="34"/>
      <c r="AD231" s="34"/>
      <c r="AE231" s="34"/>
      <c r="AR231" s="190" t="s">
        <v>97</v>
      </c>
      <c r="AT231" s="190" t="s">
        <v>284</v>
      </c>
      <c r="AU231" s="190" t="s">
        <v>80</v>
      </c>
      <c r="AY231" s="15" t="s">
        <v>281</v>
      </c>
      <c r="BE231" s="191">
        <f>IF(N231="základní",J231,0)</f>
        <v>0</v>
      </c>
      <c r="BF231" s="191">
        <f>IF(N231="snížená",J231,0)</f>
        <v>0</v>
      </c>
      <c r="BG231" s="191">
        <f>IF(N231="zákl. přenesená",J231,0)</f>
        <v>0</v>
      </c>
      <c r="BH231" s="191">
        <f>IF(N231="sníž. přenesená",J231,0)</f>
        <v>0</v>
      </c>
      <c r="BI231" s="191">
        <f>IF(N231="nulová",J231,0)</f>
        <v>0</v>
      </c>
      <c r="BJ231" s="15" t="s">
        <v>80</v>
      </c>
      <c r="BK231" s="191">
        <f>ROUND(I231*H231,2)</f>
        <v>0</v>
      </c>
      <c r="BL231" s="15" t="s">
        <v>97</v>
      </c>
      <c r="BM231" s="190" t="s">
        <v>2833</v>
      </c>
    </row>
    <row r="232" s="2" customFormat="1">
      <c r="A232" s="34"/>
      <c r="B232" s="35"/>
      <c r="C232" s="34"/>
      <c r="D232" s="192" t="s">
        <v>290</v>
      </c>
      <c r="E232" s="34"/>
      <c r="F232" s="193" t="s">
        <v>2832</v>
      </c>
      <c r="G232" s="34"/>
      <c r="H232" s="34"/>
      <c r="I232" s="194"/>
      <c r="J232" s="34"/>
      <c r="K232" s="34"/>
      <c r="L232" s="35"/>
      <c r="M232" s="195"/>
      <c r="N232" s="196"/>
      <c r="O232" s="73"/>
      <c r="P232" s="73"/>
      <c r="Q232" s="73"/>
      <c r="R232" s="73"/>
      <c r="S232" s="73"/>
      <c r="T232" s="74"/>
      <c r="U232" s="34"/>
      <c r="V232" s="34"/>
      <c r="W232" s="34"/>
      <c r="X232" s="34"/>
      <c r="Y232" s="34"/>
      <c r="Z232" s="34"/>
      <c r="AA232" s="34"/>
      <c r="AB232" s="34"/>
      <c r="AC232" s="34"/>
      <c r="AD232" s="34"/>
      <c r="AE232" s="34"/>
      <c r="AT232" s="15" t="s">
        <v>290</v>
      </c>
      <c r="AU232" s="15" t="s">
        <v>80</v>
      </c>
    </row>
    <row r="233" s="2" customFormat="1" ht="16.5" customHeight="1">
      <c r="A233" s="34"/>
      <c r="B233" s="177"/>
      <c r="C233" s="178" t="s">
        <v>73</v>
      </c>
      <c r="D233" s="178" t="s">
        <v>284</v>
      </c>
      <c r="E233" s="179" t="s">
        <v>2834</v>
      </c>
      <c r="F233" s="180" t="s">
        <v>2835</v>
      </c>
      <c r="G233" s="181" t="s">
        <v>790</v>
      </c>
      <c r="H233" s="203">
        <v>1</v>
      </c>
      <c r="I233" s="183"/>
      <c r="J233" s="184">
        <f>ROUND(I233*H233,2)</f>
        <v>0</v>
      </c>
      <c r="K233" s="185"/>
      <c r="L233" s="35"/>
      <c r="M233" s="186" t="s">
        <v>1</v>
      </c>
      <c r="N233" s="187" t="s">
        <v>38</v>
      </c>
      <c r="O233" s="73"/>
      <c r="P233" s="188">
        <f>O233*H233</f>
        <v>0</v>
      </c>
      <c r="Q233" s="188">
        <v>0</v>
      </c>
      <c r="R233" s="188">
        <f>Q233*H233</f>
        <v>0</v>
      </c>
      <c r="S233" s="188">
        <v>0</v>
      </c>
      <c r="T233" s="189">
        <f>S233*H233</f>
        <v>0</v>
      </c>
      <c r="U233" s="34"/>
      <c r="V233" s="34"/>
      <c r="W233" s="34"/>
      <c r="X233" s="34"/>
      <c r="Y233" s="34"/>
      <c r="Z233" s="34"/>
      <c r="AA233" s="34"/>
      <c r="AB233" s="34"/>
      <c r="AC233" s="34"/>
      <c r="AD233" s="34"/>
      <c r="AE233" s="34"/>
      <c r="AR233" s="190" t="s">
        <v>97</v>
      </c>
      <c r="AT233" s="190" t="s">
        <v>284</v>
      </c>
      <c r="AU233" s="190" t="s">
        <v>80</v>
      </c>
      <c r="AY233" s="15" t="s">
        <v>281</v>
      </c>
      <c r="BE233" s="191">
        <f>IF(N233="základní",J233,0)</f>
        <v>0</v>
      </c>
      <c r="BF233" s="191">
        <f>IF(N233="snížená",J233,0)</f>
        <v>0</v>
      </c>
      <c r="BG233" s="191">
        <f>IF(N233="zákl. přenesená",J233,0)</f>
        <v>0</v>
      </c>
      <c r="BH233" s="191">
        <f>IF(N233="sníž. přenesená",J233,0)</f>
        <v>0</v>
      </c>
      <c r="BI233" s="191">
        <f>IF(N233="nulová",J233,0)</f>
        <v>0</v>
      </c>
      <c r="BJ233" s="15" t="s">
        <v>80</v>
      </c>
      <c r="BK233" s="191">
        <f>ROUND(I233*H233,2)</f>
        <v>0</v>
      </c>
      <c r="BL233" s="15" t="s">
        <v>97</v>
      </c>
      <c r="BM233" s="190" t="s">
        <v>2836</v>
      </c>
    </row>
    <row r="234" s="2" customFormat="1">
      <c r="A234" s="34"/>
      <c r="B234" s="35"/>
      <c r="C234" s="34"/>
      <c r="D234" s="192" t="s">
        <v>290</v>
      </c>
      <c r="E234" s="34"/>
      <c r="F234" s="193" t="s">
        <v>2835</v>
      </c>
      <c r="G234" s="34"/>
      <c r="H234" s="34"/>
      <c r="I234" s="194"/>
      <c r="J234" s="34"/>
      <c r="K234" s="34"/>
      <c r="L234" s="35"/>
      <c r="M234" s="195"/>
      <c r="N234" s="196"/>
      <c r="O234" s="73"/>
      <c r="P234" s="73"/>
      <c r="Q234" s="73"/>
      <c r="R234" s="73"/>
      <c r="S234" s="73"/>
      <c r="T234" s="74"/>
      <c r="U234" s="34"/>
      <c r="V234" s="34"/>
      <c r="W234" s="34"/>
      <c r="X234" s="34"/>
      <c r="Y234" s="34"/>
      <c r="Z234" s="34"/>
      <c r="AA234" s="34"/>
      <c r="AB234" s="34"/>
      <c r="AC234" s="34"/>
      <c r="AD234" s="34"/>
      <c r="AE234" s="34"/>
      <c r="AT234" s="15" t="s">
        <v>290</v>
      </c>
      <c r="AU234" s="15" t="s">
        <v>80</v>
      </c>
    </row>
    <row r="235" s="2" customFormat="1" ht="16.5" customHeight="1">
      <c r="A235" s="34"/>
      <c r="B235" s="177"/>
      <c r="C235" s="178" t="s">
        <v>73</v>
      </c>
      <c r="D235" s="178" t="s">
        <v>284</v>
      </c>
      <c r="E235" s="179" t="s">
        <v>2837</v>
      </c>
      <c r="F235" s="180" t="s">
        <v>2838</v>
      </c>
      <c r="G235" s="181" t="s">
        <v>790</v>
      </c>
      <c r="H235" s="203">
        <v>1</v>
      </c>
      <c r="I235" s="183"/>
      <c r="J235" s="184">
        <f>ROUND(I235*H235,2)</f>
        <v>0</v>
      </c>
      <c r="K235" s="185"/>
      <c r="L235" s="35"/>
      <c r="M235" s="186" t="s">
        <v>1</v>
      </c>
      <c r="N235" s="187" t="s">
        <v>38</v>
      </c>
      <c r="O235" s="73"/>
      <c r="P235" s="188">
        <f>O235*H235</f>
        <v>0</v>
      </c>
      <c r="Q235" s="188">
        <v>0</v>
      </c>
      <c r="R235" s="188">
        <f>Q235*H235</f>
        <v>0</v>
      </c>
      <c r="S235" s="188">
        <v>0</v>
      </c>
      <c r="T235" s="189">
        <f>S235*H235</f>
        <v>0</v>
      </c>
      <c r="U235" s="34"/>
      <c r="V235" s="34"/>
      <c r="W235" s="34"/>
      <c r="X235" s="34"/>
      <c r="Y235" s="34"/>
      <c r="Z235" s="34"/>
      <c r="AA235" s="34"/>
      <c r="AB235" s="34"/>
      <c r="AC235" s="34"/>
      <c r="AD235" s="34"/>
      <c r="AE235" s="34"/>
      <c r="AR235" s="190" t="s">
        <v>97</v>
      </c>
      <c r="AT235" s="190" t="s">
        <v>284</v>
      </c>
      <c r="AU235" s="190" t="s">
        <v>80</v>
      </c>
      <c r="AY235" s="15" t="s">
        <v>281</v>
      </c>
      <c r="BE235" s="191">
        <f>IF(N235="základní",J235,0)</f>
        <v>0</v>
      </c>
      <c r="BF235" s="191">
        <f>IF(N235="snížená",J235,0)</f>
        <v>0</v>
      </c>
      <c r="BG235" s="191">
        <f>IF(N235="zákl. přenesená",J235,0)</f>
        <v>0</v>
      </c>
      <c r="BH235" s="191">
        <f>IF(N235="sníž. přenesená",J235,0)</f>
        <v>0</v>
      </c>
      <c r="BI235" s="191">
        <f>IF(N235="nulová",J235,0)</f>
        <v>0</v>
      </c>
      <c r="BJ235" s="15" t="s">
        <v>80</v>
      </c>
      <c r="BK235" s="191">
        <f>ROUND(I235*H235,2)</f>
        <v>0</v>
      </c>
      <c r="BL235" s="15" t="s">
        <v>97</v>
      </c>
      <c r="BM235" s="190" t="s">
        <v>2839</v>
      </c>
    </row>
    <row r="236" s="2" customFormat="1">
      <c r="A236" s="34"/>
      <c r="B236" s="35"/>
      <c r="C236" s="34"/>
      <c r="D236" s="192" t="s">
        <v>290</v>
      </c>
      <c r="E236" s="34"/>
      <c r="F236" s="193" t="s">
        <v>2838</v>
      </c>
      <c r="G236" s="34"/>
      <c r="H236" s="34"/>
      <c r="I236" s="194"/>
      <c r="J236" s="34"/>
      <c r="K236" s="34"/>
      <c r="L236" s="35"/>
      <c r="M236" s="195"/>
      <c r="N236" s="196"/>
      <c r="O236" s="73"/>
      <c r="P236" s="73"/>
      <c r="Q236" s="73"/>
      <c r="R236" s="73"/>
      <c r="S236" s="73"/>
      <c r="T236" s="74"/>
      <c r="U236" s="34"/>
      <c r="V236" s="34"/>
      <c r="W236" s="34"/>
      <c r="X236" s="34"/>
      <c r="Y236" s="34"/>
      <c r="Z236" s="34"/>
      <c r="AA236" s="34"/>
      <c r="AB236" s="34"/>
      <c r="AC236" s="34"/>
      <c r="AD236" s="34"/>
      <c r="AE236" s="34"/>
      <c r="AT236" s="15" t="s">
        <v>290</v>
      </c>
      <c r="AU236" s="15" t="s">
        <v>80</v>
      </c>
    </row>
    <row r="237" s="2" customFormat="1" ht="16.5" customHeight="1">
      <c r="A237" s="34"/>
      <c r="B237" s="177"/>
      <c r="C237" s="178" t="s">
        <v>73</v>
      </c>
      <c r="D237" s="178" t="s">
        <v>284</v>
      </c>
      <c r="E237" s="179" t="s">
        <v>2840</v>
      </c>
      <c r="F237" s="180" t="s">
        <v>2841</v>
      </c>
      <c r="G237" s="181" t="s">
        <v>790</v>
      </c>
      <c r="H237" s="203">
        <v>1</v>
      </c>
      <c r="I237" s="183"/>
      <c r="J237" s="184">
        <f>ROUND(I237*H237,2)</f>
        <v>0</v>
      </c>
      <c r="K237" s="185"/>
      <c r="L237" s="35"/>
      <c r="M237" s="186" t="s">
        <v>1</v>
      </c>
      <c r="N237" s="187" t="s">
        <v>38</v>
      </c>
      <c r="O237" s="73"/>
      <c r="P237" s="188">
        <f>O237*H237</f>
        <v>0</v>
      </c>
      <c r="Q237" s="188">
        <v>0</v>
      </c>
      <c r="R237" s="188">
        <f>Q237*H237</f>
        <v>0</v>
      </c>
      <c r="S237" s="188">
        <v>0</v>
      </c>
      <c r="T237" s="189">
        <f>S237*H237</f>
        <v>0</v>
      </c>
      <c r="U237" s="34"/>
      <c r="V237" s="34"/>
      <c r="W237" s="34"/>
      <c r="X237" s="34"/>
      <c r="Y237" s="34"/>
      <c r="Z237" s="34"/>
      <c r="AA237" s="34"/>
      <c r="AB237" s="34"/>
      <c r="AC237" s="34"/>
      <c r="AD237" s="34"/>
      <c r="AE237" s="34"/>
      <c r="AR237" s="190" t="s">
        <v>97</v>
      </c>
      <c r="AT237" s="190" t="s">
        <v>284</v>
      </c>
      <c r="AU237" s="190" t="s">
        <v>80</v>
      </c>
      <c r="AY237" s="15" t="s">
        <v>281</v>
      </c>
      <c r="BE237" s="191">
        <f>IF(N237="základní",J237,0)</f>
        <v>0</v>
      </c>
      <c r="BF237" s="191">
        <f>IF(N237="snížená",J237,0)</f>
        <v>0</v>
      </c>
      <c r="BG237" s="191">
        <f>IF(N237="zákl. přenesená",J237,0)</f>
        <v>0</v>
      </c>
      <c r="BH237" s="191">
        <f>IF(N237="sníž. přenesená",J237,0)</f>
        <v>0</v>
      </c>
      <c r="BI237" s="191">
        <f>IF(N237="nulová",J237,0)</f>
        <v>0</v>
      </c>
      <c r="BJ237" s="15" t="s">
        <v>80</v>
      </c>
      <c r="BK237" s="191">
        <f>ROUND(I237*H237,2)</f>
        <v>0</v>
      </c>
      <c r="BL237" s="15" t="s">
        <v>97</v>
      </c>
      <c r="BM237" s="190" t="s">
        <v>2842</v>
      </c>
    </row>
    <row r="238" s="2" customFormat="1">
      <c r="A238" s="34"/>
      <c r="B238" s="35"/>
      <c r="C238" s="34"/>
      <c r="D238" s="192" t="s">
        <v>290</v>
      </c>
      <c r="E238" s="34"/>
      <c r="F238" s="193" t="s">
        <v>2841</v>
      </c>
      <c r="G238" s="34"/>
      <c r="H238" s="34"/>
      <c r="I238" s="194"/>
      <c r="J238" s="34"/>
      <c r="K238" s="34"/>
      <c r="L238" s="35"/>
      <c r="M238" s="199"/>
      <c r="N238" s="200"/>
      <c r="O238" s="201"/>
      <c r="P238" s="201"/>
      <c r="Q238" s="201"/>
      <c r="R238" s="201"/>
      <c r="S238" s="201"/>
      <c r="T238" s="202"/>
      <c r="U238" s="34"/>
      <c r="V238" s="34"/>
      <c r="W238" s="34"/>
      <c r="X238" s="34"/>
      <c r="Y238" s="34"/>
      <c r="Z238" s="34"/>
      <c r="AA238" s="34"/>
      <c r="AB238" s="34"/>
      <c r="AC238" s="34"/>
      <c r="AD238" s="34"/>
      <c r="AE238" s="34"/>
      <c r="AT238" s="15" t="s">
        <v>290</v>
      </c>
      <c r="AU238" s="15" t="s">
        <v>80</v>
      </c>
    </row>
    <row r="239" s="2" customFormat="1" ht="6.96" customHeight="1">
      <c r="A239" s="34"/>
      <c r="B239" s="56"/>
      <c r="C239" s="57"/>
      <c r="D239" s="57"/>
      <c r="E239" s="57"/>
      <c r="F239" s="57"/>
      <c r="G239" s="57"/>
      <c r="H239" s="57"/>
      <c r="I239" s="57"/>
      <c r="J239" s="57"/>
      <c r="K239" s="57"/>
      <c r="L239" s="35"/>
      <c r="M239" s="34"/>
      <c r="O239" s="34"/>
      <c r="P239" s="34"/>
      <c r="Q239" s="34"/>
      <c r="R239" s="34"/>
      <c r="S239" s="34"/>
      <c r="T239" s="34"/>
      <c r="U239" s="34"/>
      <c r="V239" s="34"/>
      <c r="W239" s="34"/>
      <c r="X239" s="34"/>
      <c r="Y239" s="34"/>
      <c r="Z239" s="34"/>
      <c r="AA239" s="34"/>
      <c r="AB239" s="34"/>
      <c r="AC239" s="34"/>
      <c r="AD239" s="34"/>
      <c r="AE239" s="34"/>
    </row>
  </sheetData>
  <autoFilter ref="C126:K23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180</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2843</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2844</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ROUND(J130,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ROUND((SUM(BE130:BE198)),  2)</f>
        <v>0</v>
      </c>
      <c r="G37" s="34"/>
      <c r="H37" s="34"/>
      <c r="I37" s="133">
        <v>0.20999999999999999</v>
      </c>
      <c r="J37" s="132">
        <f>ROUND(((SUM(BE130:BE198))*I37),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ROUND((SUM(BF130:BF198)),  2)</f>
        <v>0</v>
      </c>
      <c r="G38" s="34"/>
      <c r="H38" s="34"/>
      <c r="I38" s="133">
        <v>0.12</v>
      </c>
      <c r="J38" s="132">
        <f>ROUND(((SUM(BF130:BF198))*I38),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ROUND((SUM(BG130:BG198)),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ROUND((SUM(BH130:BH198)),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ROUND((SUM(BI130:BI198)),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2843</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D.1.3.0 - Vedlejší rozpočtové náklady</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J130</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260</v>
      </c>
      <c r="E101" s="147"/>
      <c r="F101" s="147"/>
      <c r="G101" s="147"/>
      <c r="H101" s="147"/>
      <c r="I101" s="147"/>
      <c r="J101" s="148">
        <f>J131</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261</v>
      </c>
      <c r="E102" s="151"/>
      <c r="F102" s="151"/>
      <c r="G102" s="151"/>
      <c r="H102" s="151"/>
      <c r="I102" s="151"/>
      <c r="J102" s="152">
        <f>J132</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262</v>
      </c>
      <c r="E103" s="151"/>
      <c r="F103" s="151"/>
      <c r="G103" s="151"/>
      <c r="H103" s="151"/>
      <c r="I103" s="151"/>
      <c r="J103" s="152">
        <f>J145</f>
        <v>0</v>
      </c>
      <c r="K103" s="10"/>
      <c r="L103" s="149"/>
      <c r="S103" s="10"/>
      <c r="T103" s="10"/>
      <c r="U103" s="10"/>
      <c r="V103" s="10"/>
      <c r="W103" s="10"/>
      <c r="X103" s="10"/>
      <c r="Y103" s="10"/>
      <c r="Z103" s="10"/>
      <c r="AA103" s="10"/>
      <c r="AB103" s="10"/>
      <c r="AC103" s="10"/>
      <c r="AD103" s="10"/>
      <c r="AE103" s="10"/>
    </row>
    <row r="104" s="10" customFormat="1" ht="19.92" customHeight="1">
      <c r="A104" s="10"/>
      <c r="B104" s="149"/>
      <c r="C104" s="10"/>
      <c r="D104" s="150" t="s">
        <v>263</v>
      </c>
      <c r="E104" s="151"/>
      <c r="F104" s="151"/>
      <c r="G104" s="151"/>
      <c r="H104" s="151"/>
      <c r="I104" s="151"/>
      <c r="J104" s="152">
        <f>J164</f>
        <v>0</v>
      </c>
      <c r="K104" s="10"/>
      <c r="L104" s="149"/>
      <c r="S104" s="10"/>
      <c r="T104" s="10"/>
      <c r="U104" s="10"/>
      <c r="V104" s="10"/>
      <c r="W104" s="10"/>
      <c r="X104" s="10"/>
      <c r="Y104" s="10"/>
      <c r="Z104" s="10"/>
      <c r="AA104" s="10"/>
      <c r="AB104" s="10"/>
      <c r="AC104" s="10"/>
      <c r="AD104" s="10"/>
      <c r="AE104" s="10"/>
    </row>
    <row r="105" s="10" customFormat="1" ht="19.92" customHeight="1">
      <c r="A105" s="10"/>
      <c r="B105" s="149"/>
      <c r="C105" s="10"/>
      <c r="D105" s="150" t="s">
        <v>264</v>
      </c>
      <c r="E105" s="151"/>
      <c r="F105" s="151"/>
      <c r="G105" s="151"/>
      <c r="H105" s="151"/>
      <c r="I105" s="151"/>
      <c r="J105" s="152">
        <f>J177</f>
        <v>0</v>
      </c>
      <c r="K105" s="10"/>
      <c r="L105" s="149"/>
      <c r="S105" s="10"/>
      <c r="T105" s="10"/>
      <c r="U105" s="10"/>
      <c r="V105" s="10"/>
      <c r="W105" s="10"/>
      <c r="X105" s="10"/>
      <c r="Y105" s="10"/>
      <c r="Z105" s="10"/>
      <c r="AA105" s="10"/>
      <c r="AB105" s="10"/>
      <c r="AC105" s="10"/>
      <c r="AD105" s="10"/>
      <c r="AE105" s="10"/>
    </row>
    <row r="106" s="10" customFormat="1" ht="19.92" customHeight="1">
      <c r="A106" s="10"/>
      <c r="B106" s="149"/>
      <c r="C106" s="10"/>
      <c r="D106" s="150" t="s">
        <v>265</v>
      </c>
      <c r="E106" s="151"/>
      <c r="F106" s="151"/>
      <c r="G106" s="151"/>
      <c r="H106" s="151"/>
      <c r="I106" s="151"/>
      <c r="J106" s="152">
        <f>J181</f>
        <v>0</v>
      </c>
      <c r="K106" s="10"/>
      <c r="L106" s="149"/>
      <c r="S106" s="10"/>
      <c r="T106" s="10"/>
      <c r="U106" s="10"/>
      <c r="V106" s="10"/>
      <c r="W106" s="10"/>
      <c r="X106" s="10"/>
      <c r="Y106" s="10"/>
      <c r="Z106" s="10"/>
      <c r="AA106" s="10"/>
      <c r="AB106" s="10"/>
      <c r="AC106" s="10"/>
      <c r="AD106" s="10"/>
      <c r="AE106" s="10"/>
    </row>
    <row r="107" s="2" customFormat="1" ht="21.84" customHeight="1">
      <c r="A107" s="34"/>
      <c r="B107" s="35"/>
      <c r="C107" s="34"/>
      <c r="D107" s="34"/>
      <c r="E107" s="34"/>
      <c r="F107" s="34"/>
      <c r="G107" s="34"/>
      <c r="H107" s="34"/>
      <c r="I107" s="34"/>
      <c r="J107" s="34"/>
      <c r="K107" s="34"/>
      <c r="L107" s="51"/>
      <c r="S107" s="34"/>
      <c r="T107" s="34"/>
      <c r="U107" s="34"/>
      <c r="V107" s="34"/>
      <c r="W107" s="34"/>
      <c r="X107" s="34"/>
      <c r="Y107" s="34"/>
      <c r="Z107" s="34"/>
      <c r="AA107" s="34"/>
      <c r="AB107" s="34"/>
      <c r="AC107" s="34"/>
      <c r="AD107" s="34"/>
      <c r="AE107" s="34"/>
    </row>
    <row r="108" s="2" customFormat="1" ht="6.96" customHeight="1">
      <c r="A108" s="34"/>
      <c r="B108" s="56"/>
      <c r="C108" s="57"/>
      <c r="D108" s="57"/>
      <c r="E108" s="57"/>
      <c r="F108" s="57"/>
      <c r="G108" s="57"/>
      <c r="H108" s="57"/>
      <c r="I108" s="57"/>
      <c r="J108" s="57"/>
      <c r="K108" s="57"/>
      <c r="L108" s="51"/>
      <c r="S108" s="34"/>
      <c r="T108" s="34"/>
      <c r="U108" s="34"/>
      <c r="V108" s="34"/>
      <c r="W108" s="34"/>
      <c r="X108" s="34"/>
      <c r="Y108" s="34"/>
      <c r="Z108" s="34"/>
      <c r="AA108" s="34"/>
      <c r="AB108" s="34"/>
      <c r="AC108" s="34"/>
      <c r="AD108" s="34"/>
      <c r="AE108" s="34"/>
    </row>
    <row r="112" s="2" customFormat="1" ht="6.96" customHeight="1">
      <c r="A112" s="34"/>
      <c r="B112" s="58"/>
      <c r="C112" s="59"/>
      <c r="D112" s="59"/>
      <c r="E112" s="59"/>
      <c r="F112" s="59"/>
      <c r="G112" s="59"/>
      <c r="H112" s="59"/>
      <c r="I112" s="59"/>
      <c r="J112" s="59"/>
      <c r="K112" s="59"/>
      <c r="L112" s="51"/>
      <c r="S112" s="34"/>
      <c r="T112" s="34"/>
      <c r="U112" s="34"/>
      <c r="V112" s="34"/>
      <c r="W112" s="34"/>
      <c r="X112" s="34"/>
      <c r="Y112" s="34"/>
      <c r="Z112" s="34"/>
      <c r="AA112" s="34"/>
      <c r="AB112" s="34"/>
      <c r="AC112" s="34"/>
      <c r="AD112" s="34"/>
      <c r="AE112" s="34"/>
    </row>
    <row r="113" s="2" customFormat="1" ht="24.96" customHeight="1">
      <c r="A113" s="34"/>
      <c r="B113" s="35"/>
      <c r="C113" s="19" t="s">
        <v>266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6.96" customHeight="1">
      <c r="A114" s="34"/>
      <c r="B114" s="35"/>
      <c r="C114" s="34"/>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12" customHeight="1">
      <c r="A115" s="34"/>
      <c r="B115" s="35"/>
      <c r="C115" s="28" t="s">
        <v>16</v>
      </c>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6.5" customHeight="1">
      <c r="A116" s="34"/>
      <c r="B116" s="35"/>
      <c r="C116" s="34"/>
      <c r="D116" s="34"/>
      <c r="E116" s="126" t="str">
        <f>E7</f>
        <v>Městský park -Děkanská zahrada Pelhřimov - kompletní provedení</v>
      </c>
      <c r="F116" s="28"/>
      <c r="G116" s="28"/>
      <c r="H116" s="28"/>
      <c r="I116" s="34"/>
      <c r="J116" s="34"/>
      <c r="K116" s="34"/>
      <c r="L116" s="51"/>
      <c r="S116" s="34"/>
      <c r="T116" s="34"/>
      <c r="U116" s="34"/>
      <c r="V116" s="34"/>
      <c r="W116" s="34"/>
      <c r="X116" s="34"/>
      <c r="Y116" s="34"/>
      <c r="Z116" s="34"/>
      <c r="AA116" s="34"/>
      <c r="AB116" s="34"/>
      <c r="AC116" s="34"/>
      <c r="AD116" s="34"/>
      <c r="AE116" s="34"/>
    </row>
    <row r="117" s="1" customFormat="1" ht="12" customHeight="1">
      <c r="B117" s="18"/>
      <c r="C117" s="28" t="s">
        <v>249</v>
      </c>
      <c r="L117" s="18"/>
    </row>
    <row r="118" s="1" customFormat="1" ht="16.5" customHeight="1">
      <c r="B118" s="18"/>
      <c r="E118" s="126" t="s">
        <v>250</v>
      </c>
      <c r="F118" s="1"/>
      <c r="G118" s="1"/>
      <c r="H118" s="1"/>
      <c r="L118" s="18"/>
    </row>
    <row r="119" s="1" customFormat="1" ht="12" customHeight="1">
      <c r="B119" s="18"/>
      <c r="C119" s="28" t="s">
        <v>251</v>
      </c>
      <c r="L119" s="18"/>
    </row>
    <row r="120" s="2" customFormat="1" ht="16.5" customHeight="1">
      <c r="A120" s="34"/>
      <c r="B120" s="35"/>
      <c r="C120" s="34"/>
      <c r="D120" s="34"/>
      <c r="E120" s="127" t="s">
        <v>2843</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253</v>
      </c>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6.5" customHeight="1">
      <c r="A122" s="34"/>
      <c r="B122" s="35"/>
      <c r="C122" s="34"/>
      <c r="D122" s="34"/>
      <c r="E122" s="63" t="str">
        <f>E13</f>
        <v>D.1.3.0 - Vedlejší rozpočtové náklady</v>
      </c>
      <c r="F122" s="34"/>
      <c r="G122" s="34"/>
      <c r="H122" s="34"/>
      <c r="I122" s="34"/>
      <c r="J122" s="34"/>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20</v>
      </c>
      <c r="D124" s="34"/>
      <c r="E124" s="34"/>
      <c r="F124" s="23" t="str">
        <f>F16</f>
        <v xml:space="preserve"> </v>
      </c>
      <c r="G124" s="34"/>
      <c r="H124" s="34"/>
      <c r="I124" s="28" t="s">
        <v>22</v>
      </c>
      <c r="J124" s="65" t="str">
        <f>IF(J16="","",J16)</f>
        <v>5. 12. 2024</v>
      </c>
      <c r="K124" s="34"/>
      <c r="L124" s="51"/>
      <c r="S124" s="34"/>
      <c r="T124" s="34"/>
      <c r="U124" s="34"/>
      <c r="V124" s="34"/>
      <c r="W124" s="34"/>
      <c r="X124" s="34"/>
      <c r="Y124" s="34"/>
      <c r="Z124" s="34"/>
      <c r="AA124" s="34"/>
      <c r="AB124" s="34"/>
      <c r="AC124" s="34"/>
      <c r="AD124" s="34"/>
      <c r="AE124" s="34"/>
    </row>
    <row r="125" s="2" customFormat="1" ht="6.96"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2" customFormat="1" ht="15.15" customHeight="1">
      <c r="A126" s="34"/>
      <c r="B126" s="35"/>
      <c r="C126" s="28" t="s">
        <v>24</v>
      </c>
      <c r="D126" s="34"/>
      <c r="E126" s="34"/>
      <c r="F126" s="23" t="str">
        <f>E19</f>
        <v xml:space="preserve"> </v>
      </c>
      <c r="G126" s="34"/>
      <c r="H126" s="34"/>
      <c r="I126" s="28" t="s">
        <v>29</v>
      </c>
      <c r="J126" s="32" t="str">
        <f>E25</f>
        <v xml:space="preserve"> </v>
      </c>
      <c r="K126" s="34"/>
      <c r="L126" s="51"/>
      <c r="S126" s="34"/>
      <c r="T126" s="34"/>
      <c r="U126" s="34"/>
      <c r="V126" s="34"/>
      <c r="W126" s="34"/>
      <c r="X126" s="34"/>
      <c r="Y126" s="34"/>
      <c r="Z126" s="34"/>
      <c r="AA126" s="34"/>
      <c r="AB126" s="34"/>
      <c r="AC126" s="34"/>
      <c r="AD126" s="34"/>
      <c r="AE126" s="34"/>
    </row>
    <row r="127" s="2" customFormat="1" ht="15.15" customHeight="1">
      <c r="A127" s="34"/>
      <c r="B127" s="35"/>
      <c r="C127" s="28" t="s">
        <v>27</v>
      </c>
      <c r="D127" s="34"/>
      <c r="E127" s="34"/>
      <c r="F127" s="23" t="str">
        <f>IF(E22="","",E22)</f>
        <v>Vyplň údaj</v>
      </c>
      <c r="G127" s="34"/>
      <c r="H127" s="34"/>
      <c r="I127" s="28" t="s">
        <v>31</v>
      </c>
      <c r="J127" s="32" t="str">
        <f>E28</f>
        <v xml:space="preserve"> </v>
      </c>
      <c r="K127" s="34"/>
      <c r="L127" s="51"/>
      <c r="S127" s="34"/>
      <c r="T127" s="34"/>
      <c r="U127" s="34"/>
      <c r="V127" s="34"/>
      <c r="W127" s="34"/>
      <c r="X127" s="34"/>
      <c r="Y127" s="34"/>
      <c r="Z127" s="34"/>
      <c r="AA127" s="34"/>
      <c r="AB127" s="34"/>
      <c r="AC127" s="34"/>
      <c r="AD127" s="34"/>
      <c r="AE127" s="34"/>
    </row>
    <row r="128" s="2" customFormat="1" ht="10.32"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11" customFormat="1" ht="29.28" customHeight="1">
      <c r="A129" s="153"/>
      <c r="B129" s="154"/>
      <c r="C129" s="155" t="s">
        <v>267</v>
      </c>
      <c r="D129" s="156" t="s">
        <v>58</v>
      </c>
      <c r="E129" s="156" t="s">
        <v>54</v>
      </c>
      <c r="F129" s="156" t="s">
        <v>55</v>
      </c>
      <c r="G129" s="156" t="s">
        <v>268</v>
      </c>
      <c r="H129" s="156" t="s">
        <v>269</v>
      </c>
      <c r="I129" s="156" t="s">
        <v>270</v>
      </c>
      <c r="J129" s="157" t="s">
        <v>257</v>
      </c>
      <c r="K129" s="158" t="s">
        <v>271</v>
      </c>
      <c r="L129" s="159"/>
      <c r="M129" s="82" t="s">
        <v>1</v>
      </c>
      <c r="N129" s="83" t="s">
        <v>37</v>
      </c>
      <c r="O129" s="83" t="s">
        <v>272</v>
      </c>
      <c r="P129" s="83" t="s">
        <v>273</v>
      </c>
      <c r="Q129" s="83" t="s">
        <v>274</v>
      </c>
      <c r="R129" s="83" t="s">
        <v>275</v>
      </c>
      <c r="S129" s="83" t="s">
        <v>276</v>
      </c>
      <c r="T129" s="84" t="s">
        <v>277</v>
      </c>
      <c r="U129" s="153"/>
      <c r="V129" s="153"/>
      <c r="W129" s="153"/>
      <c r="X129" s="153"/>
      <c r="Y129" s="153"/>
      <c r="Z129" s="153"/>
      <c r="AA129" s="153"/>
      <c r="AB129" s="153"/>
      <c r="AC129" s="153"/>
      <c r="AD129" s="153"/>
      <c r="AE129" s="153"/>
    </row>
    <row r="130" s="2" customFormat="1" ht="22.8" customHeight="1">
      <c r="A130" s="34"/>
      <c r="B130" s="35"/>
      <c r="C130" s="89" t="s">
        <v>278</v>
      </c>
      <c r="D130" s="34"/>
      <c r="E130" s="34"/>
      <c r="F130" s="34"/>
      <c r="G130" s="34"/>
      <c r="H130" s="34"/>
      <c r="I130" s="34"/>
      <c r="J130" s="160">
        <f>BK130</f>
        <v>0</v>
      </c>
      <c r="K130" s="34"/>
      <c r="L130" s="35"/>
      <c r="M130" s="85"/>
      <c r="N130" s="69"/>
      <c r="O130" s="86"/>
      <c r="P130" s="161">
        <f>P131</f>
        <v>0</v>
      </c>
      <c r="Q130" s="86"/>
      <c r="R130" s="161">
        <f>R131</f>
        <v>0</v>
      </c>
      <c r="S130" s="86"/>
      <c r="T130" s="162">
        <f>T131</f>
        <v>0</v>
      </c>
      <c r="U130" s="34"/>
      <c r="V130" s="34"/>
      <c r="W130" s="34"/>
      <c r="X130" s="34"/>
      <c r="Y130" s="34"/>
      <c r="Z130" s="34"/>
      <c r="AA130" s="34"/>
      <c r="AB130" s="34"/>
      <c r="AC130" s="34"/>
      <c r="AD130" s="34"/>
      <c r="AE130" s="34"/>
      <c r="AT130" s="15" t="s">
        <v>72</v>
      </c>
      <c r="AU130" s="15" t="s">
        <v>259</v>
      </c>
      <c r="BK130" s="163">
        <f>BK131</f>
        <v>0</v>
      </c>
    </row>
    <row r="131" s="12" customFormat="1" ht="25.92" customHeight="1">
      <c r="A131" s="12"/>
      <c r="B131" s="164"/>
      <c r="C131" s="12"/>
      <c r="D131" s="165" t="s">
        <v>72</v>
      </c>
      <c r="E131" s="166" t="s">
        <v>279</v>
      </c>
      <c r="F131" s="166" t="s">
        <v>89</v>
      </c>
      <c r="G131" s="12"/>
      <c r="H131" s="12"/>
      <c r="I131" s="167"/>
      <c r="J131" s="168">
        <f>BK131</f>
        <v>0</v>
      </c>
      <c r="K131" s="12"/>
      <c r="L131" s="164"/>
      <c r="M131" s="169"/>
      <c r="N131" s="170"/>
      <c r="O131" s="170"/>
      <c r="P131" s="171">
        <f>P132+P145+P164+P177+P181</f>
        <v>0</v>
      </c>
      <c r="Q131" s="170"/>
      <c r="R131" s="171">
        <f>R132+R145+R164+R177+R181</f>
        <v>0</v>
      </c>
      <c r="S131" s="170"/>
      <c r="T131" s="172">
        <f>T132+T145+T164+T177+T181</f>
        <v>0</v>
      </c>
      <c r="U131" s="12"/>
      <c r="V131" s="12"/>
      <c r="W131" s="12"/>
      <c r="X131" s="12"/>
      <c r="Y131" s="12"/>
      <c r="Z131" s="12"/>
      <c r="AA131" s="12"/>
      <c r="AB131" s="12"/>
      <c r="AC131" s="12"/>
      <c r="AD131" s="12"/>
      <c r="AE131" s="12"/>
      <c r="AR131" s="165" t="s">
        <v>280</v>
      </c>
      <c r="AT131" s="173" t="s">
        <v>72</v>
      </c>
      <c r="AU131" s="173" t="s">
        <v>73</v>
      </c>
      <c r="AY131" s="165" t="s">
        <v>281</v>
      </c>
      <c r="BK131" s="174">
        <f>BK132+BK145+BK164+BK177+BK181</f>
        <v>0</v>
      </c>
    </row>
    <row r="132" s="12" customFormat="1" ht="22.8" customHeight="1">
      <c r="A132" s="12"/>
      <c r="B132" s="164"/>
      <c r="C132" s="12"/>
      <c r="D132" s="165" t="s">
        <v>72</v>
      </c>
      <c r="E132" s="175" t="s">
        <v>282</v>
      </c>
      <c r="F132" s="175" t="s">
        <v>283</v>
      </c>
      <c r="G132" s="12"/>
      <c r="H132" s="12"/>
      <c r="I132" s="167"/>
      <c r="J132" s="176">
        <f>BK132</f>
        <v>0</v>
      </c>
      <c r="K132" s="12"/>
      <c r="L132" s="164"/>
      <c r="M132" s="169"/>
      <c r="N132" s="170"/>
      <c r="O132" s="170"/>
      <c r="P132" s="171">
        <f>SUM(P133:P144)</f>
        <v>0</v>
      </c>
      <c r="Q132" s="170"/>
      <c r="R132" s="171">
        <f>SUM(R133:R144)</f>
        <v>0</v>
      </c>
      <c r="S132" s="170"/>
      <c r="T132" s="172">
        <f>SUM(T133:T144)</f>
        <v>0</v>
      </c>
      <c r="U132" s="12"/>
      <c r="V132" s="12"/>
      <c r="W132" s="12"/>
      <c r="X132" s="12"/>
      <c r="Y132" s="12"/>
      <c r="Z132" s="12"/>
      <c r="AA132" s="12"/>
      <c r="AB132" s="12"/>
      <c r="AC132" s="12"/>
      <c r="AD132" s="12"/>
      <c r="AE132" s="12"/>
      <c r="AR132" s="165" t="s">
        <v>280</v>
      </c>
      <c r="AT132" s="173" t="s">
        <v>72</v>
      </c>
      <c r="AU132" s="173" t="s">
        <v>80</v>
      </c>
      <c r="AY132" s="165" t="s">
        <v>281</v>
      </c>
      <c r="BK132" s="174">
        <f>SUM(BK133:BK144)</f>
        <v>0</v>
      </c>
    </row>
    <row r="133" s="2" customFormat="1" ht="16.5" customHeight="1">
      <c r="A133" s="34"/>
      <c r="B133" s="177"/>
      <c r="C133" s="178" t="s">
        <v>82</v>
      </c>
      <c r="D133" s="178" t="s">
        <v>284</v>
      </c>
      <c r="E133" s="179" t="s">
        <v>285</v>
      </c>
      <c r="F133" s="180" t="s">
        <v>286</v>
      </c>
      <c r="G133" s="181" t="s">
        <v>287</v>
      </c>
      <c r="H133" s="182"/>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288</v>
      </c>
      <c r="AT133" s="190" t="s">
        <v>284</v>
      </c>
      <c r="AU133" s="190" t="s">
        <v>82</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288</v>
      </c>
      <c r="BM133" s="190" t="s">
        <v>2845</v>
      </c>
    </row>
    <row r="134" s="2" customFormat="1">
      <c r="A134" s="34"/>
      <c r="B134" s="35"/>
      <c r="C134" s="34"/>
      <c r="D134" s="192" t="s">
        <v>290</v>
      </c>
      <c r="E134" s="34"/>
      <c r="F134" s="193" t="s">
        <v>286</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82</v>
      </c>
    </row>
    <row r="135" s="2" customFormat="1">
      <c r="A135" s="34"/>
      <c r="B135" s="35"/>
      <c r="C135" s="34"/>
      <c r="D135" s="192" t="s">
        <v>291</v>
      </c>
      <c r="E135" s="34"/>
      <c r="F135" s="197" t="s">
        <v>292</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291</v>
      </c>
      <c r="AU135" s="15" t="s">
        <v>82</v>
      </c>
    </row>
    <row r="136" s="2" customFormat="1" ht="16.5" customHeight="1">
      <c r="A136" s="34"/>
      <c r="B136" s="177"/>
      <c r="C136" s="178" t="s">
        <v>90</v>
      </c>
      <c r="D136" s="178" t="s">
        <v>284</v>
      </c>
      <c r="E136" s="179" t="s">
        <v>293</v>
      </c>
      <c r="F136" s="180" t="s">
        <v>294</v>
      </c>
      <c r="G136" s="181" t="s">
        <v>287</v>
      </c>
      <c r="H136" s="182"/>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288</v>
      </c>
      <c r="AT136" s="190" t="s">
        <v>284</v>
      </c>
      <c r="AU136" s="190" t="s">
        <v>82</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288</v>
      </c>
      <c r="BM136" s="190" t="s">
        <v>2846</v>
      </c>
    </row>
    <row r="137" s="2" customFormat="1">
      <c r="A137" s="34"/>
      <c r="B137" s="35"/>
      <c r="C137" s="34"/>
      <c r="D137" s="192" t="s">
        <v>290</v>
      </c>
      <c r="E137" s="34"/>
      <c r="F137" s="193" t="s">
        <v>294</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82</v>
      </c>
    </row>
    <row r="138" s="2" customFormat="1">
      <c r="A138" s="34"/>
      <c r="B138" s="35"/>
      <c r="C138" s="34"/>
      <c r="D138" s="192" t="s">
        <v>291</v>
      </c>
      <c r="E138" s="34"/>
      <c r="F138" s="197" t="s">
        <v>296</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291</v>
      </c>
      <c r="AU138" s="15" t="s">
        <v>82</v>
      </c>
    </row>
    <row r="139" s="2" customFormat="1" ht="16.5" customHeight="1">
      <c r="A139" s="34"/>
      <c r="B139" s="177"/>
      <c r="C139" s="178" t="s">
        <v>97</v>
      </c>
      <c r="D139" s="178" t="s">
        <v>284</v>
      </c>
      <c r="E139" s="179" t="s">
        <v>297</v>
      </c>
      <c r="F139" s="180" t="s">
        <v>298</v>
      </c>
      <c r="G139" s="181" t="s">
        <v>287</v>
      </c>
      <c r="H139" s="182"/>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288</v>
      </c>
      <c r="AT139" s="190" t="s">
        <v>284</v>
      </c>
      <c r="AU139" s="190" t="s">
        <v>82</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288</v>
      </c>
      <c r="BM139" s="190" t="s">
        <v>2847</v>
      </c>
    </row>
    <row r="140" s="2" customFormat="1">
      <c r="A140" s="34"/>
      <c r="B140" s="35"/>
      <c r="C140" s="34"/>
      <c r="D140" s="192" t="s">
        <v>290</v>
      </c>
      <c r="E140" s="34"/>
      <c r="F140" s="193" t="s">
        <v>298</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82</v>
      </c>
    </row>
    <row r="141" s="2" customFormat="1">
      <c r="A141" s="34"/>
      <c r="B141" s="35"/>
      <c r="C141" s="34"/>
      <c r="D141" s="192" t="s">
        <v>291</v>
      </c>
      <c r="E141" s="34"/>
      <c r="F141" s="198" t="s">
        <v>300</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291</v>
      </c>
      <c r="AU141" s="15" t="s">
        <v>82</v>
      </c>
    </row>
    <row r="142" s="2" customFormat="1" ht="16.5" customHeight="1">
      <c r="A142" s="34"/>
      <c r="B142" s="177"/>
      <c r="C142" s="178" t="s">
        <v>280</v>
      </c>
      <c r="D142" s="178" t="s">
        <v>284</v>
      </c>
      <c r="E142" s="179" t="s">
        <v>301</v>
      </c>
      <c r="F142" s="180" t="s">
        <v>302</v>
      </c>
      <c r="G142" s="181" t="s">
        <v>287</v>
      </c>
      <c r="H142" s="182"/>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288</v>
      </c>
      <c r="AT142" s="190" t="s">
        <v>284</v>
      </c>
      <c r="AU142" s="190" t="s">
        <v>82</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288</v>
      </c>
      <c r="BM142" s="190" t="s">
        <v>2848</v>
      </c>
    </row>
    <row r="143" s="2" customFormat="1">
      <c r="A143" s="34"/>
      <c r="B143" s="35"/>
      <c r="C143" s="34"/>
      <c r="D143" s="192" t="s">
        <v>290</v>
      </c>
      <c r="E143" s="34"/>
      <c r="F143" s="193" t="s">
        <v>302</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82</v>
      </c>
    </row>
    <row r="144" s="2" customFormat="1">
      <c r="A144" s="34"/>
      <c r="B144" s="35"/>
      <c r="C144" s="34"/>
      <c r="D144" s="192" t="s">
        <v>291</v>
      </c>
      <c r="E144" s="34"/>
      <c r="F144" s="197" t="s">
        <v>304</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82</v>
      </c>
    </row>
    <row r="145" s="12" customFormat="1" ht="22.8" customHeight="1">
      <c r="A145" s="12"/>
      <c r="B145" s="164"/>
      <c r="C145" s="12"/>
      <c r="D145" s="165" t="s">
        <v>72</v>
      </c>
      <c r="E145" s="175" t="s">
        <v>305</v>
      </c>
      <c r="F145" s="175" t="s">
        <v>306</v>
      </c>
      <c r="G145" s="12"/>
      <c r="H145" s="12"/>
      <c r="I145" s="167"/>
      <c r="J145" s="176">
        <f>BK145</f>
        <v>0</v>
      </c>
      <c r="K145" s="12"/>
      <c r="L145" s="164"/>
      <c r="M145" s="169"/>
      <c r="N145" s="170"/>
      <c r="O145" s="170"/>
      <c r="P145" s="171">
        <f>SUM(P146:P163)</f>
        <v>0</v>
      </c>
      <c r="Q145" s="170"/>
      <c r="R145" s="171">
        <f>SUM(R146:R163)</f>
        <v>0</v>
      </c>
      <c r="S145" s="170"/>
      <c r="T145" s="172">
        <f>SUM(T146:T163)</f>
        <v>0</v>
      </c>
      <c r="U145" s="12"/>
      <c r="V145" s="12"/>
      <c r="W145" s="12"/>
      <c r="X145" s="12"/>
      <c r="Y145" s="12"/>
      <c r="Z145" s="12"/>
      <c r="AA145" s="12"/>
      <c r="AB145" s="12"/>
      <c r="AC145" s="12"/>
      <c r="AD145" s="12"/>
      <c r="AE145" s="12"/>
      <c r="AR145" s="165" t="s">
        <v>280</v>
      </c>
      <c r="AT145" s="173" t="s">
        <v>72</v>
      </c>
      <c r="AU145" s="173" t="s">
        <v>80</v>
      </c>
      <c r="AY145" s="165" t="s">
        <v>281</v>
      </c>
      <c r="BK145" s="174">
        <f>SUM(BK146:BK163)</f>
        <v>0</v>
      </c>
    </row>
    <row r="146" s="2" customFormat="1" ht="21.75" customHeight="1">
      <c r="A146" s="34"/>
      <c r="B146" s="177"/>
      <c r="C146" s="178" t="s">
        <v>307</v>
      </c>
      <c r="D146" s="178" t="s">
        <v>284</v>
      </c>
      <c r="E146" s="179" t="s">
        <v>308</v>
      </c>
      <c r="F146" s="180" t="s">
        <v>309</v>
      </c>
      <c r="G146" s="181" t="s">
        <v>287</v>
      </c>
      <c r="H146" s="182"/>
      <c r="I146" s="183"/>
      <c r="J146" s="184">
        <f>ROUND(I146*H146,2)</f>
        <v>0</v>
      </c>
      <c r="K146" s="185"/>
      <c r="L146" s="35"/>
      <c r="M146" s="186" t="s">
        <v>1</v>
      </c>
      <c r="N146" s="187" t="s">
        <v>38</v>
      </c>
      <c r="O146" s="73"/>
      <c r="P146" s="188">
        <f>O146*H146</f>
        <v>0</v>
      </c>
      <c r="Q146" s="188">
        <v>0</v>
      </c>
      <c r="R146" s="188">
        <f>Q146*H146</f>
        <v>0</v>
      </c>
      <c r="S146" s="188">
        <v>0</v>
      </c>
      <c r="T146" s="189">
        <f>S146*H146</f>
        <v>0</v>
      </c>
      <c r="U146" s="34"/>
      <c r="V146" s="34"/>
      <c r="W146" s="34"/>
      <c r="X146" s="34"/>
      <c r="Y146" s="34"/>
      <c r="Z146" s="34"/>
      <c r="AA146" s="34"/>
      <c r="AB146" s="34"/>
      <c r="AC146" s="34"/>
      <c r="AD146" s="34"/>
      <c r="AE146" s="34"/>
      <c r="AR146" s="190" t="s">
        <v>288</v>
      </c>
      <c r="AT146" s="190" t="s">
        <v>284</v>
      </c>
      <c r="AU146" s="190" t="s">
        <v>82</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288</v>
      </c>
      <c r="BM146" s="190" t="s">
        <v>2849</v>
      </c>
    </row>
    <row r="147" s="2" customFormat="1">
      <c r="A147" s="34"/>
      <c r="B147" s="35"/>
      <c r="C147" s="34"/>
      <c r="D147" s="192" t="s">
        <v>290</v>
      </c>
      <c r="E147" s="34"/>
      <c r="F147" s="193" t="s">
        <v>309</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82</v>
      </c>
    </row>
    <row r="148" s="2" customFormat="1">
      <c r="A148" s="34"/>
      <c r="B148" s="35"/>
      <c r="C148" s="34"/>
      <c r="D148" s="192" t="s">
        <v>291</v>
      </c>
      <c r="E148" s="34"/>
      <c r="F148" s="197" t="s">
        <v>311</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291</v>
      </c>
      <c r="AU148" s="15" t="s">
        <v>82</v>
      </c>
    </row>
    <row r="149" s="2" customFormat="1" ht="16.5" customHeight="1">
      <c r="A149" s="34"/>
      <c r="B149" s="177"/>
      <c r="C149" s="178" t="s">
        <v>312</v>
      </c>
      <c r="D149" s="178" t="s">
        <v>284</v>
      </c>
      <c r="E149" s="179" t="s">
        <v>313</v>
      </c>
      <c r="F149" s="180" t="s">
        <v>314</v>
      </c>
      <c r="G149" s="181" t="s">
        <v>287</v>
      </c>
      <c r="H149" s="182"/>
      <c r="I149" s="183"/>
      <c r="J149" s="184">
        <f>ROUND(I149*H149,2)</f>
        <v>0</v>
      </c>
      <c r="K149" s="185"/>
      <c r="L149" s="35"/>
      <c r="M149" s="186" t="s">
        <v>1</v>
      </c>
      <c r="N149" s="187" t="s">
        <v>38</v>
      </c>
      <c r="O149" s="73"/>
      <c r="P149" s="188">
        <f>O149*H149</f>
        <v>0</v>
      </c>
      <c r="Q149" s="188">
        <v>0</v>
      </c>
      <c r="R149" s="188">
        <f>Q149*H149</f>
        <v>0</v>
      </c>
      <c r="S149" s="188">
        <v>0</v>
      </c>
      <c r="T149" s="189">
        <f>S149*H149</f>
        <v>0</v>
      </c>
      <c r="U149" s="34"/>
      <c r="V149" s="34"/>
      <c r="W149" s="34"/>
      <c r="X149" s="34"/>
      <c r="Y149" s="34"/>
      <c r="Z149" s="34"/>
      <c r="AA149" s="34"/>
      <c r="AB149" s="34"/>
      <c r="AC149" s="34"/>
      <c r="AD149" s="34"/>
      <c r="AE149" s="34"/>
      <c r="AR149" s="190" t="s">
        <v>288</v>
      </c>
      <c r="AT149" s="190" t="s">
        <v>284</v>
      </c>
      <c r="AU149" s="190" t="s">
        <v>82</v>
      </c>
      <c r="AY149" s="15" t="s">
        <v>281</v>
      </c>
      <c r="BE149" s="191">
        <f>IF(N149="základní",J149,0)</f>
        <v>0</v>
      </c>
      <c r="BF149" s="191">
        <f>IF(N149="snížená",J149,0)</f>
        <v>0</v>
      </c>
      <c r="BG149" s="191">
        <f>IF(N149="zákl. přenesená",J149,0)</f>
        <v>0</v>
      </c>
      <c r="BH149" s="191">
        <f>IF(N149="sníž. přenesená",J149,0)</f>
        <v>0</v>
      </c>
      <c r="BI149" s="191">
        <f>IF(N149="nulová",J149,0)</f>
        <v>0</v>
      </c>
      <c r="BJ149" s="15" t="s">
        <v>80</v>
      </c>
      <c r="BK149" s="191">
        <f>ROUND(I149*H149,2)</f>
        <v>0</v>
      </c>
      <c r="BL149" s="15" t="s">
        <v>288</v>
      </c>
      <c r="BM149" s="190" t="s">
        <v>2850</v>
      </c>
    </row>
    <row r="150" s="2" customFormat="1">
      <c r="A150" s="34"/>
      <c r="B150" s="35"/>
      <c r="C150" s="34"/>
      <c r="D150" s="192" t="s">
        <v>290</v>
      </c>
      <c r="E150" s="34"/>
      <c r="F150" s="193" t="s">
        <v>314</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290</v>
      </c>
      <c r="AU150" s="15" t="s">
        <v>82</v>
      </c>
    </row>
    <row r="151" s="2" customFormat="1">
      <c r="A151" s="34"/>
      <c r="B151" s="35"/>
      <c r="C151" s="34"/>
      <c r="D151" s="192" t="s">
        <v>291</v>
      </c>
      <c r="E151" s="34"/>
      <c r="F151" s="198" t="s">
        <v>316</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291</v>
      </c>
      <c r="AU151" s="15" t="s">
        <v>82</v>
      </c>
    </row>
    <row r="152" s="2" customFormat="1" ht="21.75" customHeight="1">
      <c r="A152" s="34"/>
      <c r="B152" s="177"/>
      <c r="C152" s="178" t="s">
        <v>317</v>
      </c>
      <c r="D152" s="178" t="s">
        <v>284</v>
      </c>
      <c r="E152" s="179" t="s">
        <v>318</v>
      </c>
      <c r="F152" s="180" t="s">
        <v>319</v>
      </c>
      <c r="G152" s="181" t="s">
        <v>287</v>
      </c>
      <c r="H152" s="182"/>
      <c r="I152" s="183"/>
      <c r="J152" s="184">
        <f>ROUND(I152*H152,2)</f>
        <v>0</v>
      </c>
      <c r="K152" s="185"/>
      <c r="L152" s="35"/>
      <c r="M152" s="186" t="s">
        <v>1</v>
      </c>
      <c r="N152" s="187"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288</v>
      </c>
      <c r="AT152" s="190" t="s">
        <v>284</v>
      </c>
      <c r="AU152" s="190" t="s">
        <v>82</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288</v>
      </c>
      <c r="BM152" s="190" t="s">
        <v>2851</v>
      </c>
    </row>
    <row r="153" s="2" customFormat="1">
      <c r="A153" s="34"/>
      <c r="B153" s="35"/>
      <c r="C153" s="34"/>
      <c r="D153" s="192" t="s">
        <v>290</v>
      </c>
      <c r="E153" s="34"/>
      <c r="F153" s="193" t="s">
        <v>319</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82</v>
      </c>
    </row>
    <row r="154" s="2" customFormat="1">
      <c r="A154" s="34"/>
      <c r="B154" s="35"/>
      <c r="C154" s="34"/>
      <c r="D154" s="192" t="s">
        <v>291</v>
      </c>
      <c r="E154" s="34"/>
      <c r="F154" s="197" t="s">
        <v>321</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291</v>
      </c>
      <c r="AU154" s="15" t="s">
        <v>82</v>
      </c>
    </row>
    <row r="155" s="2" customFormat="1" ht="16.5" customHeight="1">
      <c r="A155" s="34"/>
      <c r="B155" s="177"/>
      <c r="C155" s="178" t="s">
        <v>322</v>
      </c>
      <c r="D155" s="178" t="s">
        <v>284</v>
      </c>
      <c r="E155" s="179" t="s">
        <v>323</v>
      </c>
      <c r="F155" s="180" t="s">
        <v>324</v>
      </c>
      <c r="G155" s="181" t="s">
        <v>287</v>
      </c>
      <c r="H155" s="182"/>
      <c r="I155" s="183"/>
      <c r="J155" s="184">
        <f>ROUND(I155*H155,2)</f>
        <v>0</v>
      </c>
      <c r="K155" s="185"/>
      <c r="L155" s="35"/>
      <c r="M155" s="186" t="s">
        <v>1</v>
      </c>
      <c r="N155" s="187" t="s">
        <v>38</v>
      </c>
      <c r="O155" s="73"/>
      <c r="P155" s="188">
        <f>O155*H155</f>
        <v>0</v>
      </c>
      <c r="Q155" s="188">
        <v>0</v>
      </c>
      <c r="R155" s="188">
        <f>Q155*H155</f>
        <v>0</v>
      </c>
      <c r="S155" s="188">
        <v>0</v>
      </c>
      <c r="T155" s="189">
        <f>S155*H155</f>
        <v>0</v>
      </c>
      <c r="U155" s="34"/>
      <c r="V155" s="34"/>
      <c r="W155" s="34"/>
      <c r="X155" s="34"/>
      <c r="Y155" s="34"/>
      <c r="Z155" s="34"/>
      <c r="AA155" s="34"/>
      <c r="AB155" s="34"/>
      <c r="AC155" s="34"/>
      <c r="AD155" s="34"/>
      <c r="AE155" s="34"/>
      <c r="AR155" s="190" t="s">
        <v>288</v>
      </c>
      <c r="AT155" s="190" t="s">
        <v>284</v>
      </c>
      <c r="AU155" s="190" t="s">
        <v>82</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288</v>
      </c>
      <c r="BM155" s="190" t="s">
        <v>2852</v>
      </c>
    </row>
    <row r="156" s="2" customFormat="1">
      <c r="A156" s="34"/>
      <c r="B156" s="35"/>
      <c r="C156" s="34"/>
      <c r="D156" s="192" t="s">
        <v>290</v>
      </c>
      <c r="E156" s="34"/>
      <c r="F156" s="193" t="s">
        <v>324</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82</v>
      </c>
    </row>
    <row r="157" s="2" customFormat="1">
      <c r="A157" s="34"/>
      <c r="B157" s="35"/>
      <c r="C157" s="34"/>
      <c r="D157" s="192" t="s">
        <v>291</v>
      </c>
      <c r="E157" s="34"/>
      <c r="F157" s="198" t="s">
        <v>326</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291</v>
      </c>
      <c r="AU157" s="15" t="s">
        <v>82</v>
      </c>
    </row>
    <row r="158" s="2" customFormat="1" ht="16.5" customHeight="1">
      <c r="A158" s="34"/>
      <c r="B158" s="177"/>
      <c r="C158" s="178" t="s">
        <v>327</v>
      </c>
      <c r="D158" s="178" t="s">
        <v>284</v>
      </c>
      <c r="E158" s="179" t="s">
        <v>328</v>
      </c>
      <c r="F158" s="180" t="s">
        <v>329</v>
      </c>
      <c r="G158" s="181" t="s">
        <v>287</v>
      </c>
      <c r="H158" s="182"/>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288</v>
      </c>
      <c r="AT158" s="190" t="s">
        <v>284</v>
      </c>
      <c r="AU158" s="190" t="s">
        <v>82</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288</v>
      </c>
      <c r="BM158" s="190" t="s">
        <v>2853</v>
      </c>
    </row>
    <row r="159" s="2" customFormat="1">
      <c r="A159" s="34"/>
      <c r="B159" s="35"/>
      <c r="C159" s="34"/>
      <c r="D159" s="192" t="s">
        <v>290</v>
      </c>
      <c r="E159" s="34"/>
      <c r="F159" s="193" t="s">
        <v>329</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82</v>
      </c>
    </row>
    <row r="160" s="2" customFormat="1">
      <c r="A160" s="34"/>
      <c r="B160" s="35"/>
      <c r="C160" s="34"/>
      <c r="D160" s="192" t="s">
        <v>291</v>
      </c>
      <c r="E160" s="34"/>
      <c r="F160" s="197" t="s">
        <v>331</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291</v>
      </c>
      <c r="AU160" s="15" t="s">
        <v>82</v>
      </c>
    </row>
    <row r="161" s="2" customFormat="1" ht="16.5" customHeight="1">
      <c r="A161" s="34"/>
      <c r="B161" s="177"/>
      <c r="C161" s="178" t="s">
        <v>332</v>
      </c>
      <c r="D161" s="178" t="s">
        <v>284</v>
      </c>
      <c r="E161" s="179" t="s">
        <v>333</v>
      </c>
      <c r="F161" s="180" t="s">
        <v>334</v>
      </c>
      <c r="G161" s="181" t="s">
        <v>287</v>
      </c>
      <c r="H161" s="182"/>
      <c r="I161" s="183"/>
      <c r="J161" s="184">
        <f>ROUND(I161*H161,2)</f>
        <v>0</v>
      </c>
      <c r="K161" s="185"/>
      <c r="L161" s="35"/>
      <c r="M161" s="186" t="s">
        <v>1</v>
      </c>
      <c r="N161" s="187"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288</v>
      </c>
      <c r="AT161" s="190" t="s">
        <v>284</v>
      </c>
      <c r="AU161" s="190" t="s">
        <v>82</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288</v>
      </c>
      <c r="BM161" s="190" t="s">
        <v>2854</v>
      </c>
    </row>
    <row r="162" s="2" customFormat="1">
      <c r="A162" s="34"/>
      <c r="B162" s="35"/>
      <c r="C162" s="34"/>
      <c r="D162" s="192" t="s">
        <v>290</v>
      </c>
      <c r="E162" s="34"/>
      <c r="F162" s="193" t="s">
        <v>334</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82</v>
      </c>
    </row>
    <row r="163" s="2" customFormat="1">
      <c r="A163" s="34"/>
      <c r="B163" s="35"/>
      <c r="C163" s="34"/>
      <c r="D163" s="192" t="s">
        <v>291</v>
      </c>
      <c r="E163" s="34"/>
      <c r="F163" s="197" t="s">
        <v>336</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291</v>
      </c>
      <c r="AU163" s="15" t="s">
        <v>82</v>
      </c>
    </row>
    <row r="164" s="12" customFormat="1" ht="22.8" customHeight="1">
      <c r="A164" s="12"/>
      <c r="B164" s="164"/>
      <c r="C164" s="12"/>
      <c r="D164" s="165" t="s">
        <v>72</v>
      </c>
      <c r="E164" s="175" t="s">
        <v>337</v>
      </c>
      <c r="F164" s="175" t="s">
        <v>338</v>
      </c>
      <c r="G164" s="12"/>
      <c r="H164" s="12"/>
      <c r="I164" s="167"/>
      <c r="J164" s="176">
        <f>BK164</f>
        <v>0</v>
      </c>
      <c r="K164" s="12"/>
      <c r="L164" s="164"/>
      <c r="M164" s="169"/>
      <c r="N164" s="170"/>
      <c r="O164" s="170"/>
      <c r="P164" s="171">
        <f>SUM(P165:P176)</f>
        <v>0</v>
      </c>
      <c r="Q164" s="170"/>
      <c r="R164" s="171">
        <f>SUM(R165:R176)</f>
        <v>0</v>
      </c>
      <c r="S164" s="170"/>
      <c r="T164" s="172">
        <f>SUM(T165:T176)</f>
        <v>0</v>
      </c>
      <c r="U164" s="12"/>
      <c r="V164" s="12"/>
      <c r="W164" s="12"/>
      <c r="X164" s="12"/>
      <c r="Y164" s="12"/>
      <c r="Z164" s="12"/>
      <c r="AA164" s="12"/>
      <c r="AB164" s="12"/>
      <c r="AC164" s="12"/>
      <c r="AD164" s="12"/>
      <c r="AE164" s="12"/>
      <c r="AR164" s="165" t="s">
        <v>280</v>
      </c>
      <c r="AT164" s="173" t="s">
        <v>72</v>
      </c>
      <c r="AU164" s="173" t="s">
        <v>80</v>
      </c>
      <c r="AY164" s="165" t="s">
        <v>281</v>
      </c>
      <c r="BK164" s="174">
        <f>SUM(BK165:BK176)</f>
        <v>0</v>
      </c>
    </row>
    <row r="165" s="2" customFormat="1" ht="21.75" customHeight="1">
      <c r="A165" s="34"/>
      <c r="B165" s="177"/>
      <c r="C165" s="178" t="s">
        <v>8</v>
      </c>
      <c r="D165" s="178" t="s">
        <v>284</v>
      </c>
      <c r="E165" s="179" t="s">
        <v>339</v>
      </c>
      <c r="F165" s="180" t="s">
        <v>340</v>
      </c>
      <c r="G165" s="181" t="s">
        <v>287</v>
      </c>
      <c r="H165" s="182"/>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288</v>
      </c>
      <c r="AT165" s="190" t="s">
        <v>284</v>
      </c>
      <c r="AU165" s="190" t="s">
        <v>82</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288</v>
      </c>
      <c r="BM165" s="190" t="s">
        <v>2855</v>
      </c>
    </row>
    <row r="166" s="2" customFormat="1">
      <c r="A166" s="34"/>
      <c r="B166" s="35"/>
      <c r="C166" s="34"/>
      <c r="D166" s="192" t="s">
        <v>290</v>
      </c>
      <c r="E166" s="34"/>
      <c r="F166" s="193" t="s">
        <v>340</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82</v>
      </c>
    </row>
    <row r="167" s="2" customFormat="1">
      <c r="A167" s="34"/>
      <c r="B167" s="35"/>
      <c r="C167" s="34"/>
      <c r="D167" s="192" t="s">
        <v>291</v>
      </c>
      <c r="E167" s="34"/>
      <c r="F167" s="197" t="s">
        <v>342</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82</v>
      </c>
    </row>
    <row r="168" s="2" customFormat="1" ht="24.15" customHeight="1">
      <c r="A168" s="34"/>
      <c r="B168" s="177"/>
      <c r="C168" s="178" t="s">
        <v>343</v>
      </c>
      <c r="D168" s="178" t="s">
        <v>284</v>
      </c>
      <c r="E168" s="179" t="s">
        <v>344</v>
      </c>
      <c r="F168" s="180" t="s">
        <v>345</v>
      </c>
      <c r="G168" s="181" t="s">
        <v>287</v>
      </c>
      <c r="H168" s="182"/>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288</v>
      </c>
      <c r="AT168" s="190" t="s">
        <v>284</v>
      </c>
      <c r="AU168" s="190" t="s">
        <v>82</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288</v>
      </c>
      <c r="BM168" s="190" t="s">
        <v>2856</v>
      </c>
    </row>
    <row r="169" s="2" customFormat="1">
      <c r="A169" s="34"/>
      <c r="B169" s="35"/>
      <c r="C169" s="34"/>
      <c r="D169" s="192" t="s">
        <v>290</v>
      </c>
      <c r="E169" s="34"/>
      <c r="F169" s="193" t="s">
        <v>345</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82</v>
      </c>
    </row>
    <row r="170" s="2" customFormat="1">
      <c r="A170" s="34"/>
      <c r="B170" s="35"/>
      <c r="C170" s="34"/>
      <c r="D170" s="192" t="s">
        <v>291</v>
      </c>
      <c r="E170" s="34"/>
      <c r="F170" s="197" t="s">
        <v>347</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82</v>
      </c>
    </row>
    <row r="171" s="2" customFormat="1" ht="16.5" customHeight="1">
      <c r="A171" s="34"/>
      <c r="B171" s="177"/>
      <c r="C171" s="178" t="s">
        <v>348</v>
      </c>
      <c r="D171" s="178" t="s">
        <v>284</v>
      </c>
      <c r="E171" s="179" t="s">
        <v>349</v>
      </c>
      <c r="F171" s="180" t="s">
        <v>350</v>
      </c>
      <c r="G171" s="181" t="s">
        <v>287</v>
      </c>
      <c r="H171" s="182"/>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288</v>
      </c>
      <c r="AT171" s="190" t="s">
        <v>284</v>
      </c>
      <c r="AU171" s="190" t="s">
        <v>82</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288</v>
      </c>
      <c r="BM171" s="190" t="s">
        <v>2857</v>
      </c>
    </row>
    <row r="172" s="2" customFormat="1">
      <c r="A172" s="34"/>
      <c r="B172" s="35"/>
      <c r="C172" s="34"/>
      <c r="D172" s="192" t="s">
        <v>290</v>
      </c>
      <c r="E172" s="34"/>
      <c r="F172" s="193" t="s">
        <v>350</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82</v>
      </c>
    </row>
    <row r="173" s="2" customFormat="1">
      <c r="A173" s="34"/>
      <c r="B173" s="35"/>
      <c r="C173" s="34"/>
      <c r="D173" s="192" t="s">
        <v>291</v>
      </c>
      <c r="E173" s="34"/>
      <c r="F173" s="197" t="s">
        <v>352</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82</v>
      </c>
    </row>
    <row r="174" s="2" customFormat="1" ht="16.5" customHeight="1">
      <c r="A174" s="34"/>
      <c r="B174" s="177"/>
      <c r="C174" s="178" t="s">
        <v>353</v>
      </c>
      <c r="D174" s="178" t="s">
        <v>284</v>
      </c>
      <c r="E174" s="179" t="s">
        <v>354</v>
      </c>
      <c r="F174" s="180" t="s">
        <v>355</v>
      </c>
      <c r="G174" s="181" t="s">
        <v>287</v>
      </c>
      <c r="H174" s="182"/>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288</v>
      </c>
      <c r="AT174" s="190" t="s">
        <v>284</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288</v>
      </c>
      <c r="BM174" s="190" t="s">
        <v>2858</v>
      </c>
    </row>
    <row r="175" s="2" customFormat="1">
      <c r="A175" s="34"/>
      <c r="B175" s="35"/>
      <c r="C175" s="34"/>
      <c r="D175" s="192" t="s">
        <v>290</v>
      </c>
      <c r="E175" s="34"/>
      <c r="F175" s="193" t="s">
        <v>355</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2" customFormat="1">
      <c r="A176" s="34"/>
      <c r="B176" s="35"/>
      <c r="C176" s="34"/>
      <c r="D176" s="192" t="s">
        <v>291</v>
      </c>
      <c r="E176" s="34"/>
      <c r="F176" s="197" t="s">
        <v>357</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82</v>
      </c>
    </row>
    <row r="177" s="12" customFormat="1" ht="22.8" customHeight="1">
      <c r="A177" s="12"/>
      <c r="B177" s="164"/>
      <c r="C177" s="12"/>
      <c r="D177" s="165" t="s">
        <v>72</v>
      </c>
      <c r="E177" s="175" t="s">
        <v>358</v>
      </c>
      <c r="F177" s="175" t="s">
        <v>359</v>
      </c>
      <c r="G177" s="12"/>
      <c r="H177" s="12"/>
      <c r="I177" s="167"/>
      <c r="J177" s="176">
        <f>BK177</f>
        <v>0</v>
      </c>
      <c r="K177" s="12"/>
      <c r="L177" s="164"/>
      <c r="M177" s="169"/>
      <c r="N177" s="170"/>
      <c r="O177" s="170"/>
      <c r="P177" s="171">
        <f>SUM(P178:P180)</f>
        <v>0</v>
      </c>
      <c r="Q177" s="170"/>
      <c r="R177" s="171">
        <f>SUM(R178:R180)</f>
        <v>0</v>
      </c>
      <c r="S177" s="170"/>
      <c r="T177" s="172">
        <f>SUM(T178:T180)</f>
        <v>0</v>
      </c>
      <c r="U177" s="12"/>
      <c r="V177" s="12"/>
      <c r="W177" s="12"/>
      <c r="X177" s="12"/>
      <c r="Y177" s="12"/>
      <c r="Z177" s="12"/>
      <c r="AA177" s="12"/>
      <c r="AB177" s="12"/>
      <c r="AC177" s="12"/>
      <c r="AD177" s="12"/>
      <c r="AE177" s="12"/>
      <c r="AR177" s="165" t="s">
        <v>280</v>
      </c>
      <c r="AT177" s="173" t="s">
        <v>72</v>
      </c>
      <c r="AU177" s="173" t="s">
        <v>80</v>
      </c>
      <c r="AY177" s="165" t="s">
        <v>281</v>
      </c>
      <c r="BK177" s="174">
        <f>SUM(BK178:BK180)</f>
        <v>0</v>
      </c>
    </row>
    <row r="178" s="2" customFormat="1" ht="16.5" customHeight="1">
      <c r="A178" s="34"/>
      <c r="B178" s="177"/>
      <c r="C178" s="178" t="s">
        <v>360</v>
      </c>
      <c r="D178" s="178" t="s">
        <v>284</v>
      </c>
      <c r="E178" s="179" t="s">
        <v>361</v>
      </c>
      <c r="F178" s="180" t="s">
        <v>362</v>
      </c>
      <c r="G178" s="181" t="s">
        <v>287</v>
      </c>
      <c r="H178" s="182"/>
      <c r="I178" s="183"/>
      <c r="J178" s="184">
        <f>ROUND(I178*H178,2)</f>
        <v>0</v>
      </c>
      <c r="K178" s="185"/>
      <c r="L178" s="35"/>
      <c r="M178" s="186" t="s">
        <v>1</v>
      </c>
      <c r="N178" s="187" t="s">
        <v>38</v>
      </c>
      <c r="O178" s="73"/>
      <c r="P178" s="188">
        <f>O178*H178</f>
        <v>0</v>
      </c>
      <c r="Q178" s="188">
        <v>0</v>
      </c>
      <c r="R178" s="188">
        <f>Q178*H178</f>
        <v>0</v>
      </c>
      <c r="S178" s="188">
        <v>0</v>
      </c>
      <c r="T178" s="189">
        <f>S178*H178</f>
        <v>0</v>
      </c>
      <c r="U178" s="34"/>
      <c r="V178" s="34"/>
      <c r="W178" s="34"/>
      <c r="X178" s="34"/>
      <c r="Y178" s="34"/>
      <c r="Z178" s="34"/>
      <c r="AA178" s="34"/>
      <c r="AB178" s="34"/>
      <c r="AC178" s="34"/>
      <c r="AD178" s="34"/>
      <c r="AE178" s="34"/>
      <c r="AR178" s="190" t="s">
        <v>288</v>
      </c>
      <c r="AT178" s="190" t="s">
        <v>284</v>
      </c>
      <c r="AU178" s="190" t="s">
        <v>82</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288</v>
      </c>
      <c r="BM178" s="190" t="s">
        <v>2859</v>
      </c>
    </row>
    <row r="179" s="2" customFormat="1">
      <c r="A179" s="34"/>
      <c r="B179" s="35"/>
      <c r="C179" s="34"/>
      <c r="D179" s="192" t="s">
        <v>290</v>
      </c>
      <c r="E179" s="34"/>
      <c r="F179" s="193" t="s">
        <v>362</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82</v>
      </c>
    </row>
    <row r="180" s="2" customFormat="1">
      <c r="A180" s="34"/>
      <c r="B180" s="35"/>
      <c r="C180" s="34"/>
      <c r="D180" s="192" t="s">
        <v>291</v>
      </c>
      <c r="E180" s="34"/>
      <c r="F180" s="197" t="s">
        <v>364</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291</v>
      </c>
      <c r="AU180" s="15" t="s">
        <v>82</v>
      </c>
    </row>
    <row r="181" s="12" customFormat="1" ht="22.8" customHeight="1">
      <c r="A181" s="12"/>
      <c r="B181" s="164"/>
      <c r="C181" s="12"/>
      <c r="D181" s="165" t="s">
        <v>72</v>
      </c>
      <c r="E181" s="175" t="s">
        <v>365</v>
      </c>
      <c r="F181" s="175" t="s">
        <v>366</v>
      </c>
      <c r="G181" s="12"/>
      <c r="H181" s="12"/>
      <c r="I181" s="167"/>
      <c r="J181" s="176">
        <f>BK181</f>
        <v>0</v>
      </c>
      <c r="K181" s="12"/>
      <c r="L181" s="164"/>
      <c r="M181" s="169"/>
      <c r="N181" s="170"/>
      <c r="O181" s="170"/>
      <c r="P181" s="171">
        <f>SUM(P182:P198)</f>
        <v>0</v>
      </c>
      <c r="Q181" s="170"/>
      <c r="R181" s="171">
        <f>SUM(R182:R198)</f>
        <v>0</v>
      </c>
      <c r="S181" s="170"/>
      <c r="T181" s="172">
        <f>SUM(T182:T198)</f>
        <v>0</v>
      </c>
      <c r="U181" s="12"/>
      <c r="V181" s="12"/>
      <c r="W181" s="12"/>
      <c r="X181" s="12"/>
      <c r="Y181" s="12"/>
      <c r="Z181" s="12"/>
      <c r="AA181" s="12"/>
      <c r="AB181" s="12"/>
      <c r="AC181" s="12"/>
      <c r="AD181" s="12"/>
      <c r="AE181" s="12"/>
      <c r="AR181" s="165" t="s">
        <v>280</v>
      </c>
      <c r="AT181" s="173" t="s">
        <v>72</v>
      </c>
      <c r="AU181" s="173" t="s">
        <v>80</v>
      </c>
      <c r="AY181" s="165" t="s">
        <v>281</v>
      </c>
      <c r="BK181" s="174">
        <f>SUM(BK182:BK198)</f>
        <v>0</v>
      </c>
    </row>
    <row r="182" s="2" customFormat="1" ht="16.5" customHeight="1">
      <c r="A182" s="34"/>
      <c r="B182" s="177"/>
      <c r="C182" s="178" t="s">
        <v>367</v>
      </c>
      <c r="D182" s="178" t="s">
        <v>284</v>
      </c>
      <c r="E182" s="179" t="s">
        <v>368</v>
      </c>
      <c r="F182" s="180" t="s">
        <v>369</v>
      </c>
      <c r="G182" s="181" t="s">
        <v>287</v>
      </c>
      <c r="H182" s="182"/>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288</v>
      </c>
      <c r="AT182" s="190" t="s">
        <v>284</v>
      </c>
      <c r="AU182" s="190" t="s">
        <v>82</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288</v>
      </c>
      <c r="BM182" s="190" t="s">
        <v>2860</v>
      </c>
    </row>
    <row r="183" s="2" customFormat="1">
      <c r="A183" s="34"/>
      <c r="B183" s="35"/>
      <c r="C183" s="34"/>
      <c r="D183" s="192" t="s">
        <v>290</v>
      </c>
      <c r="E183" s="34"/>
      <c r="F183" s="193" t="s">
        <v>369</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82</v>
      </c>
    </row>
    <row r="184" s="2" customFormat="1">
      <c r="A184" s="34"/>
      <c r="B184" s="35"/>
      <c r="C184" s="34"/>
      <c r="D184" s="192" t="s">
        <v>291</v>
      </c>
      <c r="E184" s="34"/>
      <c r="F184" s="197" t="s">
        <v>371</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291</v>
      </c>
      <c r="AU184" s="15" t="s">
        <v>82</v>
      </c>
    </row>
    <row r="185" s="2" customFormat="1" ht="16.5" customHeight="1">
      <c r="A185" s="34"/>
      <c r="B185" s="177"/>
      <c r="C185" s="178" t="s">
        <v>372</v>
      </c>
      <c r="D185" s="178" t="s">
        <v>284</v>
      </c>
      <c r="E185" s="179" t="s">
        <v>373</v>
      </c>
      <c r="F185" s="180" t="s">
        <v>374</v>
      </c>
      <c r="G185" s="181" t="s">
        <v>287</v>
      </c>
      <c r="H185" s="182"/>
      <c r="I185" s="183"/>
      <c r="J185" s="184">
        <f>ROUND(I185*H185,2)</f>
        <v>0</v>
      </c>
      <c r="K185" s="185"/>
      <c r="L185" s="35"/>
      <c r="M185" s="186" t="s">
        <v>1</v>
      </c>
      <c r="N185" s="187" t="s">
        <v>38</v>
      </c>
      <c r="O185" s="73"/>
      <c r="P185" s="188">
        <f>O185*H185</f>
        <v>0</v>
      </c>
      <c r="Q185" s="188">
        <v>0</v>
      </c>
      <c r="R185" s="188">
        <f>Q185*H185</f>
        <v>0</v>
      </c>
      <c r="S185" s="188">
        <v>0</v>
      </c>
      <c r="T185" s="189">
        <f>S185*H185</f>
        <v>0</v>
      </c>
      <c r="U185" s="34"/>
      <c r="V185" s="34"/>
      <c r="W185" s="34"/>
      <c r="X185" s="34"/>
      <c r="Y185" s="34"/>
      <c r="Z185" s="34"/>
      <c r="AA185" s="34"/>
      <c r="AB185" s="34"/>
      <c r="AC185" s="34"/>
      <c r="AD185" s="34"/>
      <c r="AE185" s="34"/>
      <c r="AR185" s="190" t="s">
        <v>288</v>
      </c>
      <c r="AT185" s="190" t="s">
        <v>284</v>
      </c>
      <c r="AU185" s="190" t="s">
        <v>82</v>
      </c>
      <c r="AY185" s="15" t="s">
        <v>281</v>
      </c>
      <c r="BE185" s="191">
        <f>IF(N185="základní",J185,0)</f>
        <v>0</v>
      </c>
      <c r="BF185" s="191">
        <f>IF(N185="snížená",J185,0)</f>
        <v>0</v>
      </c>
      <c r="BG185" s="191">
        <f>IF(N185="zákl. přenesená",J185,0)</f>
        <v>0</v>
      </c>
      <c r="BH185" s="191">
        <f>IF(N185="sníž. přenesená",J185,0)</f>
        <v>0</v>
      </c>
      <c r="BI185" s="191">
        <f>IF(N185="nulová",J185,0)</f>
        <v>0</v>
      </c>
      <c r="BJ185" s="15" t="s">
        <v>80</v>
      </c>
      <c r="BK185" s="191">
        <f>ROUND(I185*H185,2)</f>
        <v>0</v>
      </c>
      <c r="BL185" s="15" t="s">
        <v>288</v>
      </c>
      <c r="BM185" s="190" t="s">
        <v>2861</v>
      </c>
    </row>
    <row r="186" s="2" customFormat="1">
      <c r="A186" s="34"/>
      <c r="B186" s="35"/>
      <c r="C186" s="34"/>
      <c r="D186" s="192" t="s">
        <v>290</v>
      </c>
      <c r="E186" s="34"/>
      <c r="F186" s="193" t="s">
        <v>374</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290</v>
      </c>
      <c r="AU186" s="15" t="s">
        <v>82</v>
      </c>
    </row>
    <row r="187" s="2" customFormat="1">
      <c r="A187" s="34"/>
      <c r="B187" s="35"/>
      <c r="C187" s="34"/>
      <c r="D187" s="192" t="s">
        <v>291</v>
      </c>
      <c r="E187" s="34"/>
      <c r="F187" s="197" t="s">
        <v>376</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291</v>
      </c>
      <c r="AU187" s="15" t="s">
        <v>82</v>
      </c>
    </row>
    <row r="188" s="2" customFormat="1" ht="16.5" customHeight="1">
      <c r="A188" s="34"/>
      <c r="B188" s="177"/>
      <c r="C188" s="178" t="s">
        <v>7</v>
      </c>
      <c r="D188" s="178" t="s">
        <v>284</v>
      </c>
      <c r="E188" s="179" t="s">
        <v>377</v>
      </c>
      <c r="F188" s="180" t="s">
        <v>378</v>
      </c>
      <c r="G188" s="181" t="s">
        <v>287</v>
      </c>
      <c r="H188" s="182"/>
      <c r="I188" s="183"/>
      <c r="J188" s="184">
        <f>ROUND(I188*H188,2)</f>
        <v>0</v>
      </c>
      <c r="K188" s="185"/>
      <c r="L188" s="35"/>
      <c r="M188" s="186" t="s">
        <v>1</v>
      </c>
      <c r="N188" s="187"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288</v>
      </c>
      <c r="AT188" s="190" t="s">
        <v>284</v>
      </c>
      <c r="AU188" s="190" t="s">
        <v>82</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288</v>
      </c>
      <c r="BM188" s="190" t="s">
        <v>2862</v>
      </c>
    </row>
    <row r="189" s="2" customFormat="1">
      <c r="A189" s="34"/>
      <c r="B189" s="35"/>
      <c r="C189" s="34"/>
      <c r="D189" s="192" t="s">
        <v>290</v>
      </c>
      <c r="E189" s="34"/>
      <c r="F189" s="193" t="s">
        <v>378</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82</v>
      </c>
    </row>
    <row r="190" s="2" customFormat="1" ht="16.5" customHeight="1">
      <c r="A190" s="34"/>
      <c r="B190" s="177"/>
      <c r="C190" s="178" t="s">
        <v>380</v>
      </c>
      <c r="D190" s="178" t="s">
        <v>284</v>
      </c>
      <c r="E190" s="179" t="s">
        <v>381</v>
      </c>
      <c r="F190" s="180" t="s">
        <v>382</v>
      </c>
      <c r="G190" s="181" t="s">
        <v>287</v>
      </c>
      <c r="H190" s="182"/>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288</v>
      </c>
      <c r="AT190" s="190" t="s">
        <v>284</v>
      </c>
      <c r="AU190" s="190" t="s">
        <v>82</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288</v>
      </c>
      <c r="BM190" s="190" t="s">
        <v>2863</v>
      </c>
    </row>
    <row r="191" s="2" customFormat="1">
      <c r="A191" s="34"/>
      <c r="B191" s="35"/>
      <c r="C191" s="34"/>
      <c r="D191" s="192" t="s">
        <v>290</v>
      </c>
      <c r="E191" s="34"/>
      <c r="F191" s="193" t="s">
        <v>382</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82</v>
      </c>
    </row>
    <row r="192" s="2" customFormat="1">
      <c r="A192" s="34"/>
      <c r="B192" s="35"/>
      <c r="C192" s="34"/>
      <c r="D192" s="192" t="s">
        <v>291</v>
      </c>
      <c r="E192" s="34"/>
      <c r="F192" s="197" t="s">
        <v>384</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291</v>
      </c>
      <c r="AU192" s="15" t="s">
        <v>82</v>
      </c>
    </row>
    <row r="193" s="2" customFormat="1" ht="16.5" customHeight="1">
      <c r="A193" s="34"/>
      <c r="B193" s="177"/>
      <c r="C193" s="178" t="s">
        <v>385</v>
      </c>
      <c r="D193" s="178" t="s">
        <v>284</v>
      </c>
      <c r="E193" s="179" t="s">
        <v>386</v>
      </c>
      <c r="F193" s="180" t="s">
        <v>387</v>
      </c>
      <c r="G193" s="181" t="s">
        <v>287</v>
      </c>
      <c r="H193" s="182"/>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288</v>
      </c>
      <c r="AT193" s="190" t="s">
        <v>284</v>
      </c>
      <c r="AU193" s="190" t="s">
        <v>82</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288</v>
      </c>
      <c r="BM193" s="190" t="s">
        <v>2864</v>
      </c>
    </row>
    <row r="194" s="2" customFormat="1">
      <c r="A194" s="34"/>
      <c r="B194" s="35"/>
      <c r="C194" s="34"/>
      <c r="D194" s="192" t="s">
        <v>290</v>
      </c>
      <c r="E194" s="34"/>
      <c r="F194" s="193" t="s">
        <v>387</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82</v>
      </c>
    </row>
    <row r="195" s="2" customFormat="1">
      <c r="A195" s="34"/>
      <c r="B195" s="35"/>
      <c r="C195" s="34"/>
      <c r="D195" s="192" t="s">
        <v>291</v>
      </c>
      <c r="E195" s="34"/>
      <c r="F195" s="197" t="s">
        <v>389</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82</v>
      </c>
    </row>
    <row r="196" s="2" customFormat="1" ht="16.5" customHeight="1">
      <c r="A196" s="34"/>
      <c r="B196" s="177"/>
      <c r="C196" s="178" t="s">
        <v>390</v>
      </c>
      <c r="D196" s="178" t="s">
        <v>284</v>
      </c>
      <c r="E196" s="179" t="s">
        <v>391</v>
      </c>
      <c r="F196" s="180" t="s">
        <v>392</v>
      </c>
      <c r="G196" s="181" t="s">
        <v>287</v>
      </c>
      <c r="H196" s="182"/>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288</v>
      </c>
      <c r="AT196" s="190" t="s">
        <v>284</v>
      </c>
      <c r="AU196" s="190" t="s">
        <v>82</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288</v>
      </c>
      <c r="BM196" s="190" t="s">
        <v>2865</v>
      </c>
    </row>
    <row r="197" s="2" customFormat="1">
      <c r="A197" s="34"/>
      <c r="B197" s="35"/>
      <c r="C197" s="34"/>
      <c r="D197" s="192" t="s">
        <v>290</v>
      </c>
      <c r="E197" s="34"/>
      <c r="F197" s="193" t="s">
        <v>392</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82</v>
      </c>
    </row>
    <row r="198" s="2" customFormat="1">
      <c r="A198" s="34"/>
      <c r="B198" s="35"/>
      <c r="C198" s="34"/>
      <c r="D198" s="192" t="s">
        <v>291</v>
      </c>
      <c r="E198" s="34"/>
      <c r="F198" s="198" t="s">
        <v>394</v>
      </c>
      <c r="G198" s="34"/>
      <c r="H198" s="34"/>
      <c r="I198" s="194"/>
      <c r="J198" s="34"/>
      <c r="K198" s="34"/>
      <c r="L198" s="35"/>
      <c r="M198" s="199"/>
      <c r="N198" s="200"/>
      <c r="O198" s="201"/>
      <c r="P198" s="201"/>
      <c r="Q198" s="201"/>
      <c r="R198" s="201"/>
      <c r="S198" s="201"/>
      <c r="T198" s="202"/>
      <c r="U198" s="34"/>
      <c r="V198" s="34"/>
      <c r="W198" s="34"/>
      <c r="X198" s="34"/>
      <c r="Y198" s="34"/>
      <c r="Z198" s="34"/>
      <c r="AA198" s="34"/>
      <c r="AB198" s="34"/>
      <c r="AC198" s="34"/>
      <c r="AD198" s="34"/>
      <c r="AE198" s="34"/>
      <c r="AT198" s="15" t="s">
        <v>291</v>
      </c>
      <c r="AU198" s="15" t="s">
        <v>82</v>
      </c>
    </row>
    <row r="199" s="2" customFormat="1" ht="6.96" customHeight="1">
      <c r="A199" s="34"/>
      <c r="B199" s="56"/>
      <c r="C199" s="57"/>
      <c r="D199" s="57"/>
      <c r="E199" s="57"/>
      <c r="F199" s="57"/>
      <c r="G199" s="57"/>
      <c r="H199" s="57"/>
      <c r="I199" s="57"/>
      <c r="J199" s="57"/>
      <c r="K199" s="57"/>
      <c r="L199" s="35"/>
      <c r="M199" s="34"/>
      <c r="O199" s="34"/>
      <c r="P199" s="34"/>
      <c r="Q199" s="34"/>
      <c r="R199" s="34"/>
      <c r="S199" s="34"/>
      <c r="T199" s="34"/>
      <c r="U199" s="34"/>
      <c r="V199" s="34"/>
      <c r="W199" s="34"/>
      <c r="X199" s="34"/>
      <c r="Y199" s="34"/>
      <c r="Z199" s="34"/>
      <c r="AA199" s="34"/>
      <c r="AB199" s="34"/>
      <c r="AC199" s="34"/>
      <c r="AD199" s="34"/>
      <c r="AE199" s="34"/>
    </row>
  </sheetData>
  <autoFilter ref="C129:K198"/>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184</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2843</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396</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ROUND(J127,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ROUND((SUM(BE127:BE172)),  2)</f>
        <v>0</v>
      </c>
      <c r="G37" s="34"/>
      <c r="H37" s="34"/>
      <c r="I37" s="133">
        <v>0.20999999999999999</v>
      </c>
      <c r="J37" s="132">
        <f>ROUND(((SUM(BE127:BE172))*I37),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ROUND((SUM(BF127:BF172)),  2)</f>
        <v>0</v>
      </c>
      <c r="G38" s="34"/>
      <c r="H38" s="34"/>
      <c r="I38" s="133">
        <v>0.12</v>
      </c>
      <c r="J38" s="132">
        <f>ROUND(((SUM(BF127:BF172))*I38),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ROUND((SUM(BG127:BG172)),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ROUND((SUM(BH127:BH172)),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ROUND((SUM(BI127:BI172)),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2843</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Objekt4 - Sanace</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J127</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664</v>
      </c>
      <c r="E101" s="147"/>
      <c r="F101" s="147"/>
      <c r="G101" s="147"/>
      <c r="H101" s="147"/>
      <c r="I101" s="147"/>
      <c r="J101" s="148">
        <f>J128</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398</v>
      </c>
      <c r="E102" s="147"/>
      <c r="F102" s="147"/>
      <c r="G102" s="147"/>
      <c r="H102" s="147"/>
      <c r="I102" s="147"/>
      <c r="J102" s="148">
        <f>J133</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399</v>
      </c>
      <c r="E103" s="147"/>
      <c r="F103" s="147"/>
      <c r="G103" s="147"/>
      <c r="H103" s="147"/>
      <c r="I103" s="147"/>
      <c r="J103" s="148">
        <f>J162</f>
        <v>0</v>
      </c>
      <c r="K103" s="9"/>
      <c r="L103" s="145"/>
      <c r="S103" s="9"/>
      <c r="T103" s="9"/>
      <c r="U103" s="9"/>
      <c r="V103" s="9"/>
      <c r="W103" s="9"/>
      <c r="X103" s="9"/>
      <c r="Y103" s="9"/>
      <c r="Z103" s="9"/>
      <c r="AA103" s="9"/>
      <c r="AB103" s="9"/>
      <c r="AC103" s="9"/>
      <c r="AD103" s="9"/>
      <c r="AE103" s="9"/>
    </row>
    <row r="104" s="2" customFormat="1" ht="21.84" customHeight="1">
      <c r="A104" s="34"/>
      <c r="B104" s="35"/>
      <c r="C104" s="34"/>
      <c r="D104" s="34"/>
      <c r="E104" s="34"/>
      <c r="F104" s="34"/>
      <c r="G104" s="34"/>
      <c r="H104" s="34"/>
      <c r="I104" s="34"/>
      <c r="J104" s="34"/>
      <c r="K104" s="34"/>
      <c r="L104" s="51"/>
      <c r="S104" s="34"/>
      <c r="T104" s="34"/>
      <c r="U104" s="34"/>
      <c r="V104" s="34"/>
      <c r="W104" s="34"/>
      <c r="X104" s="34"/>
      <c r="Y104" s="34"/>
      <c r="Z104" s="34"/>
      <c r="AA104" s="34"/>
      <c r="AB104" s="34"/>
      <c r="AC104" s="34"/>
      <c r="AD104" s="34"/>
      <c r="AE104" s="34"/>
    </row>
    <row r="105" s="2" customFormat="1" ht="6.96" customHeight="1">
      <c r="A105" s="34"/>
      <c r="B105" s="56"/>
      <c r="C105" s="57"/>
      <c r="D105" s="57"/>
      <c r="E105" s="57"/>
      <c r="F105" s="57"/>
      <c r="G105" s="57"/>
      <c r="H105" s="57"/>
      <c r="I105" s="57"/>
      <c r="J105" s="57"/>
      <c r="K105" s="57"/>
      <c r="L105" s="51"/>
      <c r="S105" s="34"/>
      <c r="T105" s="34"/>
      <c r="U105" s="34"/>
      <c r="V105" s="34"/>
      <c r="W105" s="34"/>
      <c r="X105" s="34"/>
      <c r="Y105" s="34"/>
      <c r="Z105" s="34"/>
      <c r="AA105" s="34"/>
      <c r="AB105" s="34"/>
      <c r="AC105" s="34"/>
      <c r="AD105" s="34"/>
      <c r="AE105" s="34"/>
    </row>
    <row r="109" s="2" customFormat="1" ht="6.96" customHeight="1">
      <c r="A109" s="34"/>
      <c r="B109" s="58"/>
      <c r="C109" s="59"/>
      <c r="D109" s="59"/>
      <c r="E109" s="59"/>
      <c r="F109" s="59"/>
      <c r="G109" s="59"/>
      <c r="H109" s="59"/>
      <c r="I109" s="59"/>
      <c r="J109" s="59"/>
      <c r="K109" s="59"/>
      <c r="L109" s="51"/>
      <c r="S109" s="34"/>
      <c r="T109" s="34"/>
      <c r="U109" s="34"/>
      <c r="V109" s="34"/>
      <c r="W109" s="34"/>
      <c r="X109" s="34"/>
      <c r="Y109" s="34"/>
      <c r="Z109" s="34"/>
      <c r="AA109" s="34"/>
      <c r="AB109" s="34"/>
      <c r="AC109" s="34"/>
      <c r="AD109" s="34"/>
      <c r="AE109" s="34"/>
    </row>
    <row r="110" s="2" customFormat="1" ht="24.96" customHeight="1">
      <c r="A110" s="34"/>
      <c r="B110" s="35"/>
      <c r="C110" s="19" t="s">
        <v>266</v>
      </c>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6.96" customHeight="1">
      <c r="A111" s="34"/>
      <c r="B111" s="35"/>
      <c r="C111" s="34"/>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12" customHeight="1">
      <c r="A112" s="34"/>
      <c r="B112" s="35"/>
      <c r="C112" s="28" t="s">
        <v>16</v>
      </c>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6.5" customHeight="1">
      <c r="A113" s="34"/>
      <c r="B113" s="35"/>
      <c r="C113" s="34"/>
      <c r="D113" s="34"/>
      <c r="E113" s="126" t="str">
        <f>E7</f>
        <v>Městský park -Děkanská zahrada Pelhřimov - kompletní provedení</v>
      </c>
      <c r="F113" s="28"/>
      <c r="G113" s="28"/>
      <c r="H113" s="28"/>
      <c r="I113" s="34"/>
      <c r="J113" s="34"/>
      <c r="K113" s="34"/>
      <c r="L113" s="51"/>
      <c r="S113" s="34"/>
      <c r="T113" s="34"/>
      <c r="U113" s="34"/>
      <c r="V113" s="34"/>
      <c r="W113" s="34"/>
      <c r="X113" s="34"/>
      <c r="Y113" s="34"/>
      <c r="Z113" s="34"/>
      <c r="AA113" s="34"/>
      <c r="AB113" s="34"/>
      <c r="AC113" s="34"/>
      <c r="AD113" s="34"/>
      <c r="AE113" s="34"/>
    </row>
    <row r="114" s="1" customFormat="1" ht="12" customHeight="1">
      <c r="B114" s="18"/>
      <c r="C114" s="28" t="s">
        <v>249</v>
      </c>
      <c r="L114" s="18"/>
    </row>
    <row r="115" s="1" customFormat="1" ht="16.5" customHeight="1">
      <c r="B115" s="18"/>
      <c r="E115" s="126" t="s">
        <v>250</v>
      </c>
      <c r="F115" s="1"/>
      <c r="G115" s="1"/>
      <c r="H115" s="1"/>
      <c r="L115" s="18"/>
    </row>
    <row r="116" s="1" customFormat="1" ht="12" customHeight="1">
      <c r="B116" s="18"/>
      <c r="C116" s="28" t="s">
        <v>251</v>
      </c>
      <c r="L116" s="18"/>
    </row>
    <row r="117" s="2" customFormat="1" ht="16.5" customHeight="1">
      <c r="A117" s="34"/>
      <c r="B117" s="35"/>
      <c r="C117" s="34"/>
      <c r="D117" s="34"/>
      <c r="E117" s="127" t="s">
        <v>2843</v>
      </c>
      <c r="F117" s="34"/>
      <c r="G117" s="34"/>
      <c r="H117" s="34"/>
      <c r="I117" s="34"/>
      <c r="J117" s="34"/>
      <c r="K117" s="34"/>
      <c r="L117" s="51"/>
      <c r="S117" s="34"/>
      <c r="T117" s="34"/>
      <c r="U117" s="34"/>
      <c r="V117" s="34"/>
      <c r="W117" s="34"/>
      <c r="X117" s="34"/>
      <c r="Y117" s="34"/>
      <c r="Z117" s="34"/>
      <c r="AA117" s="34"/>
      <c r="AB117" s="34"/>
      <c r="AC117" s="34"/>
      <c r="AD117" s="34"/>
      <c r="AE117" s="34"/>
    </row>
    <row r="118" s="2" customFormat="1" ht="12" customHeight="1">
      <c r="A118" s="34"/>
      <c r="B118" s="35"/>
      <c r="C118" s="28" t="s">
        <v>395</v>
      </c>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6.5" customHeight="1">
      <c r="A119" s="34"/>
      <c r="B119" s="35"/>
      <c r="C119" s="34"/>
      <c r="D119" s="34"/>
      <c r="E119" s="63" t="str">
        <f>E13</f>
        <v>Objekt4 - Sanace</v>
      </c>
      <c r="F119" s="34"/>
      <c r="G119" s="34"/>
      <c r="H119" s="34"/>
      <c r="I119" s="34"/>
      <c r="J119" s="34"/>
      <c r="K119" s="34"/>
      <c r="L119" s="51"/>
      <c r="S119" s="34"/>
      <c r="T119" s="34"/>
      <c r="U119" s="34"/>
      <c r="V119" s="34"/>
      <c r="W119" s="34"/>
      <c r="X119" s="34"/>
      <c r="Y119" s="34"/>
      <c r="Z119" s="34"/>
      <c r="AA119" s="34"/>
      <c r="AB119" s="34"/>
      <c r="AC119" s="34"/>
      <c r="AD119" s="34"/>
      <c r="AE119" s="34"/>
    </row>
    <row r="120" s="2" customFormat="1" ht="6.96" customHeight="1">
      <c r="A120" s="34"/>
      <c r="B120" s="35"/>
      <c r="C120" s="34"/>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20</v>
      </c>
      <c r="D121" s="34"/>
      <c r="E121" s="34"/>
      <c r="F121" s="23" t="str">
        <f>F16</f>
        <v xml:space="preserve"> </v>
      </c>
      <c r="G121" s="34"/>
      <c r="H121" s="34"/>
      <c r="I121" s="28" t="s">
        <v>22</v>
      </c>
      <c r="J121" s="65" t="str">
        <f>IF(J16="","",J16)</f>
        <v>5. 12. 2024</v>
      </c>
      <c r="K121" s="34"/>
      <c r="L121" s="51"/>
      <c r="S121" s="34"/>
      <c r="T121" s="34"/>
      <c r="U121" s="34"/>
      <c r="V121" s="34"/>
      <c r="W121" s="34"/>
      <c r="X121" s="34"/>
      <c r="Y121" s="34"/>
      <c r="Z121" s="34"/>
      <c r="AA121" s="34"/>
      <c r="AB121" s="34"/>
      <c r="AC121" s="34"/>
      <c r="AD121" s="34"/>
      <c r="AE121" s="34"/>
    </row>
    <row r="122" s="2" customFormat="1" ht="6.96" customHeight="1">
      <c r="A122" s="34"/>
      <c r="B122" s="35"/>
      <c r="C122" s="34"/>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2" customFormat="1" ht="15.15" customHeight="1">
      <c r="A123" s="34"/>
      <c r="B123" s="35"/>
      <c r="C123" s="28" t="s">
        <v>24</v>
      </c>
      <c r="D123" s="34"/>
      <c r="E123" s="34"/>
      <c r="F123" s="23" t="str">
        <f>E19</f>
        <v xml:space="preserve"> </v>
      </c>
      <c r="G123" s="34"/>
      <c r="H123" s="34"/>
      <c r="I123" s="28" t="s">
        <v>29</v>
      </c>
      <c r="J123" s="32" t="str">
        <f>E25</f>
        <v xml:space="preserve"> </v>
      </c>
      <c r="K123" s="34"/>
      <c r="L123" s="51"/>
      <c r="S123" s="34"/>
      <c r="T123" s="34"/>
      <c r="U123" s="34"/>
      <c r="V123" s="34"/>
      <c r="W123" s="34"/>
      <c r="X123" s="34"/>
      <c r="Y123" s="34"/>
      <c r="Z123" s="34"/>
      <c r="AA123" s="34"/>
      <c r="AB123" s="34"/>
      <c r="AC123" s="34"/>
      <c r="AD123" s="34"/>
      <c r="AE123" s="34"/>
    </row>
    <row r="124" s="2" customFormat="1" ht="15.15" customHeight="1">
      <c r="A124" s="34"/>
      <c r="B124" s="35"/>
      <c r="C124" s="28" t="s">
        <v>27</v>
      </c>
      <c r="D124" s="34"/>
      <c r="E124" s="34"/>
      <c r="F124" s="23" t="str">
        <f>IF(E22="","",E22)</f>
        <v>Vyplň údaj</v>
      </c>
      <c r="G124" s="34"/>
      <c r="H124" s="34"/>
      <c r="I124" s="28" t="s">
        <v>31</v>
      </c>
      <c r="J124" s="32" t="str">
        <f>E28</f>
        <v xml:space="preserve"> </v>
      </c>
      <c r="K124" s="34"/>
      <c r="L124" s="51"/>
      <c r="S124" s="34"/>
      <c r="T124" s="34"/>
      <c r="U124" s="34"/>
      <c r="V124" s="34"/>
      <c r="W124" s="34"/>
      <c r="X124" s="34"/>
      <c r="Y124" s="34"/>
      <c r="Z124" s="34"/>
      <c r="AA124" s="34"/>
      <c r="AB124" s="34"/>
      <c r="AC124" s="34"/>
      <c r="AD124" s="34"/>
      <c r="AE124" s="34"/>
    </row>
    <row r="125" s="2" customFormat="1" ht="10.32"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11" customFormat="1" ht="29.28" customHeight="1">
      <c r="A126" s="153"/>
      <c r="B126" s="154"/>
      <c r="C126" s="155" t="s">
        <v>267</v>
      </c>
      <c r="D126" s="156" t="s">
        <v>58</v>
      </c>
      <c r="E126" s="156" t="s">
        <v>54</v>
      </c>
      <c r="F126" s="156" t="s">
        <v>55</v>
      </c>
      <c r="G126" s="156" t="s">
        <v>268</v>
      </c>
      <c r="H126" s="156" t="s">
        <v>269</v>
      </c>
      <c r="I126" s="156" t="s">
        <v>270</v>
      </c>
      <c r="J126" s="157" t="s">
        <v>257</v>
      </c>
      <c r="K126" s="158" t="s">
        <v>271</v>
      </c>
      <c r="L126" s="159"/>
      <c r="M126" s="82" t="s">
        <v>1</v>
      </c>
      <c r="N126" s="83" t="s">
        <v>37</v>
      </c>
      <c r="O126" s="83" t="s">
        <v>272</v>
      </c>
      <c r="P126" s="83" t="s">
        <v>273</v>
      </c>
      <c r="Q126" s="83" t="s">
        <v>274</v>
      </c>
      <c r="R126" s="83" t="s">
        <v>275</v>
      </c>
      <c r="S126" s="83" t="s">
        <v>276</v>
      </c>
      <c r="T126" s="84" t="s">
        <v>277</v>
      </c>
      <c r="U126" s="153"/>
      <c r="V126" s="153"/>
      <c r="W126" s="153"/>
      <c r="X126" s="153"/>
      <c r="Y126" s="153"/>
      <c r="Z126" s="153"/>
      <c r="AA126" s="153"/>
      <c r="AB126" s="153"/>
      <c r="AC126" s="153"/>
      <c r="AD126" s="153"/>
      <c r="AE126" s="153"/>
    </row>
    <row r="127" s="2" customFormat="1" ht="22.8" customHeight="1">
      <c r="A127" s="34"/>
      <c r="B127" s="35"/>
      <c r="C127" s="89" t="s">
        <v>278</v>
      </c>
      <c r="D127" s="34"/>
      <c r="E127" s="34"/>
      <c r="F127" s="34"/>
      <c r="G127" s="34"/>
      <c r="H127" s="34"/>
      <c r="I127" s="34"/>
      <c r="J127" s="160">
        <f>BK127</f>
        <v>0</v>
      </c>
      <c r="K127" s="34"/>
      <c r="L127" s="35"/>
      <c r="M127" s="85"/>
      <c r="N127" s="69"/>
      <c r="O127" s="86"/>
      <c r="P127" s="161">
        <f>P128+P133+P162</f>
        <v>0</v>
      </c>
      <c r="Q127" s="86"/>
      <c r="R127" s="161">
        <f>R128+R133+R162</f>
        <v>0</v>
      </c>
      <c r="S127" s="86"/>
      <c r="T127" s="162">
        <f>T128+T133+T162</f>
        <v>0</v>
      </c>
      <c r="U127" s="34"/>
      <c r="V127" s="34"/>
      <c r="W127" s="34"/>
      <c r="X127" s="34"/>
      <c r="Y127" s="34"/>
      <c r="Z127" s="34"/>
      <c r="AA127" s="34"/>
      <c r="AB127" s="34"/>
      <c r="AC127" s="34"/>
      <c r="AD127" s="34"/>
      <c r="AE127" s="34"/>
      <c r="AT127" s="15" t="s">
        <v>72</v>
      </c>
      <c r="AU127" s="15" t="s">
        <v>259</v>
      </c>
      <c r="BK127" s="163">
        <f>BK128+BK133+BK162</f>
        <v>0</v>
      </c>
    </row>
    <row r="128" s="12" customFormat="1" ht="25.92" customHeight="1">
      <c r="A128" s="12"/>
      <c r="B128" s="164"/>
      <c r="C128" s="12"/>
      <c r="D128" s="165" t="s">
        <v>72</v>
      </c>
      <c r="E128" s="166" t="s">
        <v>828</v>
      </c>
      <c r="F128" s="166" t="s">
        <v>829</v>
      </c>
      <c r="G128" s="12"/>
      <c r="H128" s="12"/>
      <c r="I128" s="167"/>
      <c r="J128" s="168">
        <f>BK128</f>
        <v>0</v>
      </c>
      <c r="K128" s="12"/>
      <c r="L128" s="164"/>
      <c r="M128" s="169"/>
      <c r="N128" s="170"/>
      <c r="O128" s="170"/>
      <c r="P128" s="171">
        <f>SUM(P129:P132)</f>
        <v>0</v>
      </c>
      <c r="Q128" s="170"/>
      <c r="R128" s="171">
        <f>SUM(R129:R132)</f>
        <v>0</v>
      </c>
      <c r="S128" s="170"/>
      <c r="T128" s="172">
        <f>SUM(T129:T132)</f>
        <v>0</v>
      </c>
      <c r="U128" s="12"/>
      <c r="V128" s="12"/>
      <c r="W128" s="12"/>
      <c r="X128" s="12"/>
      <c r="Y128" s="12"/>
      <c r="Z128" s="12"/>
      <c r="AA128" s="12"/>
      <c r="AB128" s="12"/>
      <c r="AC128" s="12"/>
      <c r="AD128" s="12"/>
      <c r="AE128" s="12"/>
      <c r="AR128" s="165" t="s">
        <v>80</v>
      </c>
      <c r="AT128" s="173" t="s">
        <v>72</v>
      </c>
      <c r="AU128" s="173" t="s">
        <v>73</v>
      </c>
      <c r="AY128" s="165" t="s">
        <v>281</v>
      </c>
      <c r="BK128" s="174">
        <f>SUM(BK129:BK132)</f>
        <v>0</v>
      </c>
    </row>
    <row r="129" s="2" customFormat="1" ht="24.15" customHeight="1">
      <c r="A129" s="34"/>
      <c r="B129" s="177"/>
      <c r="C129" s="178" t="s">
        <v>763</v>
      </c>
      <c r="D129" s="178" t="s">
        <v>284</v>
      </c>
      <c r="E129" s="179" t="s">
        <v>830</v>
      </c>
      <c r="F129" s="180" t="s">
        <v>2866</v>
      </c>
      <c r="G129" s="181" t="s">
        <v>410</v>
      </c>
      <c r="H129" s="203">
        <v>1</v>
      </c>
      <c r="I129" s="183"/>
      <c r="J129" s="184">
        <f>ROUND(I129*H129,2)</f>
        <v>0</v>
      </c>
      <c r="K129" s="185"/>
      <c r="L129" s="35"/>
      <c r="M129" s="186" t="s">
        <v>1</v>
      </c>
      <c r="N129" s="187" t="s">
        <v>38</v>
      </c>
      <c r="O129" s="73"/>
      <c r="P129" s="188">
        <f>O129*H129</f>
        <v>0</v>
      </c>
      <c r="Q129" s="188">
        <v>0</v>
      </c>
      <c r="R129" s="188">
        <f>Q129*H129</f>
        <v>0</v>
      </c>
      <c r="S129" s="188">
        <v>0</v>
      </c>
      <c r="T129" s="189">
        <f>S129*H129</f>
        <v>0</v>
      </c>
      <c r="U129" s="34"/>
      <c r="V129" s="34"/>
      <c r="W129" s="34"/>
      <c r="X129" s="34"/>
      <c r="Y129" s="34"/>
      <c r="Z129" s="34"/>
      <c r="AA129" s="34"/>
      <c r="AB129" s="34"/>
      <c r="AC129" s="34"/>
      <c r="AD129" s="34"/>
      <c r="AE129" s="34"/>
      <c r="AR129" s="190" t="s">
        <v>97</v>
      </c>
      <c r="AT129" s="190" t="s">
        <v>284</v>
      </c>
      <c r="AU129" s="190" t="s">
        <v>80</v>
      </c>
      <c r="AY129" s="15" t="s">
        <v>281</v>
      </c>
      <c r="BE129" s="191">
        <f>IF(N129="základní",J129,0)</f>
        <v>0</v>
      </c>
      <c r="BF129" s="191">
        <f>IF(N129="snížená",J129,0)</f>
        <v>0</v>
      </c>
      <c r="BG129" s="191">
        <f>IF(N129="zákl. přenesená",J129,0)</f>
        <v>0</v>
      </c>
      <c r="BH129" s="191">
        <f>IF(N129="sníž. přenesená",J129,0)</f>
        <v>0</v>
      </c>
      <c r="BI129" s="191">
        <f>IF(N129="nulová",J129,0)</f>
        <v>0</v>
      </c>
      <c r="BJ129" s="15" t="s">
        <v>80</v>
      </c>
      <c r="BK129" s="191">
        <f>ROUND(I129*H129,2)</f>
        <v>0</v>
      </c>
      <c r="BL129" s="15" t="s">
        <v>97</v>
      </c>
      <c r="BM129" s="190" t="s">
        <v>2867</v>
      </c>
    </row>
    <row r="130" s="2" customFormat="1">
      <c r="A130" s="34"/>
      <c r="B130" s="35"/>
      <c r="C130" s="34"/>
      <c r="D130" s="192" t="s">
        <v>290</v>
      </c>
      <c r="E130" s="34"/>
      <c r="F130" s="193" t="s">
        <v>2866</v>
      </c>
      <c r="G130" s="34"/>
      <c r="H130" s="34"/>
      <c r="I130" s="194"/>
      <c r="J130" s="34"/>
      <c r="K130" s="34"/>
      <c r="L130" s="35"/>
      <c r="M130" s="195"/>
      <c r="N130" s="196"/>
      <c r="O130" s="73"/>
      <c r="P130" s="73"/>
      <c r="Q130" s="73"/>
      <c r="R130" s="73"/>
      <c r="S130" s="73"/>
      <c r="T130" s="74"/>
      <c r="U130" s="34"/>
      <c r="V130" s="34"/>
      <c r="W130" s="34"/>
      <c r="X130" s="34"/>
      <c r="Y130" s="34"/>
      <c r="Z130" s="34"/>
      <c r="AA130" s="34"/>
      <c r="AB130" s="34"/>
      <c r="AC130" s="34"/>
      <c r="AD130" s="34"/>
      <c r="AE130" s="34"/>
      <c r="AT130" s="15" t="s">
        <v>290</v>
      </c>
      <c r="AU130" s="15" t="s">
        <v>80</v>
      </c>
    </row>
    <row r="131" s="2" customFormat="1" ht="24.15" customHeight="1">
      <c r="A131" s="34"/>
      <c r="B131" s="177"/>
      <c r="C131" s="178" t="s">
        <v>767</v>
      </c>
      <c r="D131" s="178" t="s">
        <v>284</v>
      </c>
      <c r="E131" s="179" t="s">
        <v>834</v>
      </c>
      <c r="F131" s="180" t="s">
        <v>2868</v>
      </c>
      <c r="G131" s="181" t="s">
        <v>410</v>
      </c>
      <c r="H131" s="203">
        <v>1</v>
      </c>
      <c r="I131" s="183"/>
      <c r="J131" s="184">
        <f>ROUND(I131*H131,2)</f>
        <v>0</v>
      </c>
      <c r="K131" s="185"/>
      <c r="L131" s="35"/>
      <c r="M131" s="186" t="s">
        <v>1</v>
      </c>
      <c r="N131" s="187" t="s">
        <v>38</v>
      </c>
      <c r="O131" s="73"/>
      <c r="P131" s="188">
        <f>O131*H131</f>
        <v>0</v>
      </c>
      <c r="Q131" s="188">
        <v>0</v>
      </c>
      <c r="R131" s="188">
        <f>Q131*H131</f>
        <v>0</v>
      </c>
      <c r="S131" s="188">
        <v>0</v>
      </c>
      <c r="T131" s="189">
        <f>S131*H131</f>
        <v>0</v>
      </c>
      <c r="U131" s="34"/>
      <c r="V131" s="34"/>
      <c r="W131" s="34"/>
      <c r="X131" s="34"/>
      <c r="Y131" s="34"/>
      <c r="Z131" s="34"/>
      <c r="AA131" s="34"/>
      <c r="AB131" s="34"/>
      <c r="AC131" s="34"/>
      <c r="AD131" s="34"/>
      <c r="AE131" s="34"/>
      <c r="AR131" s="190" t="s">
        <v>97</v>
      </c>
      <c r="AT131" s="190" t="s">
        <v>284</v>
      </c>
      <c r="AU131" s="190" t="s">
        <v>80</v>
      </c>
      <c r="AY131" s="15" t="s">
        <v>281</v>
      </c>
      <c r="BE131" s="191">
        <f>IF(N131="základní",J131,0)</f>
        <v>0</v>
      </c>
      <c r="BF131" s="191">
        <f>IF(N131="snížená",J131,0)</f>
        <v>0</v>
      </c>
      <c r="BG131" s="191">
        <f>IF(N131="zákl. přenesená",J131,0)</f>
        <v>0</v>
      </c>
      <c r="BH131" s="191">
        <f>IF(N131="sníž. přenesená",J131,0)</f>
        <v>0</v>
      </c>
      <c r="BI131" s="191">
        <f>IF(N131="nulová",J131,0)</f>
        <v>0</v>
      </c>
      <c r="BJ131" s="15" t="s">
        <v>80</v>
      </c>
      <c r="BK131" s="191">
        <f>ROUND(I131*H131,2)</f>
        <v>0</v>
      </c>
      <c r="BL131" s="15" t="s">
        <v>97</v>
      </c>
      <c r="BM131" s="190" t="s">
        <v>2869</v>
      </c>
    </row>
    <row r="132" s="2" customFormat="1">
      <c r="A132" s="34"/>
      <c r="B132" s="35"/>
      <c r="C132" s="34"/>
      <c r="D132" s="192" t="s">
        <v>290</v>
      </c>
      <c r="E132" s="34"/>
      <c r="F132" s="193" t="s">
        <v>2868</v>
      </c>
      <c r="G132" s="34"/>
      <c r="H132" s="34"/>
      <c r="I132" s="194"/>
      <c r="J132" s="34"/>
      <c r="K132" s="34"/>
      <c r="L132" s="35"/>
      <c r="M132" s="195"/>
      <c r="N132" s="196"/>
      <c r="O132" s="73"/>
      <c r="P132" s="73"/>
      <c r="Q132" s="73"/>
      <c r="R132" s="73"/>
      <c r="S132" s="73"/>
      <c r="T132" s="74"/>
      <c r="U132" s="34"/>
      <c r="V132" s="34"/>
      <c r="W132" s="34"/>
      <c r="X132" s="34"/>
      <c r="Y132" s="34"/>
      <c r="Z132" s="34"/>
      <c r="AA132" s="34"/>
      <c r="AB132" s="34"/>
      <c r="AC132" s="34"/>
      <c r="AD132" s="34"/>
      <c r="AE132" s="34"/>
      <c r="AT132" s="15" t="s">
        <v>290</v>
      </c>
      <c r="AU132" s="15" t="s">
        <v>80</v>
      </c>
    </row>
    <row r="133" s="12" customFormat="1" ht="25.92" customHeight="1">
      <c r="A133" s="12"/>
      <c r="B133" s="164"/>
      <c r="C133" s="12"/>
      <c r="D133" s="165" t="s">
        <v>72</v>
      </c>
      <c r="E133" s="166" t="s">
        <v>481</v>
      </c>
      <c r="F133" s="166" t="s">
        <v>482</v>
      </c>
      <c r="G133" s="12"/>
      <c r="H133" s="12"/>
      <c r="I133" s="167"/>
      <c r="J133" s="168">
        <f>BK133</f>
        <v>0</v>
      </c>
      <c r="K133" s="12"/>
      <c r="L133" s="164"/>
      <c r="M133" s="169"/>
      <c r="N133" s="170"/>
      <c r="O133" s="170"/>
      <c r="P133" s="171">
        <f>SUM(P134:P161)</f>
        <v>0</v>
      </c>
      <c r="Q133" s="170"/>
      <c r="R133" s="171">
        <f>SUM(R134:R161)</f>
        <v>0</v>
      </c>
      <c r="S133" s="170"/>
      <c r="T133" s="172">
        <f>SUM(T134:T161)</f>
        <v>0</v>
      </c>
      <c r="U133" s="12"/>
      <c r="V133" s="12"/>
      <c r="W133" s="12"/>
      <c r="X133" s="12"/>
      <c r="Y133" s="12"/>
      <c r="Z133" s="12"/>
      <c r="AA133" s="12"/>
      <c r="AB133" s="12"/>
      <c r="AC133" s="12"/>
      <c r="AD133" s="12"/>
      <c r="AE133" s="12"/>
      <c r="AR133" s="165" t="s">
        <v>80</v>
      </c>
      <c r="AT133" s="173" t="s">
        <v>72</v>
      </c>
      <c r="AU133" s="173" t="s">
        <v>73</v>
      </c>
      <c r="AY133" s="165" t="s">
        <v>281</v>
      </c>
      <c r="BK133" s="174">
        <f>SUM(BK134:BK161)</f>
        <v>0</v>
      </c>
    </row>
    <row r="134" s="2" customFormat="1" ht="16.5" customHeight="1">
      <c r="A134" s="34"/>
      <c r="B134" s="177"/>
      <c r="C134" s="178" t="s">
        <v>483</v>
      </c>
      <c r="D134" s="178" t="s">
        <v>284</v>
      </c>
      <c r="E134" s="179" t="s">
        <v>484</v>
      </c>
      <c r="F134" s="180" t="s">
        <v>485</v>
      </c>
      <c r="G134" s="181" t="s">
        <v>403</v>
      </c>
      <c r="H134" s="203">
        <v>1384</v>
      </c>
      <c r="I134" s="183"/>
      <c r="J134" s="184">
        <f>ROUND(I134*H134,2)</f>
        <v>0</v>
      </c>
      <c r="K134" s="185"/>
      <c r="L134" s="35"/>
      <c r="M134" s="186" t="s">
        <v>1</v>
      </c>
      <c r="N134" s="187" t="s">
        <v>38</v>
      </c>
      <c r="O134" s="73"/>
      <c r="P134" s="188">
        <f>O134*H134</f>
        <v>0</v>
      </c>
      <c r="Q134" s="188">
        <v>0</v>
      </c>
      <c r="R134" s="188">
        <f>Q134*H134</f>
        <v>0</v>
      </c>
      <c r="S134" s="188">
        <v>0</v>
      </c>
      <c r="T134" s="189">
        <f>S134*H134</f>
        <v>0</v>
      </c>
      <c r="U134" s="34"/>
      <c r="V134" s="34"/>
      <c r="W134" s="34"/>
      <c r="X134" s="34"/>
      <c r="Y134" s="34"/>
      <c r="Z134" s="34"/>
      <c r="AA134" s="34"/>
      <c r="AB134" s="34"/>
      <c r="AC134" s="34"/>
      <c r="AD134" s="34"/>
      <c r="AE134" s="34"/>
      <c r="AR134" s="190" t="s">
        <v>97</v>
      </c>
      <c r="AT134" s="190" t="s">
        <v>284</v>
      </c>
      <c r="AU134" s="190" t="s">
        <v>80</v>
      </c>
      <c r="AY134" s="15" t="s">
        <v>281</v>
      </c>
      <c r="BE134" s="191">
        <f>IF(N134="základní",J134,0)</f>
        <v>0</v>
      </c>
      <c r="BF134" s="191">
        <f>IF(N134="snížená",J134,0)</f>
        <v>0</v>
      </c>
      <c r="BG134" s="191">
        <f>IF(N134="zákl. přenesená",J134,0)</f>
        <v>0</v>
      </c>
      <c r="BH134" s="191">
        <f>IF(N134="sníž. přenesená",J134,0)</f>
        <v>0</v>
      </c>
      <c r="BI134" s="191">
        <f>IF(N134="nulová",J134,0)</f>
        <v>0</v>
      </c>
      <c r="BJ134" s="15" t="s">
        <v>80</v>
      </c>
      <c r="BK134" s="191">
        <f>ROUND(I134*H134,2)</f>
        <v>0</v>
      </c>
      <c r="BL134" s="15" t="s">
        <v>97</v>
      </c>
      <c r="BM134" s="190" t="s">
        <v>2870</v>
      </c>
    </row>
    <row r="135" s="2" customFormat="1">
      <c r="A135" s="34"/>
      <c r="B135" s="35"/>
      <c r="C135" s="34"/>
      <c r="D135" s="192" t="s">
        <v>290</v>
      </c>
      <c r="E135" s="34"/>
      <c r="F135" s="193" t="s">
        <v>485</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290</v>
      </c>
      <c r="AU135" s="15" t="s">
        <v>80</v>
      </c>
    </row>
    <row r="136" s="2" customFormat="1" ht="21.75" customHeight="1">
      <c r="A136" s="34"/>
      <c r="B136" s="177"/>
      <c r="C136" s="178" t="s">
        <v>487</v>
      </c>
      <c r="D136" s="178" t="s">
        <v>284</v>
      </c>
      <c r="E136" s="179" t="s">
        <v>488</v>
      </c>
      <c r="F136" s="180" t="s">
        <v>489</v>
      </c>
      <c r="G136" s="181" t="s">
        <v>403</v>
      </c>
      <c r="H136" s="203">
        <v>60</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80</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2871</v>
      </c>
    </row>
    <row r="137" s="2" customFormat="1">
      <c r="A137" s="34"/>
      <c r="B137" s="35"/>
      <c r="C137" s="34"/>
      <c r="D137" s="192" t="s">
        <v>290</v>
      </c>
      <c r="E137" s="34"/>
      <c r="F137" s="193" t="s">
        <v>489</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80</v>
      </c>
    </row>
    <row r="138" s="2" customFormat="1" ht="21.75" customHeight="1">
      <c r="A138" s="34"/>
      <c r="B138" s="177"/>
      <c r="C138" s="178" t="s">
        <v>491</v>
      </c>
      <c r="D138" s="178" t="s">
        <v>284</v>
      </c>
      <c r="E138" s="179" t="s">
        <v>492</v>
      </c>
      <c r="F138" s="180" t="s">
        <v>493</v>
      </c>
      <c r="G138" s="181" t="s">
        <v>403</v>
      </c>
      <c r="H138" s="203">
        <v>1384</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2872</v>
      </c>
    </row>
    <row r="139" s="2" customFormat="1">
      <c r="A139" s="34"/>
      <c r="B139" s="35"/>
      <c r="C139" s="34"/>
      <c r="D139" s="192" t="s">
        <v>290</v>
      </c>
      <c r="E139" s="34"/>
      <c r="F139" s="193" t="s">
        <v>493</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ht="21.75" customHeight="1">
      <c r="A140" s="34"/>
      <c r="B140" s="177"/>
      <c r="C140" s="178" t="s">
        <v>498</v>
      </c>
      <c r="D140" s="178" t="s">
        <v>284</v>
      </c>
      <c r="E140" s="179" t="s">
        <v>499</v>
      </c>
      <c r="F140" s="180" t="s">
        <v>500</v>
      </c>
      <c r="G140" s="181" t="s">
        <v>403</v>
      </c>
      <c r="H140" s="203">
        <v>50</v>
      </c>
      <c r="I140" s="183"/>
      <c r="J140" s="184">
        <f>ROUND(I140*H140,2)</f>
        <v>0</v>
      </c>
      <c r="K140" s="185"/>
      <c r="L140" s="35"/>
      <c r="M140" s="186" t="s">
        <v>1</v>
      </c>
      <c r="N140" s="187" t="s">
        <v>38</v>
      </c>
      <c r="O140" s="73"/>
      <c r="P140" s="188">
        <f>O140*H140</f>
        <v>0</v>
      </c>
      <c r="Q140" s="188">
        <v>0</v>
      </c>
      <c r="R140" s="188">
        <f>Q140*H140</f>
        <v>0</v>
      </c>
      <c r="S140" s="188">
        <v>0</v>
      </c>
      <c r="T140" s="189">
        <f>S140*H140</f>
        <v>0</v>
      </c>
      <c r="U140" s="34"/>
      <c r="V140" s="34"/>
      <c r="W140" s="34"/>
      <c r="X140" s="34"/>
      <c r="Y140" s="34"/>
      <c r="Z140" s="34"/>
      <c r="AA140" s="34"/>
      <c r="AB140" s="34"/>
      <c r="AC140" s="34"/>
      <c r="AD140" s="34"/>
      <c r="AE140" s="34"/>
      <c r="AR140" s="190" t="s">
        <v>97</v>
      </c>
      <c r="AT140" s="190" t="s">
        <v>284</v>
      </c>
      <c r="AU140" s="190" t="s">
        <v>80</v>
      </c>
      <c r="AY140" s="15" t="s">
        <v>281</v>
      </c>
      <c r="BE140" s="191">
        <f>IF(N140="základní",J140,0)</f>
        <v>0</v>
      </c>
      <c r="BF140" s="191">
        <f>IF(N140="snížená",J140,0)</f>
        <v>0</v>
      </c>
      <c r="BG140" s="191">
        <f>IF(N140="zákl. přenesená",J140,0)</f>
        <v>0</v>
      </c>
      <c r="BH140" s="191">
        <f>IF(N140="sníž. přenesená",J140,0)</f>
        <v>0</v>
      </c>
      <c r="BI140" s="191">
        <f>IF(N140="nulová",J140,0)</f>
        <v>0</v>
      </c>
      <c r="BJ140" s="15" t="s">
        <v>80</v>
      </c>
      <c r="BK140" s="191">
        <f>ROUND(I140*H140,2)</f>
        <v>0</v>
      </c>
      <c r="BL140" s="15" t="s">
        <v>97</v>
      </c>
      <c r="BM140" s="190" t="s">
        <v>2873</v>
      </c>
    </row>
    <row r="141" s="2" customFormat="1">
      <c r="A141" s="34"/>
      <c r="B141" s="35"/>
      <c r="C141" s="34"/>
      <c r="D141" s="192" t="s">
        <v>290</v>
      </c>
      <c r="E141" s="34"/>
      <c r="F141" s="193" t="s">
        <v>500</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290</v>
      </c>
      <c r="AU141" s="15" t="s">
        <v>80</v>
      </c>
    </row>
    <row r="142" s="2" customFormat="1" ht="16.5" customHeight="1">
      <c r="A142" s="34"/>
      <c r="B142" s="177"/>
      <c r="C142" s="178" t="s">
        <v>502</v>
      </c>
      <c r="D142" s="178" t="s">
        <v>284</v>
      </c>
      <c r="E142" s="179" t="s">
        <v>503</v>
      </c>
      <c r="F142" s="180" t="s">
        <v>504</v>
      </c>
      <c r="G142" s="181" t="s">
        <v>505</v>
      </c>
      <c r="H142" s="203">
        <v>1500</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80</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2874</v>
      </c>
    </row>
    <row r="143" s="2" customFormat="1">
      <c r="A143" s="34"/>
      <c r="B143" s="35"/>
      <c r="C143" s="34"/>
      <c r="D143" s="192" t="s">
        <v>290</v>
      </c>
      <c r="E143" s="34"/>
      <c r="F143" s="193" t="s">
        <v>504</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80</v>
      </c>
    </row>
    <row r="144" s="2" customFormat="1" ht="16.5" customHeight="1">
      <c r="A144" s="34"/>
      <c r="B144" s="177"/>
      <c r="C144" s="178" t="s">
        <v>507</v>
      </c>
      <c r="D144" s="178" t="s">
        <v>284</v>
      </c>
      <c r="E144" s="179" t="s">
        <v>508</v>
      </c>
      <c r="F144" s="180" t="s">
        <v>509</v>
      </c>
      <c r="G144" s="181" t="s">
        <v>510</v>
      </c>
      <c r="H144" s="203">
        <v>24</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2875</v>
      </c>
    </row>
    <row r="145" s="2" customFormat="1">
      <c r="A145" s="34"/>
      <c r="B145" s="35"/>
      <c r="C145" s="34"/>
      <c r="D145" s="192" t="s">
        <v>290</v>
      </c>
      <c r="E145" s="34"/>
      <c r="F145" s="193" t="s">
        <v>509</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ht="16.5" customHeight="1">
      <c r="A146" s="34"/>
      <c r="B146" s="177"/>
      <c r="C146" s="178" t="s">
        <v>798</v>
      </c>
      <c r="D146" s="178" t="s">
        <v>284</v>
      </c>
      <c r="E146" s="179" t="s">
        <v>2876</v>
      </c>
      <c r="F146" s="180" t="s">
        <v>2877</v>
      </c>
      <c r="G146" s="181" t="s">
        <v>505</v>
      </c>
      <c r="H146" s="203">
        <v>43</v>
      </c>
      <c r="I146" s="183"/>
      <c r="J146" s="184">
        <f>ROUND(I146*H146,2)</f>
        <v>0</v>
      </c>
      <c r="K146" s="185"/>
      <c r="L146" s="35"/>
      <c r="M146" s="186" t="s">
        <v>1</v>
      </c>
      <c r="N146" s="187" t="s">
        <v>38</v>
      </c>
      <c r="O146" s="73"/>
      <c r="P146" s="188">
        <f>O146*H146</f>
        <v>0</v>
      </c>
      <c r="Q146" s="188">
        <v>0</v>
      </c>
      <c r="R146" s="188">
        <f>Q146*H146</f>
        <v>0</v>
      </c>
      <c r="S146" s="188">
        <v>0</v>
      </c>
      <c r="T146" s="189">
        <f>S146*H146</f>
        <v>0</v>
      </c>
      <c r="U146" s="34"/>
      <c r="V146" s="34"/>
      <c r="W146" s="34"/>
      <c r="X146" s="34"/>
      <c r="Y146" s="34"/>
      <c r="Z146" s="34"/>
      <c r="AA146" s="34"/>
      <c r="AB146" s="34"/>
      <c r="AC146" s="34"/>
      <c r="AD146" s="34"/>
      <c r="AE146" s="34"/>
      <c r="AR146" s="190" t="s">
        <v>97</v>
      </c>
      <c r="AT146" s="190" t="s">
        <v>284</v>
      </c>
      <c r="AU146" s="190" t="s">
        <v>80</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97</v>
      </c>
      <c r="BM146" s="190" t="s">
        <v>2878</v>
      </c>
    </row>
    <row r="147" s="2" customFormat="1">
      <c r="A147" s="34"/>
      <c r="B147" s="35"/>
      <c r="C147" s="34"/>
      <c r="D147" s="192" t="s">
        <v>290</v>
      </c>
      <c r="E147" s="34"/>
      <c r="F147" s="193" t="s">
        <v>2877</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80</v>
      </c>
    </row>
    <row r="148" s="2" customFormat="1" ht="16.5" customHeight="1">
      <c r="A148" s="34"/>
      <c r="B148" s="177"/>
      <c r="C148" s="178" t="s">
        <v>804</v>
      </c>
      <c r="D148" s="178" t="s">
        <v>284</v>
      </c>
      <c r="E148" s="179" t="s">
        <v>2359</v>
      </c>
      <c r="F148" s="180" t="s">
        <v>2360</v>
      </c>
      <c r="G148" s="181" t="s">
        <v>505</v>
      </c>
      <c r="H148" s="203">
        <v>292</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80</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2879</v>
      </c>
    </row>
    <row r="149" s="2" customFormat="1">
      <c r="A149" s="34"/>
      <c r="B149" s="35"/>
      <c r="C149" s="34"/>
      <c r="D149" s="192" t="s">
        <v>290</v>
      </c>
      <c r="E149" s="34"/>
      <c r="F149" s="193" t="s">
        <v>2360</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80</v>
      </c>
    </row>
    <row r="150" s="2" customFormat="1" ht="16.5" customHeight="1">
      <c r="A150" s="34"/>
      <c r="B150" s="177"/>
      <c r="C150" s="178" t="s">
        <v>809</v>
      </c>
      <c r="D150" s="178" t="s">
        <v>284</v>
      </c>
      <c r="E150" s="179" t="s">
        <v>2880</v>
      </c>
      <c r="F150" s="180" t="s">
        <v>2881</v>
      </c>
      <c r="G150" s="181" t="s">
        <v>627</v>
      </c>
      <c r="H150" s="203">
        <v>50</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2882</v>
      </c>
    </row>
    <row r="151" s="2" customFormat="1">
      <c r="A151" s="34"/>
      <c r="B151" s="35"/>
      <c r="C151" s="34"/>
      <c r="D151" s="192" t="s">
        <v>290</v>
      </c>
      <c r="E151" s="34"/>
      <c r="F151" s="193" t="s">
        <v>2881</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ht="16.5" customHeight="1">
      <c r="A152" s="34"/>
      <c r="B152" s="177"/>
      <c r="C152" s="178" t="s">
        <v>814</v>
      </c>
      <c r="D152" s="178" t="s">
        <v>284</v>
      </c>
      <c r="E152" s="179" t="s">
        <v>2883</v>
      </c>
      <c r="F152" s="180" t="s">
        <v>2884</v>
      </c>
      <c r="G152" s="181" t="s">
        <v>410</v>
      </c>
      <c r="H152" s="203">
        <v>1</v>
      </c>
      <c r="I152" s="183"/>
      <c r="J152" s="184">
        <f>ROUND(I152*H152,2)</f>
        <v>0</v>
      </c>
      <c r="K152" s="185"/>
      <c r="L152" s="35"/>
      <c r="M152" s="186" t="s">
        <v>1</v>
      </c>
      <c r="N152" s="187"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97</v>
      </c>
      <c r="AT152" s="190" t="s">
        <v>284</v>
      </c>
      <c r="AU152" s="190" t="s">
        <v>80</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97</v>
      </c>
      <c r="BM152" s="190" t="s">
        <v>2885</v>
      </c>
    </row>
    <row r="153" s="2" customFormat="1">
      <c r="A153" s="34"/>
      <c r="B153" s="35"/>
      <c r="C153" s="34"/>
      <c r="D153" s="192" t="s">
        <v>290</v>
      </c>
      <c r="E153" s="34"/>
      <c r="F153" s="193" t="s">
        <v>2884</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80</v>
      </c>
    </row>
    <row r="154" s="2" customFormat="1" ht="21.75" customHeight="1">
      <c r="A154" s="34"/>
      <c r="B154" s="177"/>
      <c r="C154" s="178" t="s">
        <v>512</v>
      </c>
      <c r="D154" s="178" t="s">
        <v>284</v>
      </c>
      <c r="E154" s="179" t="s">
        <v>513</v>
      </c>
      <c r="F154" s="180" t="s">
        <v>514</v>
      </c>
      <c r="G154" s="181" t="s">
        <v>515</v>
      </c>
      <c r="H154" s="203">
        <v>1200</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80</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2886</v>
      </c>
    </row>
    <row r="155" s="2" customFormat="1">
      <c r="A155" s="34"/>
      <c r="B155" s="35"/>
      <c r="C155" s="34"/>
      <c r="D155" s="192" t="s">
        <v>290</v>
      </c>
      <c r="E155" s="34"/>
      <c r="F155" s="193" t="s">
        <v>514</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80</v>
      </c>
    </row>
    <row r="156" s="2" customFormat="1" ht="16.5" customHeight="1">
      <c r="A156" s="34"/>
      <c r="B156" s="177"/>
      <c r="C156" s="178" t="s">
        <v>517</v>
      </c>
      <c r="D156" s="178" t="s">
        <v>284</v>
      </c>
      <c r="E156" s="179" t="s">
        <v>518</v>
      </c>
      <c r="F156" s="180" t="s">
        <v>519</v>
      </c>
      <c r="G156" s="181" t="s">
        <v>515</v>
      </c>
      <c r="H156" s="203">
        <v>48000</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2887</v>
      </c>
    </row>
    <row r="157" s="2" customFormat="1">
      <c r="A157" s="34"/>
      <c r="B157" s="35"/>
      <c r="C157" s="34"/>
      <c r="D157" s="192" t="s">
        <v>290</v>
      </c>
      <c r="E157" s="34"/>
      <c r="F157" s="193" t="s">
        <v>2888</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ht="16.5" customHeight="1">
      <c r="A158" s="34"/>
      <c r="B158" s="177"/>
      <c r="C158" s="178" t="s">
        <v>522</v>
      </c>
      <c r="D158" s="178" t="s">
        <v>284</v>
      </c>
      <c r="E158" s="179" t="s">
        <v>523</v>
      </c>
      <c r="F158" s="180" t="s">
        <v>524</v>
      </c>
      <c r="G158" s="181" t="s">
        <v>515</v>
      </c>
      <c r="H158" s="203">
        <v>1200</v>
      </c>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97</v>
      </c>
      <c r="AT158" s="190" t="s">
        <v>284</v>
      </c>
      <c r="AU158" s="190" t="s">
        <v>80</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2889</v>
      </c>
    </row>
    <row r="159" s="2" customFormat="1">
      <c r="A159" s="34"/>
      <c r="B159" s="35"/>
      <c r="C159" s="34"/>
      <c r="D159" s="192" t="s">
        <v>290</v>
      </c>
      <c r="E159" s="34"/>
      <c r="F159" s="193" t="s">
        <v>524</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80</v>
      </c>
    </row>
    <row r="160" s="2" customFormat="1" ht="16.5" customHeight="1">
      <c r="A160" s="34"/>
      <c r="B160" s="177"/>
      <c r="C160" s="178" t="s">
        <v>526</v>
      </c>
      <c r="D160" s="178" t="s">
        <v>284</v>
      </c>
      <c r="E160" s="179" t="s">
        <v>527</v>
      </c>
      <c r="F160" s="180" t="s">
        <v>528</v>
      </c>
      <c r="G160" s="181" t="s">
        <v>515</v>
      </c>
      <c r="H160" s="203">
        <v>5202</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80</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2890</v>
      </c>
    </row>
    <row r="161" s="2" customFormat="1">
      <c r="A161" s="34"/>
      <c r="B161" s="35"/>
      <c r="C161" s="34"/>
      <c r="D161" s="192" t="s">
        <v>290</v>
      </c>
      <c r="E161" s="34"/>
      <c r="F161" s="193" t="s">
        <v>528</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80</v>
      </c>
    </row>
    <row r="162" s="12" customFormat="1" ht="25.92" customHeight="1">
      <c r="A162" s="12"/>
      <c r="B162" s="164"/>
      <c r="C162" s="12"/>
      <c r="D162" s="165" t="s">
        <v>72</v>
      </c>
      <c r="E162" s="166" t="s">
        <v>530</v>
      </c>
      <c r="F162" s="166" t="s">
        <v>531</v>
      </c>
      <c r="G162" s="12"/>
      <c r="H162" s="12"/>
      <c r="I162" s="167"/>
      <c r="J162" s="168">
        <f>BK162</f>
        <v>0</v>
      </c>
      <c r="K162" s="12"/>
      <c r="L162" s="164"/>
      <c r="M162" s="169"/>
      <c r="N162" s="170"/>
      <c r="O162" s="170"/>
      <c r="P162" s="171">
        <f>SUM(P163:P172)</f>
        <v>0</v>
      </c>
      <c r="Q162" s="170"/>
      <c r="R162" s="171">
        <f>SUM(R163:R172)</f>
        <v>0</v>
      </c>
      <c r="S162" s="170"/>
      <c r="T162" s="172">
        <f>SUM(T163:T172)</f>
        <v>0</v>
      </c>
      <c r="U162" s="12"/>
      <c r="V162" s="12"/>
      <c r="W162" s="12"/>
      <c r="X162" s="12"/>
      <c r="Y162" s="12"/>
      <c r="Z162" s="12"/>
      <c r="AA162" s="12"/>
      <c r="AB162" s="12"/>
      <c r="AC162" s="12"/>
      <c r="AD162" s="12"/>
      <c r="AE162" s="12"/>
      <c r="AR162" s="165" t="s">
        <v>80</v>
      </c>
      <c r="AT162" s="173" t="s">
        <v>72</v>
      </c>
      <c r="AU162" s="173" t="s">
        <v>73</v>
      </c>
      <c r="AY162" s="165" t="s">
        <v>281</v>
      </c>
      <c r="BK162" s="174">
        <f>SUM(BK163:BK172)</f>
        <v>0</v>
      </c>
    </row>
    <row r="163" s="2" customFormat="1" ht="16.5" customHeight="1">
      <c r="A163" s="34"/>
      <c r="B163" s="177"/>
      <c r="C163" s="178" t="s">
        <v>838</v>
      </c>
      <c r="D163" s="178" t="s">
        <v>284</v>
      </c>
      <c r="E163" s="179" t="s">
        <v>2891</v>
      </c>
      <c r="F163" s="180" t="s">
        <v>2892</v>
      </c>
      <c r="G163" s="181" t="s">
        <v>515</v>
      </c>
      <c r="H163" s="203">
        <v>4.2919999999999998</v>
      </c>
      <c r="I163" s="183"/>
      <c r="J163" s="184">
        <f>ROUND(I163*H163,2)</f>
        <v>0</v>
      </c>
      <c r="K163" s="185"/>
      <c r="L163" s="35"/>
      <c r="M163" s="186" t="s">
        <v>1</v>
      </c>
      <c r="N163" s="187" t="s">
        <v>38</v>
      </c>
      <c r="O163" s="73"/>
      <c r="P163" s="188">
        <f>O163*H163</f>
        <v>0</v>
      </c>
      <c r="Q163" s="188">
        <v>0</v>
      </c>
      <c r="R163" s="188">
        <f>Q163*H163</f>
        <v>0</v>
      </c>
      <c r="S163" s="188">
        <v>0</v>
      </c>
      <c r="T163" s="189">
        <f>S163*H163</f>
        <v>0</v>
      </c>
      <c r="U163" s="34"/>
      <c r="V163" s="34"/>
      <c r="W163" s="34"/>
      <c r="X163" s="34"/>
      <c r="Y163" s="34"/>
      <c r="Z163" s="34"/>
      <c r="AA163" s="34"/>
      <c r="AB163" s="34"/>
      <c r="AC163" s="34"/>
      <c r="AD163" s="34"/>
      <c r="AE163" s="34"/>
      <c r="AR163" s="190" t="s">
        <v>97</v>
      </c>
      <c r="AT163" s="190" t="s">
        <v>284</v>
      </c>
      <c r="AU163" s="190" t="s">
        <v>80</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2893</v>
      </c>
    </row>
    <row r="164" s="2" customFormat="1">
      <c r="A164" s="34"/>
      <c r="B164" s="35"/>
      <c r="C164" s="34"/>
      <c r="D164" s="192" t="s">
        <v>290</v>
      </c>
      <c r="E164" s="34"/>
      <c r="F164" s="193" t="s">
        <v>2892</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80</v>
      </c>
    </row>
    <row r="165" s="2" customFormat="1" ht="24.15" customHeight="1">
      <c r="A165" s="34"/>
      <c r="B165" s="177"/>
      <c r="C165" s="178" t="s">
        <v>843</v>
      </c>
      <c r="D165" s="178" t="s">
        <v>284</v>
      </c>
      <c r="E165" s="179" t="s">
        <v>533</v>
      </c>
      <c r="F165" s="180" t="s">
        <v>534</v>
      </c>
      <c r="G165" s="181" t="s">
        <v>515</v>
      </c>
      <c r="H165" s="203">
        <v>630</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2894</v>
      </c>
    </row>
    <row r="166" s="2" customFormat="1">
      <c r="A166" s="34"/>
      <c r="B166" s="35"/>
      <c r="C166" s="34"/>
      <c r="D166" s="192" t="s">
        <v>290</v>
      </c>
      <c r="E166" s="34"/>
      <c r="F166" s="193" t="s">
        <v>534</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ht="24.15" customHeight="1">
      <c r="A167" s="34"/>
      <c r="B167" s="177"/>
      <c r="C167" s="178" t="s">
        <v>536</v>
      </c>
      <c r="D167" s="178" t="s">
        <v>284</v>
      </c>
      <c r="E167" s="179" t="s">
        <v>537</v>
      </c>
      <c r="F167" s="180" t="s">
        <v>538</v>
      </c>
      <c r="G167" s="181" t="s">
        <v>515</v>
      </c>
      <c r="H167" s="203">
        <v>84.099999999999994</v>
      </c>
      <c r="I167" s="183"/>
      <c r="J167" s="184">
        <f>ROUND(I167*H167,2)</f>
        <v>0</v>
      </c>
      <c r="K167" s="185"/>
      <c r="L167" s="35"/>
      <c r="M167" s="186" t="s">
        <v>1</v>
      </c>
      <c r="N167" s="187" t="s">
        <v>38</v>
      </c>
      <c r="O167" s="73"/>
      <c r="P167" s="188">
        <f>O167*H167</f>
        <v>0</v>
      </c>
      <c r="Q167" s="188">
        <v>0</v>
      </c>
      <c r="R167" s="188">
        <f>Q167*H167</f>
        <v>0</v>
      </c>
      <c r="S167" s="188">
        <v>0</v>
      </c>
      <c r="T167" s="189">
        <f>S167*H167</f>
        <v>0</v>
      </c>
      <c r="U167" s="34"/>
      <c r="V167" s="34"/>
      <c r="W167" s="34"/>
      <c r="X167" s="34"/>
      <c r="Y167" s="34"/>
      <c r="Z167" s="34"/>
      <c r="AA167" s="34"/>
      <c r="AB167" s="34"/>
      <c r="AC167" s="34"/>
      <c r="AD167" s="34"/>
      <c r="AE167" s="34"/>
      <c r="AR167" s="190" t="s">
        <v>97</v>
      </c>
      <c r="AT167" s="190" t="s">
        <v>284</v>
      </c>
      <c r="AU167" s="190" t="s">
        <v>80</v>
      </c>
      <c r="AY167" s="15" t="s">
        <v>281</v>
      </c>
      <c r="BE167" s="191">
        <f>IF(N167="základní",J167,0)</f>
        <v>0</v>
      </c>
      <c r="BF167" s="191">
        <f>IF(N167="snížená",J167,0)</f>
        <v>0</v>
      </c>
      <c r="BG167" s="191">
        <f>IF(N167="zákl. přenesená",J167,0)</f>
        <v>0</v>
      </c>
      <c r="BH167" s="191">
        <f>IF(N167="sníž. přenesená",J167,0)</f>
        <v>0</v>
      </c>
      <c r="BI167" s="191">
        <f>IF(N167="nulová",J167,0)</f>
        <v>0</v>
      </c>
      <c r="BJ167" s="15" t="s">
        <v>80</v>
      </c>
      <c r="BK167" s="191">
        <f>ROUND(I167*H167,2)</f>
        <v>0</v>
      </c>
      <c r="BL167" s="15" t="s">
        <v>97</v>
      </c>
      <c r="BM167" s="190" t="s">
        <v>2895</v>
      </c>
    </row>
    <row r="168" s="2" customFormat="1">
      <c r="A168" s="34"/>
      <c r="B168" s="35"/>
      <c r="C168" s="34"/>
      <c r="D168" s="192" t="s">
        <v>290</v>
      </c>
      <c r="E168" s="34"/>
      <c r="F168" s="193" t="s">
        <v>538</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290</v>
      </c>
      <c r="AU168" s="15" t="s">
        <v>80</v>
      </c>
    </row>
    <row r="169" s="2" customFormat="1" ht="24.15" customHeight="1">
      <c r="A169" s="34"/>
      <c r="B169" s="177"/>
      <c r="C169" s="178" t="s">
        <v>540</v>
      </c>
      <c r="D169" s="178" t="s">
        <v>284</v>
      </c>
      <c r="E169" s="179" t="s">
        <v>541</v>
      </c>
      <c r="F169" s="180" t="s">
        <v>542</v>
      </c>
      <c r="G169" s="181" t="s">
        <v>515</v>
      </c>
      <c r="H169" s="203">
        <v>42</v>
      </c>
      <c r="I169" s="183"/>
      <c r="J169" s="184">
        <f>ROUND(I169*H169,2)</f>
        <v>0</v>
      </c>
      <c r="K169" s="185"/>
      <c r="L169" s="35"/>
      <c r="M169" s="186" t="s">
        <v>1</v>
      </c>
      <c r="N169" s="187" t="s">
        <v>38</v>
      </c>
      <c r="O169" s="73"/>
      <c r="P169" s="188">
        <f>O169*H169</f>
        <v>0</v>
      </c>
      <c r="Q169" s="188">
        <v>0</v>
      </c>
      <c r="R169" s="188">
        <f>Q169*H169</f>
        <v>0</v>
      </c>
      <c r="S169" s="188">
        <v>0</v>
      </c>
      <c r="T169" s="189">
        <f>S169*H169</f>
        <v>0</v>
      </c>
      <c r="U169" s="34"/>
      <c r="V169" s="34"/>
      <c r="W169" s="34"/>
      <c r="X169" s="34"/>
      <c r="Y169" s="34"/>
      <c r="Z169" s="34"/>
      <c r="AA169" s="34"/>
      <c r="AB169" s="34"/>
      <c r="AC169" s="34"/>
      <c r="AD169" s="34"/>
      <c r="AE169" s="34"/>
      <c r="AR169" s="190" t="s">
        <v>97</v>
      </c>
      <c r="AT169" s="190" t="s">
        <v>284</v>
      </c>
      <c r="AU169" s="190" t="s">
        <v>80</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97</v>
      </c>
      <c r="BM169" s="190" t="s">
        <v>2896</v>
      </c>
    </row>
    <row r="170" s="2" customFormat="1">
      <c r="A170" s="34"/>
      <c r="B170" s="35"/>
      <c r="C170" s="34"/>
      <c r="D170" s="192" t="s">
        <v>290</v>
      </c>
      <c r="E170" s="34"/>
      <c r="F170" s="193" t="s">
        <v>542</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80</v>
      </c>
    </row>
    <row r="171" s="2" customFormat="1" ht="21.75" customHeight="1">
      <c r="A171" s="34"/>
      <c r="B171" s="177"/>
      <c r="C171" s="178" t="s">
        <v>544</v>
      </c>
      <c r="D171" s="178" t="s">
        <v>284</v>
      </c>
      <c r="E171" s="179" t="s">
        <v>545</v>
      </c>
      <c r="F171" s="180" t="s">
        <v>546</v>
      </c>
      <c r="G171" s="181" t="s">
        <v>515</v>
      </c>
      <c r="H171" s="203">
        <v>540.67200000000003</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2897</v>
      </c>
    </row>
    <row r="172" s="2" customFormat="1">
      <c r="A172" s="34"/>
      <c r="B172" s="35"/>
      <c r="C172" s="34"/>
      <c r="D172" s="192" t="s">
        <v>290</v>
      </c>
      <c r="E172" s="34"/>
      <c r="F172" s="193" t="s">
        <v>546</v>
      </c>
      <c r="G172" s="34"/>
      <c r="H172" s="34"/>
      <c r="I172" s="194"/>
      <c r="J172" s="34"/>
      <c r="K172" s="34"/>
      <c r="L172" s="35"/>
      <c r="M172" s="199"/>
      <c r="N172" s="200"/>
      <c r="O172" s="201"/>
      <c r="P172" s="201"/>
      <c r="Q172" s="201"/>
      <c r="R172" s="201"/>
      <c r="S172" s="201"/>
      <c r="T172" s="202"/>
      <c r="U172" s="34"/>
      <c r="V172" s="34"/>
      <c r="W172" s="34"/>
      <c r="X172" s="34"/>
      <c r="Y172" s="34"/>
      <c r="Z172" s="34"/>
      <c r="AA172" s="34"/>
      <c r="AB172" s="34"/>
      <c r="AC172" s="34"/>
      <c r="AD172" s="34"/>
      <c r="AE172" s="34"/>
      <c r="AT172" s="15" t="s">
        <v>290</v>
      </c>
      <c r="AU172" s="15" t="s">
        <v>80</v>
      </c>
    </row>
    <row r="173" s="2" customFormat="1" ht="6.96" customHeight="1">
      <c r="A173" s="34"/>
      <c r="B173" s="56"/>
      <c r="C173" s="57"/>
      <c r="D173" s="57"/>
      <c r="E173" s="57"/>
      <c r="F173" s="57"/>
      <c r="G173" s="57"/>
      <c r="H173" s="57"/>
      <c r="I173" s="57"/>
      <c r="J173" s="57"/>
      <c r="K173" s="57"/>
      <c r="L173" s="35"/>
      <c r="M173" s="34"/>
      <c r="O173" s="34"/>
      <c r="P173" s="34"/>
      <c r="Q173" s="34"/>
      <c r="R173" s="34"/>
      <c r="S173" s="34"/>
      <c r="T173" s="34"/>
      <c r="U173" s="34"/>
      <c r="V173" s="34"/>
      <c r="W173" s="34"/>
      <c r="X173" s="34"/>
      <c r="Y173" s="34"/>
      <c r="Z173" s="34"/>
      <c r="AA173" s="34"/>
      <c r="AB173" s="34"/>
      <c r="AC173" s="34"/>
      <c r="AD173" s="34"/>
      <c r="AE173" s="34"/>
    </row>
  </sheetData>
  <autoFilter ref="C126:K172"/>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187</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2843</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597</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ROUND(J128,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ROUND((SUM(BE128:BE175)),  2)</f>
        <v>0</v>
      </c>
      <c r="G37" s="34"/>
      <c r="H37" s="34"/>
      <c r="I37" s="133">
        <v>0.20999999999999999</v>
      </c>
      <c r="J37" s="132">
        <f>ROUND(((SUM(BE128:BE175))*I37),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ROUND((SUM(BF128:BF175)),  2)</f>
        <v>0</v>
      </c>
      <c r="G38" s="34"/>
      <c r="H38" s="34"/>
      <c r="I38" s="133">
        <v>0.12</v>
      </c>
      <c r="J38" s="132">
        <f>ROUND(((SUM(BF128:BF175))*I38),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ROUND((SUM(BG128:BG175)),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ROUND((SUM(BH128:BH175)),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ROUND((SUM(BI128:BI175)),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2843</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Objekt4 - Zpevněné plochy</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J128</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J129</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598</v>
      </c>
      <c r="E102" s="147"/>
      <c r="F102" s="147"/>
      <c r="G102" s="147"/>
      <c r="H102" s="147"/>
      <c r="I102" s="147"/>
      <c r="J102" s="148">
        <f>J149</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599</v>
      </c>
      <c r="E103" s="147"/>
      <c r="F103" s="147"/>
      <c r="G103" s="147"/>
      <c r="H103" s="147"/>
      <c r="I103" s="147"/>
      <c r="J103" s="148">
        <f>J168</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600</v>
      </c>
      <c r="E104" s="147"/>
      <c r="F104" s="147"/>
      <c r="G104" s="147"/>
      <c r="H104" s="147"/>
      <c r="I104" s="147"/>
      <c r="J104" s="148">
        <f>J173</f>
        <v>0</v>
      </c>
      <c r="K104" s="9"/>
      <c r="L104" s="145"/>
      <c r="S104" s="9"/>
      <c r="T104" s="9"/>
      <c r="U104" s="9"/>
      <c r="V104" s="9"/>
      <c r="W104" s="9"/>
      <c r="X104" s="9"/>
      <c r="Y104" s="9"/>
      <c r="Z104" s="9"/>
      <c r="AA104" s="9"/>
      <c r="AB104" s="9"/>
      <c r="AC104" s="9"/>
      <c r="AD104" s="9"/>
      <c r="AE104" s="9"/>
    </row>
    <row r="105" s="2" customFormat="1" ht="21.84" customHeight="1">
      <c r="A105" s="34"/>
      <c r="B105" s="35"/>
      <c r="C105" s="34"/>
      <c r="D105" s="34"/>
      <c r="E105" s="34"/>
      <c r="F105" s="34"/>
      <c r="G105" s="34"/>
      <c r="H105" s="34"/>
      <c r="I105" s="34"/>
      <c r="J105" s="34"/>
      <c r="K105" s="34"/>
      <c r="L105" s="51"/>
      <c r="S105" s="34"/>
      <c r="T105" s="34"/>
      <c r="U105" s="34"/>
      <c r="V105" s="34"/>
      <c r="W105" s="34"/>
      <c r="X105" s="34"/>
      <c r="Y105" s="34"/>
      <c r="Z105" s="34"/>
      <c r="AA105" s="34"/>
      <c r="AB105" s="34"/>
      <c r="AC105" s="34"/>
      <c r="AD105" s="34"/>
      <c r="AE105" s="34"/>
    </row>
    <row r="106" s="2" customFormat="1" ht="6.96" customHeight="1">
      <c r="A106" s="34"/>
      <c r="B106" s="56"/>
      <c r="C106" s="57"/>
      <c r="D106" s="57"/>
      <c r="E106" s="57"/>
      <c r="F106" s="57"/>
      <c r="G106" s="57"/>
      <c r="H106" s="57"/>
      <c r="I106" s="57"/>
      <c r="J106" s="57"/>
      <c r="K106" s="57"/>
      <c r="L106" s="51"/>
      <c r="S106" s="34"/>
      <c r="T106" s="34"/>
      <c r="U106" s="34"/>
      <c r="V106" s="34"/>
      <c r="W106" s="34"/>
      <c r="X106" s="34"/>
      <c r="Y106" s="34"/>
      <c r="Z106" s="34"/>
      <c r="AA106" s="34"/>
      <c r="AB106" s="34"/>
      <c r="AC106" s="34"/>
      <c r="AD106" s="34"/>
      <c r="AE106" s="34"/>
    </row>
    <row r="110" s="2" customFormat="1" ht="6.96" customHeight="1">
      <c r="A110" s="34"/>
      <c r="B110" s="58"/>
      <c r="C110" s="59"/>
      <c r="D110" s="59"/>
      <c r="E110" s="59"/>
      <c r="F110" s="59"/>
      <c r="G110" s="59"/>
      <c r="H110" s="59"/>
      <c r="I110" s="59"/>
      <c r="J110" s="59"/>
      <c r="K110" s="59"/>
      <c r="L110" s="51"/>
      <c r="S110" s="34"/>
      <c r="T110" s="34"/>
      <c r="U110" s="34"/>
      <c r="V110" s="34"/>
      <c r="W110" s="34"/>
      <c r="X110" s="34"/>
      <c r="Y110" s="34"/>
      <c r="Z110" s="34"/>
      <c r="AA110" s="34"/>
      <c r="AB110" s="34"/>
      <c r="AC110" s="34"/>
      <c r="AD110" s="34"/>
      <c r="AE110" s="34"/>
    </row>
    <row r="111" s="2" customFormat="1" ht="24.96" customHeight="1">
      <c r="A111" s="34"/>
      <c r="B111" s="35"/>
      <c r="C111" s="19" t="s">
        <v>266</v>
      </c>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6.96" customHeight="1">
      <c r="A112" s="34"/>
      <c r="B112" s="35"/>
      <c r="C112" s="34"/>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2" customHeight="1">
      <c r="A113" s="34"/>
      <c r="B113" s="35"/>
      <c r="C113" s="28" t="s">
        <v>16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16.5" customHeight="1">
      <c r="A114" s="34"/>
      <c r="B114" s="35"/>
      <c r="C114" s="34"/>
      <c r="D114" s="34"/>
      <c r="E114" s="126" t="str">
        <f>E7</f>
        <v>Městský park -Děkanská zahrada Pelhřimov - kompletní provedení</v>
      </c>
      <c r="F114" s="28"/>
      <c r="G114" s="28"/>
      <c r="H114" s="28"/>
      <c r="I114" s="34"/>
      <c r="J114" s="34"/>
      <c r="K114" s="34"/>
      <c r="L114" s="51"/>
      <c r="S114" s="34"/>
      <c r="T114" s="34"/>
      <c r="U114" s="34"/>
      <c r="V114" s="34"/>
      <c r="W114" s="34"/>
      <c r="X114" s="34"/>
      <c r="Y114" s="34"/>
      <c r="Z114" s="34"/>
      <c r="AA114" s="34"/>
      <c r="AB114" s="34"/>
      <c r="AC114" s="34"/>
      <c r="AD114" s="34"/>
      <c r="AE114" s="34"/>
    </row>
    <row r="115" s="1" customFormat="1" ht="12" customHeight="1">
      <c r="B115" s="18"/>
      <c r="C115" s="28" t="s">
        <v>249</v>
      </c>
      <c r="L115" s="18"/>
    </row>
    <row r="116" s="1" customFormat="1" ht="16.5" customHeight="1">
      <c r="B116" s="18"/>
      <c r="E116" s="126" t="s">
        <v>250</v>
      </c>
      <c r="F116" s="1"/>
      <c r="G116" s="1"/>
      <c r="H116" s="1"/>
      <c r="L116" s="18"/>
    </row>
    <row r="117" s="1" customFormat="1" ht="12" customHeight="1">
      <c r="B117" s="18"/>
      <c r="C117" s="28" t="s">
        <v>251</v>
      </c>
      <c r="L117" s="18"/>
    </row>
    <row r="118" s="2" customFormat="1" ht="16.5" customHeight="1">
      <c r="A118" s="34"/>
      <c r="B118" s="35"/>
      <c r="C118" s="34"/>
      <c r="D118" s="34"/>
      <c r="E118" s="127" t="s">
        <v>2843</v>
      </c>
      <c r="F118" s="34"/>
      <c r="G118" s="34"/>
      <c r="H118" s="34"/>
      <c r="I118" s="34"/>
      <c r="J118" s="34"/>
      <c r="K118" s="34"/>
      <c r="L118" s="51"/>
      <c r="S118" s="34"/>
      <c r="T118" s="34"/>
      <c r="U118" s="34"/>
      <c r="V118" s="34"/>
      <c r="W118" s="34"/>
      <c r="X118" s="34"/>
      <c r="Y118" s="34"/>
      <c r="Z118" s="34"/>
      <c r="AA118" s="34"/>
      <c r="AB118" s="34"/>
      <c r="AC118" s="34"/>
      <c r="AD118" s="34"/>
      <c r="AE118" s="34"/>
    </row>
    <row r="119" s="2" customFormat="1" ht="12" customHeight="1">
      <c r="A119" s="34"/>
      <c r="B119" s="35"/>
      <c r="C119" s="28" t="s">
        <v>395</v>
      </c>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16.5" customHeight="1">
      <c r="A120" s="34"/>
      <c r="B120" s="35"/>
      <c r="C120" s="34"/>
      <c r="D120" s="34"/>
      <c r="E120" s="63" t="str">
        <f>E13</f>
        <v>Objekt4 - Zpevněné plochy</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6.96" customHeight="1">
      <c r="A121" s="34"/>
      <c r="B121" s="35"/>
      <c r="C121" s="34"/>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2" customHeight="1">
      <c r="A122" s="34"/>
      <c r="B122" s="35"/>
      <c r="C122" s="28" t="s">
        <v>20</v>
      </c>
      <c r="D122" s="34"/>
      <c r="E122" s="34"/>
      <c r="F122" s="23" t="str">
        <f>F16</f>
        <v xml:space="preserve"> </v>
      </c>
      <c r="G122" s="34"/>
      <c r="H122" s="34"/>
      <c r="I122" s="28" t="s">
        <v>22</v>
      </c>
      <c r="J122" s="65" t="str">
        <f>IF(J16="","",J16)</f>
        <v>5. 12. 2024</v>
      </c>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5.15" customHeight="1">
      <c r="A124" s="34"/>
      <c r="B124" s="35"/>
      <c r="C124" s="28" t="s">
        <v>24</v>
      </c>
      <c r="D124" s="34"/>
      <c r="E124" s="34"/>
      <c r="F124" s="23" t="str">
        <f>E19</f>
        <v xml:space="preserve"> </v>
      </c>
      <c r="G124" s="34"/>
      <c r="H124" s="34"/>
      <c r="I124" s="28" t="s">
        <v>29</v>
      </c>
      <c r="J124" s="32" t="str">
        <f>E25</f>
        <v xml:space="preserve"> </v>
      </c>
      <c r="K124" s="34"/>
      <c r="L124" s="51"/>
      <c r="S124" s="34"/>
      <c r="T124" s="34"/>
      <c r="U124" s="34"/>
      <c r="V124" s="34"/>
      <c r="W124" s="34"/>
      <c r="X124" s="34"/>
      <c r="Y124" s="34"/>
      <c r="Z124" s="34"/>
      <c r="AA124" s="34"/>
      <c r="AB124" s="34"/>
      <c r="AC124" s="34"/>
      <c r="AD124" s="34"/>
      <c r="AE124" s="34"/>
    </row>
    <row r="125" s="2" customFormat="1" ht="15.15" customHeight="1">
      <c r="A125" s="34"/>
      <c r="B125" s="35"/>
      <c r="C125" s="28" t="s">
        <v>27</v>
      </c>
      <c r="D125" s="34"/>
      <c r="E125" s="34"/>
      <c r="F125" s="23" t="str">
        <f>IF(E22="","",E22)</f>
        <v>Vyplň údaj</v>
      </c>
      <c r="G125" s="34"/>
      <c r="H125" s="34"/>
      <c r="I125" s="28" t="s">
        <v>31</v>
      </c>
      <c r="J125" s="32" t="str">
        <f>E28</f>
        <v xml:space="preserve"> </v>
      </c>
      <c r="K125" s="34"/>
      <c r="L125" s="51"/>
      <c r="S125" s="34"/>
      <c r="T125" s="34"/>
      <c r="U125" s="34"/>
      <c r="V125" s="34"/>
      <c r="W125" s="34"/>
      <c r="X125" s="34"/>
      <c r="Y125" s="34"/>
      <c r="Z125" s="34"/>
      <c r="AA125" s="34"/>
      <c r="AB125" s="34"/>
      <c r="AC125" s="34"/>
      <c r="AD125" s="34"/>
      <c r="AE125" s="34"/>
    </row>
    <row r="126" s="2" customFormat="1" ht="10.32"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11" customFormat="1" ht="29.28" customHeight="1">
      <c r="A127" s="153"/>
      <c r="B127" s="154"/>
      <c r="C127" s="155" t="s">
        <v>267</v>
      </c>
      <c r="D127" s="156" t="s">
        <v>58</v>
      </c>
      <c r="E127" s="156" t="s">
        <v>54</v>
      </c>
      <c r="F127" s="156" t="s">
        <v>55</v>
      </c>
      <c r="G127" s="156" t="s">
        <v>268</v>
      </c>
      <c r="H127" s="156" t="s">
        <v>269</v>
      </c>
      <c r="I127" s="156" t="s">
        <v>270</v>
      </c>
      <c r="J127" s="157" t="s">
        <v>257</v>
      </c>
      <c r="K127" s="158" t="s">
        <v>271</v>
      </c>
      <c r="L127" s="159"/>
      <c r="M127" s="82" t="s">
        <v>1</v>
      </c>
      <c r="N127" s="83" t="s">
        <v>37</v>
      </c>
      <c r="O127" s="83" t="s">
        <v>272</v>
      </c>
      <c r="P127" s="83" t="s">
        <v>273</v>
      </c>
      <c r="Q127" s="83" t="s">
        <v>274</v>
      </c>
      <c r="R127" s="83" t="s">
        <v>275</v>
      </c>
      <c r="S127" s="83" t="s">
        <v>276</v>
      </c>
      <c r="T127" s="84" t="s">
        <v>277</v>
      </c>
      <c r="U127" s="153"/>
      <c r="V127" s="153"/>
      <c r="W127" s="153"/>
      <c r="X127" s="153"/>
      <c r="Y127" s="153"/>
      <c r="Z127" s="153"/>
      <c r="AA127" s="153"/>
      <c r="AB127" s="153"/>
      <c r="AC127" s="153"/>
      <c r="AD127" s="153"/>
      <c r="AE127" s="153"/>
    </row>
    <row r="128" s="2" customFormat="1" ht="22.8" customHeight="1">
      <c r="A128" s="34"/>
      <c r="B128" s="35"/>
      <c r="C128" s="89" t="s">
        <v>278</v>
      </c>
      <c r="D128" s="34"/>
      <c r="E128" s="34"/>
      <c r="F128" s="34"/>
      <c r="G128" s="34"/>
      <c r="H128" s="34"/>
      <c r="I128" s="34"/>
      <c r="J128" s="160">
        <f>BK128</f>
        <v>0</v>
      </c>
      <c r="K128" s="34"/>
      <c r="L128" s="35"/>
      <c r="M128" s="85"/>
      <c r="N128" s="69"/>
      <c r="O128" s="86"/>
      <c r="P128" s="161">
        <f>P129+P149+P168+P173</f>
        <v>0</v>
      </c>
      <c r="Q128" s="86"/>
      <c r="R128" s="161">
        <f>R129+R149+R168+R173</f>
        <v>0</v>
      </c>
      <c r="S128" s="86"/>
      <c r="T128" s="162">
        <f>T129+T149+T168+T173</f>
        <v>0</v>
      </c>
      <c r="U128" s="34"/>
      <c r="V128" s="34"/>
      <c r="W128" s="34"/>
      <c r="X128" s="34"/>
      <c r="Y128" s="34"/>
      <c r="Z128" s="34"/>
      <c r="AA128" s="34"/>
      <c r="AB128" s="34"/>
      <c r="AC128" s="34"/>
      <c r="AD128" s="34"/>
      <c r="AE128" s="34"/>
      <c r="AT128" s="15" t="s">
        <v>72</v>
      </c>
      <c r="AU128" s="15" t="s">
        <v>259</v>
      </c>
      <c r="BK128" s="163">
        <f>BK129+BK149+BK168+BK173</f>
        <v>0</v>
      </c>
    </row>
    <row r="129" s="12" customFormat="1" ht="25.92" customHeight="1">
      <c r="A129" s="12"/>
      <c r="B129" s="164"/>
      <c r="C129" s="12"/>
      <c r="D129" s="165" t="s">
        <v>72</v>
      </c>
      <c r="E129" s="166" t="s">
        <v>80</v>
      </c>
      <c r="F129" s="166" t="s">
        <v>400</v>
      </c>
      <c r="G129" s="12"/>
      <c r="H129" s="12"/>
      <c r="I129" s="167"/>
      <c r="J129" s="168">
        <f>BK129</f>
        <v>0</v>
      </c>
      <c r="K129" s="12"/>
      <c r="L129" s="164"/>
      <c r="M129" s="169"/>
      <c r="N129" s="170"/>
      <c r="O129" s="170"/>
      <c r="P129" s="171">
        <f>SUM(P130:P148)</f>
        <v>0</v>
      </c>
      <c r="Q129" s="170"/>
      <c r="R129" s="171">
        <f>SUM(R130:R148)</f>
        <v>0</v>
      </c>
      <c r="S129" s="170"/>
      <c r="T129" s="172">
        <f>SUM(T130:T148)</f>
        <v>0</v>
      </c>
      <c r="U129" s="12"/>
      <c r="V129" s="12"/>
      <c r="W129" s="12"/>
      <c r="X129" s="12"/>
      <c r="Y129" s="12"/>
      <c r="Z129" s="12"/>
      <c r="AA129" s="12"/>
      <c r="AB129" s="12"/>
      <c r="AC129" s="12"/>
      <c r="AD129" s="12"/>
      <c r="AE129" s="12"/>
      <c r="AR129" s="165" t="s">
        <v>80</v>
      </c>
      <c r="AT129" s="173" t="s">
        <v>72</v>
      </c>
      <c r="AU129" s="173" t="s">
        <v>73</v>
      </c>
      <c r="AY129" s="165" t="s">
        <v>281</v>
      </c>
      <c r="BK129" s="174">
        <f>SUM(BK130:BK148)</f>
        <v>0</v>
      </c>
    </row>
    <row r="130" s="2" customFormat="1" ht="16.5" customHeight="1">
      <c r="A130" s="34"/>
      <c r="B130" s="177"/>
      <c r="C130" s="178" t="s">
        <v>80</v>
      </c>
      <c r="D130" s="178" t="s">
        <v>284</v>
      </c>
      <c r="E130" s="179" t="s">
        <v>601</v>
      </c>
      <c r="F130" s="180" t="s">
        <v>602</v>
      </c>
      <c r="G130" s="181" t="s">
        <v>510</v>
      </c>
      <c r="H130" s="203">
        <v>666.46000000000004</v>
      </c>
      <c r="I130" s="183"/>
      <c r="J130" s="184">
        <f>ROUND(I130*H130,2)</f>
        <v>0</v>
      </c>
      <c r="K130" s="185"/>
      <c r="L130" s="35"/>
      <c r="M130" s="186" t="s">
        <v>1</v>
      </c>
      <c r="N130" s="187" t="s">
        <v>38</v>
      </c>
      <c r="O130" s="73"/>
      <c r="P130" s="188">
        <f>O130*H130</f>
        <v>0</v>
      </c>
      <c r="Q130" s="188">
        <v>0</v>
      </c>
      <c r="R130" s="188">
        <f>Q130*H130</f>
        <v>0</v>
      </c>
      <c r="S130" s="188">
        <v>0</v>
      </c>
      <c r="T130" s="189">
        <f>S130*H130</f>
        <v>0</v>
      </c>
      <c r="U130" s="34"/>
      <c r="V130" s="34"/>
      <c r="W130" s="34"/>
      <c r="X130" s="34"/>
      <c r="Y130" s="34"/>
      <c r="Z130" s="34"/>
      <c r="AA130" s="34"/>
      <c r="AB130" s="34"/>
      <c r="AC130" s="34"/>
      <c r="AD130" s="34"/>
      <c r="AE130" s="34"/>
      <c r="AR130" s="190" t="s">
        <v>97</v>
      </c>
      <c r="AT130" s="190" t="s">
        <v>284</v>
      </c>
      <c r="AU130" s="190" t="s">
        <v>80</v>
      </c>
      <c r="AY130" s="15" t="s">
        <v>281</v>
      </c>
      <c r="BE130" s="191">
        <f>IF(N130="základní",J130,0)</f>
        <v>0</v>
      </c>
      <c r="BF130" s="191">
        <f>IF(N130="snížená",J130,0)</f>
        <v>0</v>
      </c>
      <c r="BG130" s="191">
        <f>IF(N130="zákl. přenesená",J130,0)</f>
        <v>0</v>
      </c>
      <c r="BH130" s="191">
        <f>IF(N130="sníž. přenesená",J130,0)</f>
        <v>0</v>
      </c>
      <c r="BI130" s="191">
        <f>IF(N130="nulová",J130,0)</f>
        <v>0</v>
      </c>
      <c r="BJ130" s="15" t="s">
        <v>80</v>
      </c>
      <c r="BK130" s="191">
        <f>ROUND(I130*H130,2)</f>
        <v>0</v>
      </c>
      <c r="BL130" s="15" t="s">
        <v>97</v>
      </c>
      <c r="BM130" s="190" t="s">
        <v>2898</v>
      </c>
    </row>
    <row r="131" s="2" customFormat="1">
      <c r="A131" s="34"/>
      <c r="B131" s="35"/>
      <c r="C131" s="34"/>
      <c r="D131" s="192" t="s">
        <v>290</v>
      </c>
      <c r="E131" s="34"/>
      <c r="F131" s="193" t="s">
        <v>602</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290</v>
      </c>
      <c r="AU131" s="15" t="s">
        <v>80</v>
      </c>
    </row>
    <row r="132" s="2" customFormat="1" ht="16.5" customHeight="1">
      <c r="A132" s="34"/>
      <c r="B132" s="177"/>
      <c r="C132" s="178" t="s">
        <v>82</v>
      </c>
      <c r="D132" s="178" t="s">
        <v>284</v>
      </c>
      <c r="E132" s="179" t="s">
        <v>557</v>
      </c>
      <c r="F132" s="180" t="s">
        <v>604</v>
      </c>
      <c r="G132" s="181" t="s">
        <v>510</v>
      </c>
      <c r="H132" s="203">
        <v>333.243</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97</v>
      </c>
      <c r="AT132" s="190" t="s">
        <v>284</v>
      </c>
      <c r="AU132" s="190" t="s">
        <v>80</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2899</v>
      </c>
    </row>
    <row r="133" s="2" customFormat="1">
      <c r="A133" s="34"/>
      <c r="B133" s="35"/>
      <c r="C133" s="34"/>
      <c r="D133" s="192" t="s">
        <v>290</v>
      </c>
      <c r="E133" s="34"/>
      <c r="F133" s="193" t="s">
        <v>604</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80</v>
      </c>
    </row>
    <row r="134" s="2" customFormat="1" ht="16.5" customHeight="1">
      <c r="A134" s="34"/>
      <c r="B134" s="177"/>
      <c r="C134" s="178" t="s">
        <v>90</v>
      </c>
      <c r="D134" s="178" t="s">
        <v>284</v>
      </c>
      <c r="E134" s="179" t="s">
        <v>606</v>
      </c>
      <c r="F134" s="180" t="s">
        <v>607</v>
      </c>
      <c r="G134" s="181" t="s">
        <v>510</v>
      </c>
      <c r="H134" s="203">
        <v>0.25</v>
      </c>
      <c r="I134" s="183"/>
      <c r="J134" s="184">
        <f>ROUND(I134*H134,2)</f>
        <v>0</v>
      </c>
      <c r="K134" s="185"/>
      <c r="L134" s="35"/>
      <c r="M134" s="186" t="s">
        <v>1</v>
      </c>
      <c r="N134" s="187" t="s">
        <v>38</v>
      </c>
      <c r="O134" s="73"/>
      <c r="P134" s="188">
        <f>O134*H134</f>
        <v>0</v>
      </c>
      <c r="Q134" s="188">
        <v>0</v>
      </c>
      <c r="R134" s="188">
        <f>Q134*H134</f>
        <v>0</v>
      </c>
      <c r="S134" s="188">
        <v>0</v>
      </c>
      <c r="T134" s="189">
        <f>S134*H134</f>
        <v>0</v>
      </c>
      <c r="U134" s="34"/>
      <c r="V134" s="34"/>
      <c r="W134" s="34"/>
      <c r="X134" s="34"/>
      <c r="Y134" s="34"/>
      <c r="Z134" s="34"/>
      <c r="AA134" s="34"/>
      <c r="AB134" s="34"/>
      <c r="AC134" s="34"/>
      <c r="AD134" s="34"/>
      <c r="AE134" s="34"/>
      <c r="AR134" s="190" t="s">
        <v>97</v>
      </c>
      <c r="AT134" s="190" t="s">
        <v>284</v>
      </c>
      <c r="AU134" s="190" t="s">
        <v>80</v>
      </c>
      <c r="AY134" s="15" t="s">
        <v>281</v>
      </c>
      <c r="BE134" s="191">
        <f>IF(N134="základní",J134,0)</f>
        <v>0</v>
      </c>
      <c r="BF134" s="191">
        <f>IF(N134="snížená",J134,0)</f>
        <v>0</v>
      </c>
      <c r="BG134" s="191">
        <f>IF(N134="zákl. přenesená",J134,0)</f>
        <v>0</v>
      </c>
      <c r="BH134" s="191">
        <f>IF(N134="sníž. přenesená",J134,0)</f>
        <v>0</v>
      </c>
      <c r="BI134" s="191">
        <f>IF(N134="nulová",J134,0)</f>
        <v>0</v>
      </c>
      <c r="BJ134" s="15" t="s">
        <v>80</v>
      </c>
      <c r="BK134" s="191">
        <f>ROUND(I134*H134,2)</f>
        <v>0</v>
      </c>
      <c r="BL134" s="15" t="s">
        <v>97</v>
      </c>
      <c r="BM134" s="190" t="s">
        <v>2900</v>
      </c>
    </row>
    <row r="135" s="2" customFormat="1">
      <c r="A135" s="34"/>
      <c r="B135" s="35"/>
      <c r="C135" s="34"/>
      <c r="D135" s="192" t="s">
        <v>290</v>
      </c>
      <c r="E135" s="34"/>
      <c r="F135" s="193" t="s">
        <v>607</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290</v>
      </c>
      <c r="AU135" s="15" t="s">
        <v>80</v>
      </c>
    </row>
    <row r="136" s="2" customFormat="1" ht="21.75" customHeight="1">
      <c r="A136" s="34"/>
      <c r="B136" s="177"/>
      <c r="C136" s="178" t="s">
        <v>97</v>
      </c>
      <c r="D136" s="178" t="s">
        <v>284</v>
      </c>
      <c r="E136" s="179" t="s">
        <v>609</v>
      </c>
      <c r="F136" s="180" t="s">
        <v>610</v>
      </c>
      <c r="G136" s="181" t="s">
        <v>510</v>
      </c>
      <c r="H136" s="203">
        <v>666.46000000000004</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80</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2901</v>
      </c>
    </row>
    <row r="137" s="2" customFormat="1">
      <c r="A137" s="34"/>
      <c r="B137" s="35"/>
      <c r="C137" s="34"/>
      <c r="D137" s="192" t="s">
        <v>290</v>
      </c>
      <c r="E137" s="34"/>
      <c r="F137" s="193" t="s">
        <v>610</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80</v>
      </c>
    </row>
    <row r="138" s="2" customFormat="1" ht="24.15" customHeight="1">
      <c r="A138" s="34"/>
      <c r="B138" s="177"/>
      <c r="C138" s="178" t="s">
        <v>280</v>
      </c>
      <c r="D138" s="178" t="s">
        <v>284</v>
      </c>
      <c r="E138" s="179" t="s">
        <v>612</v>
      </c>
      <c r="F138" s="180" t="s">
        <v>613</v>
      </c>
      <c r="G138" s="181" t="s">
        <v>510</v>
      </c>
      <c r="H138" s="203">
        <v>1999.3800000000001</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2902</v>
      </c>
    </row>
    <row r="139" s="2" customFormat="1">
      <c r="A139" s="34"/>
      <c r="B139" s="35"/>
      <c r="C139" s="34"/>
      <c r="D139" s="192" t="s">
        <v>290</v>
      </c>
      <c r="E139" s="34"/>
      <c r="F139" s="193" t="s">
        <v>613</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2903</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1.75" customHeight="1">
      <c r="A141" s="34"/>
      <c r="B141" s="177"/>
      <c r="C141" s="178" t="s">
        <v>307</v>
      </c>
      <c r="D141" s="178" t="s">
        <v>284</v>
      </c>
      <c r="E141" s="179" t="s">
        <v>616</v>
      </c>
      <c r="F141" s="180" t="s">
        <v>617</v>
      </c>
      <c r="G141" s="181" t="s">
        <v>403</v>
      </c>
      <c r="H141" s="203">
        <v>2054.8699999999999</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2904</v>
      </c>
    </row>
    <row r="142" s="2" customFormat="1">
      <c r="A142" s="34"/>
      <c r="B142" s="35"/>
      <c r="C142" s="34"/>
      <c r="D142" s="192" t="s">
        <v>290</v>
      </c>
      <c r="E142" s="34"/>
      <c r="F142" s="193" t="s">
        <v>617</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ht="16.5" customHeight="1">
      <c r="A143" s="34"/>
      <c r="B143" s="177"/>
      <c r="C143" s="178" t="s">
        <v>312</v>
      </c>
      <c r="D143" s="178" t="s">
        <v>284</v>
      </c>
      <c r="E143" s="179" t="s">
        <v>619</v>
      </c>
      <c r="F143" s="180" t="s">
        <v>620</v>
      </c>
      <c r="G143" s="181" t="s">
        <v>403</v>
      </c>
      <c r="H143" s="203">
        <v>1.248</v>
      </c>
      <c r="I143" s="183"/>
      <c r="J143" s="184">
        <f>ROUND(I143*H143,2)</f>
        <v>0</v>
      </c>
      <c r="K143" s="185"/>
      <c r="L143" s="35"/>
      <c r="M143" s="186" t="s">
        <v>1</v>
      </c>
      <c r="N143" s="187" t="s">
        <v>38</v>
      </c>
      <c r="O143" s="73"/>
      <c r="P143" s="188">
        <f>O143*H143</f>
        <v>0</v>
      </c>
      <c r="Q143" s="188">
        <v>0</v>
      </c>
      <c r="R143" s="188">
        <f>Q143*H143</f>
        <v>0</v>
      </c>
      <c r="S143" s="188">
        <v>0</v>
      </c>
      <c r="T143" s="189">
        <f>S143*H143</f>
        <v>0</v>
      </c>
      <c r="U143" s="34"/>
      <c r="V143" s="34"/>
      <c r="W143" s="34"/>
      <c r="X143" s="34"/>
      <c r="Y143" s="34"/>
      <c r="Z143" s="34"/>
      <c r="AA143" s="34"/>
      <c r="AB143" s="34"/>
      <c r="AC143" s="34"/>
      <c r="AD143" s="34"/>
      <c r="AE143" s="34"/>
      <c r="AR143" s="190" t="s">
        <v>97</v>
      </c>
      <c r="AT143" s="190" t="s">
        <v>284</v>
      </c>
      <c r="AU143" s="190" t="s">
        <v>80</v>
      </c>
      <c r="AY143" s="15" t="s">
        <v>281</v>
      </c>
      <c r="BE143" s="191">
        <f>IF(N143="základní",J143,0)</f>
        <v>0</v>
      </c>
      <c r="BF143" s="191">
        <f>IF(N143="snížená",J143,0)</f>
        <v>0</v>
      </c>
      <c r="BG143" s="191">
        <f>IF(N143="zákl. přenesená",J143,0)</f>
        <v>0</v>
      </c>
      <c r="BH143" s="191">
        <f>IF(N143="sníž. přenesená",J143,0)</f>
        <v>0</v>
      </c>
      <c r="BI143" s="191">
        <f>IF(N143="nulová",J143,0)</f>
        <v>0</v>
      </c>
      <c r="BJ143" s="15" t="s">
        <v>80</v>
      </c>
      <c r="BK143" s="191">
        <f>ROUND(I143*H143,2)</f>
        <v>0</v>
      </c>
      <c r="BL143" s="15" t="s">
        <v>97</v>
      </c>
      <c r="BM143" s="190" t="s">
        <v>2905</v>
      </c>
    </row>
    <row r="144" s="2" customFormat="1">
      <c r="A144" s="34"/>
      <c r="B144" s="35"/>
      <c r="C144" s="34"/>
      <c r="D144" s="192" t="s">
        <v>290</v>
      </c>
      <c r="E144" s="34"/>
      <c r="F144" s="193" t="s">
        <v>620</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290</v>
      </c>
      <c r="AU144" s="15" t="s">
        <v>80</v>
      </c>
    </row>
    <row r="145" s="2" customFormat="1" ht="16.5" customHeight="1">
      <c r="A145" s="34"/>
      <c r="B145" s="177"/>
      <c r="C145" s="178" t="s">
        <v>317</v>
      </c>
      <c r="D145" s="178" t="s">
        <v>284</v>
      </c>
      <c r="E145" s="179" t="s">
        <v>622</v>
      </c>
      <c r="F145" s="180" t="s">
        <v>623</v>
      </c>
      <c r="G145" s="181" t="s">
        <v>510</v>
      </c>
      <c r="H145" s="203">
        <v>666.822</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80</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2906</v>
      </c>
    </row>
    <row r="146" s="2" customFormat="1">
      <c r="A146" s="34"/>
      <c r="B146" s="35"/>
      <c r="C146" s="34"/>
      <c r="D146" s="192" t="s">
        <v>290</v>
      </c>
      <c r="E146" s="34"/>
      <c r="F146" s="193" t="s">
        <v>623</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80</v>
      </c>
    </row>
    <row r="147" s="2" customFormat="1" ht="16.5" customHeight="1">
      <c r="A147" s="34"/>
      <c r="B147" s="177"/>
      <c r="C147" s="178" t="s">
        <v>322</v>
      </c>
      <c r="D147" s="178" t="s">
        <v>284</v>
      </c>
      <c r="E147" s="179" t="s">
        <v>625</v>
      </c>
      <c r="F147" s="180" t="s">
        <v>626</v>
      </c>
      <c r="G147" s="181" t="s">
        <v>627</v>
      </c>
      <c r="H147" s="203">
        <v>120</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2907</v>
      </c>
    </row>
    <row r="148" s="2" customFormat="1">
      <c r="A148" s="34"/>
      <c r="B148" s="35"/>
      <c r="C148" s="34"/>
      <c r="D148" s="192" t="s">
        <v>290</v>
      </c>
      <c r="E148" s="34"/>
      <c r="F148" s="193" t="s">
        <v>626</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12" customFormat="1" ht="25.92" customHeight="1">
      <c r="A149" s="12"/>
      <c r="B149" s="164"/>
      <c r="C149" s="12"/>
      <c r="D149" s="165" t="s">
        <v>72</v>
      </c>
      <c r="E149" s="166" t="s">
        <v>544</v>
      </c>
      <c r="F149" s="166" t="s">
        <v>105</v>
      </c>
      <c r="G149" s="12"/>
      <c r="H149" s="12"/>
      <c r="I149" s="167"/>
      <c r="J149" s="168">
        <f>BK149</f>
        <v>0</v>
      </c>
      <c r="K149" s="12"/>
      <c r="L149" s="164"/>
      <c r="M149" s="169"/>
      <c r="N149" s="170"/>
      <c r="O149" s="170"/>
      <c r="P149" s="171">
        <f>SUM(P150:P167)</f>
        <v>0</v>
      </c>
      <c r="Q149" s="170"/>
      <c r="R149" s="171">
        <f>SUM(R150:R167)</f>
        <v>0</v>
      </c>
      <c r="S149" s="170"/>
      <c r="T149" s="172">
        <f>SUM(T150:T167)</f>
        <v>0</v>
      </c>
      <c r="U149" s="12"/>
      <c r="V149" s="12"/>
      <c r="W149" s="12"/>
      <c r="X149" s="12"/>
      <c r="Y149" s="12"/>
      <c r="Z149" s="12"/>
      <c r="AA149" s="12"/>
      <c r="AB149" s="12"/>
      <c r="AC149" s="12"/>
      <c r="AD149" s="12"/>
      <c r="AE149" s="12"/>
      <c r="AR149" s="165" t="s">
        <v>80</v>
      </c>
      <c r="AT149" s="173" t="s">
        <v>72</v>
      </c>
      <c r="AU149" s="173" t="s">
        <v>73</v>
      </c>
      <c r="AY149" s="165" t="s">
        <v>281</v>
      </c>
      <c r="BK149" s="174">
        <f>SUM(BK150:BK167)</f>
        <v>0</v>
      </c>
    </row>
    <row r="150" s="2" customFormat="1" ht="24.15" customHeight="1">
      <c r="A150" s="34"/>
      <c r="B150" s="177"/>
      <c r="C150" s="178" t="s">
        <v>327</v>
      </c>
      <c r="D150" s="178" t="s">
        <v>284</v>
      </c>
      <c r="E150" s="179" t="s">
        <v>629</v>
      </c>
      <c r="F150" s="180" t="s">
        <v>630</v>
      </c>
      <c r="G150" s="181" t="s">
        <v>403</v>
      </c>
      <c r="H150" s="203">
        <v>1850</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2908</v>
      </c>
    </row>
    <row r="151" s="2" customFormat="1">
      <c r="A151" s="34"/>
      <c r="B151" s="35"/>
      <c r="C151" s="34"/>
      <c r="D151" s="192" t="s">
        <v>290</v>
      </c>
      <c r="E151" s="34"/>
      <c r="F151" s="193" t="s">
        <v>630</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ht="24.15" customHeight="1">
      <c r="A152" s="34"/>
      <c r="B152" s="177"/>
      <c r="C152" s="178" t="s">
        <v>332</v>
      </c>
      <c r="D152" s="178" t="s">
        <v>284</v>
      </c>
      <c r="E152" s="179" t="s">
        <v>632</v>
      </c>
      <c r="F152" s="180" t="s">
        <v>633</v>
      </c>
      <c r="G152" s="181" t="s">
        <v>403</v>
      </c>
      <c r="H152" s="203">
        <v>650</v>
      </c>
      <c r="I152" s="183"/>
      <c r="J152" s="184">
        <f>ROUND(I152*H152,2)</f>
        <v>0</v>
      </c>
      <c r="K152" s="185"/>
      <c r="L152" s="35"/>
      <c r="M152" s="186" t="s">
        <v>1</v>
      </c>
      <c r="N152" s="187"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97</v>
      </c>
      <c r="AT152" s="190" t="s">
        <v>284</v>
      </c>
      <c r="AU152" s="190" t="s">
        <v>80</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97</v>
      </c>
      <c r="BM152" s="190" t="s">
        <v>2909</v>
      </c>
    </row>
    <row r="153" s="2" customFormat="1">
      <c r="A153" s="34"/>
      <c r="B153" s="35"/>
      <c r="C153" s="34"/>
      <c r="D153" s="192" t="s">
        <v>290</v>
      </c>
      <c r="E153" s="34"/>
      <c r="F153" s="193" t="s">
        <v>633</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80</v>
      </c>
    </row>
    <row r="154" s="2" customFormat="1" ht="24.15" customHeight="1">
      <c r="A154" s="34"/>
      <c r="B154" s="177"/>
      <c r="C154" s="178" t="s">
        <v>8</v>
      </c>
      <c r="D154" s="178" t="s">
        <v>284</v>
      </c>
      <c r="E154" s="179" t="s">
        <v>635</v>
      </c>
      <c r="F154" s="180" t="s">
        <v>636</v>
      </c>
      <c r="G154" s="181" t="s">
        <v>403</v>
      </c>
      <c r="H154" s="203">
        <v>507</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80</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2910</v>
      </c>
    </row>
    <row r="155" s="2" customFormat="1">
      <c r="A155" s="34"/>
      <c r="B155" s="35"/>
      <c r="C155" s="34"/>
      <c r="D155" s="192" t="s">
        <v>290</v>
      </c>
      <c r="E155" s="34"/>
      <c r="F155" s="193" t="s">
        <v>636</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80</v>
      </c>
    </row>
    <row r="156" s="2" customFormat="1" ht="16.5" customHeight="1">
      <c r="A156" s="34"/>
      <c r="B156" s="177"/>
      <c r="C156" s="178" t="s">
        <v>439</v>
      </c>
      <c r="D156" s="178" t="s">
        <v>284</v>
      </c>
      <c r="E156" s="179" t="s">
        <v>2911</v>
      </c>
      <c r="F156" s="180" t="s">
        <v>2912</v>
      </c>
      <c r="G156" s="181" t="s">
        <v>403</v>
      </c>
      <c r="H156" s="203">
        <v>2.0800000000000001</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2913</v>
      </c>
    </row>
    <row r="157" s="2" customFormat="1">
      <c r="A157" s="34"/>
      <c r="B157" s="35"/>
      <c r="C157" s="34"/>
      <c r="D157" s="192" t="s">
        <v>290</v>
      </c>
      <c r="E157" s="34"/>
      <c r="F157" s="193" t="s">
        <v>2912</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ht="21.75" customHeight="1">
      <c r="A158" s="34"/>
      <c r="B158" s="177"/>
      <c r="C158" s="178" t="s">
        <v>343</v>
      </c>
      <c r="D158" s="178" t="s">
        <v>284</v>
      </c>
      <c r="E158" s="179" t="s">
        <v>638</v>
      </c>
      <c r="F158" s="180" t="s">
        <v>639</v>
      </c>
      <c r="G158" s="181" t="s">
        <v>403</v>
      </c>
      <c r="H158" s="203">
        <v>1022</v>
      </c>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97</v>
      </c>
      <c r="AT158" s="190" t="s">
        <v>284</v>
      </c>
      <c r="AU158" s="190" t="s">
        <v>80</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2914</v>
      </c>
    </row>
    <row r="159" s="2" customFormat="1">
      <c r="A159" s="34"/>
      <c r="B159" s="35"/>
      <c r="C159" s="34"/>
      <c r="D159" s="192" t="s">
        <v>290</v>
      </c>
      <c r="E159" s="34"/>
      <c r="F159" s="193" t="s">
        <v>639</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80</v>
      </c>
    </row>
    <row r="160" s="2" customFormat="1" ht="24.15" customHeight="1">
      <c r="A160" s="34"/>
      <c r="B160" s="177"/>
      <c r="C160" s="178" t="s">
        <v>348</v>
      </c>
      <c r="D160" s="178" t="s">
        <v>284</v>
      </c>
      <c r="E160" s="179" t="s">
        <v>2915</v>
      </c>
      <c r="F160" s="180" t="s">
        <v>2916</v>
      </c>
      <c r="G160" s="181" t="s">
        <v>410</v>
      </c>
      <c r="H160" s="203">
        <v>8</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80</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2917</v>
      </c>
    </row>
    <row r="161" s="2" customFormat="1">
      <c r="A161" s="34"/>
      <c r="B161" s="35"/>
      <c r="C161" s="34"/>
      <c r="D161" s="192" t="s">
        <v>290</v>
      </c>
      <c r="E161" s="34"/>
      <c r="F161" s="193" t="s">
        <v>2916</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80</v>
      </c>
    </row>
    <row r="162" s="2" customFormat="1" ht="21.75" customHeight="1">
      <c r="A162" s="34"/>
      <c r="B162" s="177"/>
      <c r="C162" s="178" t="s">
        <v>353</v>
      </c>
      <c r="D162" s="178" t="s">
        <v>284</v>
      </c>
      <c r="E162" s="179" t="s">
        <v>641</v>
      </c>
      <c r="F162" s="180" t="s">
        <v>642</v>
      </c>
      <c r="G162" s="181" t="s">
        <v>515</v>
      </c>
      <c r="H162" s="203">
        <v>237.52000000000001</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2918</v>
      </c>
    </row>
    <row r="163" s="2" customFormat="1">
      <c r="A163" s="34"/>
      <c r="B163" s="35"/>
      <c r="C163" s="34"/>
      <c r="D163" s="192" t="s">
        <v>290</v>
      </c>
      <c r="E163" s="34"/>
      <c r="F163" s="193" t="s">
        <v>2919</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ht="24.15" customHeight="1">
      <c r="A164" s="34"/>
      <c r="B164" s="177"/>
      <c r="C164" s="178" t="s">
        <v>360</v>
      </c>
      <c r="D164" s="178" t="s">
        <v>284</v>
      </c>
      <c r="E164" s="179" t="s">
        <v>2920</v>
      </c>
      <c r="F164" s="180" t="s">
        <v>2921</v>
      </c>
      <c r="G164" s="181" t="s">
        <v>410</v>
      </c>
      <c r="H164" s="203">
        <v>8</v>
      </c>
      <c r="I164" s="183"/>
      <c r="J164" s="184">
        <f>ROUND(I164*H164,2)</f>
        <v>0</v>
      </c>
      <c r="K164" s="185"/>
      <c r="L164" s="35"/>
      <c r="M164" s="186" t="s">
        <v>1</v>
      </c>
      <c r="N164" s="187" t="s">
        <v>38</v>
      </c>
      <c r="O164" s="73"/>
      <c r="P164" s="188">
        <f>O164*H164</f>
        <v>0</v>
      </c>
      <c r="Q164" s="188">
        <v>0</v>
      </c>
      <c r="R164" s="188">
        <f>Q164*H164</f>
        <v>0</v>
      </c>
      <c r="S164" s="188">
        <v>0</v>
      </c>
      <c r="T164" s="189">
        <f>S164*H164</f>
        <v>0</v>
      </c>
      <c r="U164" s="34"/>
      <c r="V164" s="34"/>
      <c r="W164" s="34"/>
      <c r="X164" s="34"/>
      <c r="Y164" s="34"/>
      <c r="Z164" s="34"/>
      <c r="AA164" s="34"/>
      <c r="AB164" s="34"/>
      <c r="AC164" s="34"/>
      <c r="AD164" s="34"/>
      <c r="AE164" s="34"/>
      <c r="AR164" s="190" t="s">
        <v>97</v>
      </c>
      <c r="AT164" s="190" t="s">
        <v>284</v>
      </c>
      <c r="AU164" s="190" t="s">
        <v>80</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97</v>
      </c>
      <c r="BM164" s="190" t="s">
        <v>2922</v>
      </c>
    </row>
    <row r="165" s="2" customFormat="1">
      <c r="A165" s="34"/>
      <c r="B165" s="35"/>
      <c r="C165" s="34"/>
      <c r="D165" s="192" t="s">
        <v>290</v>
      </c>
      <c r="E165" s="34"/>
      <c r="F165" s="193" t="s">
        <v>2921</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80</v>
      </c>
    </row>
    <row r="166" s="2" customFormat="1" ht="16.5" customHeight="1">
      <c r="A166" s="34"/>
      <c r="B166" s="177"/>
      <c r="C166" s="178" t="s">
        <v>455</v>
      </c>
      <c r="D166" s="178" t="s">
        <v>284</v>
      </c>
      <c r="E166" s="179" t="s">
        <v>2923</v>
      </c>
      <c r="F166" s="180" t="s">
        <v>2924</v>
      </c>
      <c r="G166" s="181" t="s">
        <v>403</v>
      </c>
      <c r="H166" s="203">
        <v>2.3919999999999999</v>
      </c>
      <c r="I166" s="183"/>
      <c r="J166" s="184">
        <f>ROUND(I166*H166,2)</f>
        <v>0</v>
      </c>
      <c r="K166" s="185"/>
      <c r="L166" s="35"/>
      <c r="M166" s="186" t="s">
        <v>1</v>
      </c>
      <c r="N166" s="187" t="s">
        <v>38</v>
      </c>
      <c r="O166" s="73"/>
      <c r="P166" s="188">
        <f>O166*H166</f>
        <v>0</v>
      </c>
      <c r="Q166" s="188">
        <v>0</v>
      </c>
      <c r="R166" s="188">
        <f>Q166*H166</f>
        <v>0</v>
      </c>
      <c r="S166" s="188">
        <v>0</v>
      </c>
      <c r="T166" s="189">
        <f>S166*H166</f>
        <v>0</v>
      </c>
      <c r="U166" s="34"/>
      <c r="V166" s="34"/>
      <c r="W166" s="34"/>
      <c r="X166" s="34"/>
      <c r="Y166" s="34"/>
      <c r="Z166" s="34"/>
      <c r="AA166" s="34"/>
      <c r="AB166" s="34"/>
      <c r="AC166" s="34"/>
      <c r="AD166" s="34"/>
      <c r="AE166" s="34"/>
      <c r="AR166" s="190" t="s">
        <v>97</v>
      </c>
      <c r="AT166" s="190" t="s">
        <v>284</v>
      </c>
      <c r="AU166" s="190" t="s">
        <v>80</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2925</v>
      </c>
    </row>
    <row r="167" s="2" customFormat="1">
      <c r="A167" s="34"/>
      <c r="B167" s="35"/>
      <c r="C167" s="34"/>
      <c r="D167" s="192" t="s">
        <v>290</v>
      </c>
      <c r="E167" s="34"/>
      <c r="F167" s="193" t="s">
        <v>2924</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80</v>
      </c>
    </row>
    <row r="168" s="12" customFormat="1" ht="25.92" customHeight="1">
      <c r="A168" s="12"/>
      <c r="B168" s="164"/>
      <c r="C168" s="12"/>
      <c r="D168" s="165" t="s">
        <v>72</v>
      </c>
      <c r="E168" s="166" t="s">
        <v>645</v>
      </c>
      <c r="F168" s="166" t="s">
        <v>646</v>
      </c>
      <c r="G168" s="12"/>
      <c r="H168" s="12"/>
      <c r="I168" s="167"/>
      <c r="J168" s="168">
        <f>BK168</f>
        <v>0</v>
      </c>
      <c r="K168" s="12"/>
      <c r="L168" s="164"/>
      <c r="M168" s="169"/>
      <c r="N168" s="170"/>
      <c r="O168" s="170"/>
      <c r="P168" s="171">
        <f>SUM(P169:P172)</f>
        <v>0</v>
      </c>
      <c r="Q168" s="170"/>
      <c r="R168" s="171">
        <f>SUM(R169:R172)</f>
        <v>0</v>
      </c>
      <c r="S168" s="170"/>
      <c r="T168" s="172">
        <f>SUM(T169:T172)</f>
        <v>0</v>
      </c>
      <c r="U168" s="12"/>
      <c r="V168" s="12"/>
      <c r="W168" s="12"/>
      <c r="X168" s="12"/>
      <c r="Y168" s="12"/>
      <c r="Z168" s="12"/>
      <c r="AA168" s="12"/>
      <c r="AB168" s="12"/>
      <c r="AC168" s="12"/>
      <c r="AD168" s="12"/>
      <c r="AE168" s="12"/>
      <c r="AR168" s="165" t="s">
        <v>80</v>
      </c>
      <c r="AT168" s="173" t="s">
        <v>72</v>
      </c>
      <c r="AU168" s="173" t="s">
        <v>73</v>
      </c>
      <c r="AY168" s="165" t="s">
        <v>281</v>
      </c>
      <c r="BK168" s="174">
        <f>SUM(BK169:BK172)</f>
        <v>0</v>
      </c>
    </row>
    <row r="169" s="2" customFormat="1" ht="21.75" customHeight="1">
      <c r="A169" s="34"/>
      <c r="B169" s="177"/>
      <c r="C169" s="178" t="s">
        <v>367</v>
      </c>
      <c r="D169" s="178" t="s">
        <v>284</v>
      </c>
      <c r="E169" s="179" t="s">
        <v>647</v>
      </c>
      <c r="F169" s="180" t="s">
        <v>648</v>
      </c>
      <c r="G169" s="181" t="s">
        <v>505</v>
      </c>
      <c r="H169" s="203">
        <v>1093.2000000000001</v>
      </c>
      <c r="I169" s="183"/>
      <c r="J169" s="184">
        <f>ROUND(I169*H169,2)</f>
        <v>0</v>
      </c>
      <c r="K169" s="185"/>
      <c r="L169" s="35"/>
      <c r="M169" s="186" t="s">
        <v>1</v>
      </c>
      <c r="N169" s="187" t="s">
        <v>38</v>
      </c>
      <c r="O169" s="73"/>
      <c r="P169" s="188">
        <f>O169*H169</f>
        <v>0</v>
      </c>
      <c r="Q169" s="188">
        <v>0</v>
      </c>
      <c r="R169" s="188">
        <f>Q169*H169</f>
        <v>0</v>
      </c>
      <c r="S169" s="188">
        <v>0</v>
      </c>
      <c r="T169" s="189">
        <f>S169*H169</f>
        <v>0</v>
      </c>
      <c r="U169" s="34"/>
      <c r="V169" s="34"/>
      <c r="W169" s="34"/>
      <c r="X169" s="34"/>
      <c r="Y169" s="34"/>
      <c r="Z169" s="34"/>
      <c r="AA169" s="34"/>
      <c r="AB169" s="34"/>
      <c r="AC169" s="34"/>
      <c r="AD169" s="34"/>
      <c r="AE169" s="34"/>
      <c r="AR169" s="190" t="s">
        <v>97</v>
      </c>
      <c r="AT169" s="190" t="s">
        <v>284</v>
      </c>
      <c r="AU169" s="190" t="s">
        <v>80</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97</v>
      </c>
      <c r="BM169" s="190" t="s">
        <v>2926</v>
      </c>
    </row>
    <row r="170" s="2" customFormat="1">
      <c r="A170" s="34"/>
      <c r="B170" s="35"/>
      <c r="C170" s="34"/>
      <c r="D170" s="192" t="s">
        <v>290</v>
      </c>
      <c r="E170" s="34"/>
      <c r="F170" s="193" t="s">
        <v>648</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80</v>
      </c>
    </row>
    <row r="171" s="2" customFormat="1" ht="21.75" customHeight="1">
      <c r="A171" s="34"/>
      <c r="B171" s="177"/>
      <c r="C171" s="178" t="s">
        <v>372</v>
      </c>
      <c r="D171" s="178" t="s">
        <v>284</v>
      </c>
      <c r="E171" s="179" t="s">
        <v>650</v>
      </c>
      <c r="F171" s="180" t="s">
        <v>651</v>
      </c>
      <c r="G171" s="181" t="s">
        <v>510</v>
      </c>
      <c r="H171" s="203">
        <v>40.990000000000002</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2927</v>
      </c>
    </row>
    <row r="172" s="2" customFormat="1">
      <c r="A172" s="34"/>
      <c r="B172" s="35"/>
      <c r="C172" s="34"/>
      <c r="D172" s="192" t="s">
        <v>290</v>
      </c>
      <c r="E172" s="34"/>
      <c r="F172" s="193" t="s">
        <v>651</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12" customFormat="1" ht="25.92" customHeight="1">
      <c r="A173" s="12"/>
      <c r="B173" s="164"/>
      <c r="C173" s="12"/>
      <c r="D173" s="165" t="s">
        <v>72</v>
      </c>
      <c r="E173" s="166" t="s">
        <v>653</v>
      </c>
      <c r="F173" s="166" t="s">
        <v>654</v>
      </c>
      <c r="G173" s="12"/>
      <c r="H173" s="12"/>
      <c r="I173" s="167"/>
      <c r="J173" s="168">
        <f>BK173</f>
        <v>0</v>
      </c>
      <c r="K173" s="12"/>
      <c r="L173" s="164"/>
      <c r="M173" s="169"/>
      <c r="N173" s="170"/>
      <c r="O173" s="170"/>
      <c r="P173" s="171">
        <f>SUM(P174:P175)</f>
        <v>0</v>
      </c>
      <c r="Q173" s="170"/>
      <c r="R173" s="171">
        <f>SUM(R174:R175)</f>
        <v>0</v>
      </c>
      <c r="S173" s="170"/>
      <c r="T173" s="172">
        <f>SUM(T174:T175)</f>
        <v>0</v>
      </c>
      <c r="U173" s="12"/>
      <c r="V173" s="12"/>
      <c r="W173" s="12"/>
      <c r="X173" s="12"/>
      <c r="Y173" s="12"/>
      <c r="Z173" s="12"/>
      <c r="AA173" s="12"/>
      <c r="AB173" s="12"/>
      <c r="AC173" s="12"/>
      <c r="AD173" s="12"/>
      <c r="AE173" s="12"/>
      <c r="AR173" s="165" t="s">
        <v>80</v>
      </c>
      <c r="AT173" s="173" t="s">
        <v>72</v>
      </c>
      <c r="AU173" s="173" t="s">
        <v>73</v>
      </c>
      <c r="AY173" s="165" t="s">
        <v>281</v>
      </c>
      <c r="BK173" s="174">
        <f>SUM(BK174:BK175)</f>
        <v>0</v>
      </c>
    </row>
    <row r="174" s="2" customFormat="1" ht="16.5" customHeight="1">
      <c r="A174" s="34"/>
      <c r="B174" s="177"/>
      <c r="C174" s="178" t="s">
        <v>7</v>
      </c>
      <c r="D174" s="178" t="s">
        <v>284</v>
      </c>
      <c r="E174" s="179" t="s">
        <v>655</v>
      </c>
      <c r="F174" s="180" t="s">
        <v>656</v>
      </c>
      <c r="G174" s="181" t="s">
        <v>515</v>
      </c>
      <c r="H174" s="203">
        <v>1455.04</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80</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2928</v>
      </c>
    </row>
    <row r="175" s="2" customFormat="1">
      <c r="A175" s="34"/>
      <c r="B175" s="35"/>
      <c r="C175" s="34"/>
      <c r="D175" s="192" t="s">
        <v>290</v>
      </c>
      <c r="E175" s="34"/>
      <c r="F175" s="193" t="s">
        <v>656</v>
      </c>
      <c r="G175" s="34"/>
      <c r="H175" s="34"/>
      <c r="I175" s="194"/>
      <c r="J175" s="34"/>
      <c r="K175" s="34"/>
      <c r="L175" s="35"/>
      <c r="M175" s="199"/>
      <c r="N175" s="200"/>
      <c r="O175" s="201"/>
      <c r="P175" s="201"/>
      <c r="Q175" s="201"/>
      <c r="R175" s="201"/>
      <c r="S175" s="201"/>
      <c r="T175" s="202"/>
      <c r="U175" s="34"/>
      <c r="V175" s="34"/>
      <c r="W175" s="34"/>
      <c r="X175" s="34"/>
      <c r="Y175" s="34"/>
      <c r="Z175" s="34"/>
      <c r="AA175" s="34"/>
      <c r="AB175" s="34"/>
      <c r="AC175" s="34"/>
      <c r="AD175" s="34"/>
      <c r="AE175" s="34"/>
      <c r="AT175" s="15" t="s">
        <v>290</v>
      </c>
      <c r="AU175" s="15" t="s">
        <v>80</v>
      </c>
    </row>
    <row r="176" s="2" customFormat="1" ht="6.96" customHeight="1">
      <c r="A176" s="34"/>
      <c r="B176" s="56"/>
      <c r="C176" s="57"/>
      <c r="D176" s="57"/>
      <c r="E176" s="57"/>
      <c r="F176" s="57"/>
      <c r="G176" s="57"/>
      <c r="H176" s="57"/>
      <c r="I176" s="57"/>
      <c r="J176" s="57"/>
      <c r="K176" s="57"/>
      <c r="L176" s="35"/>
      <c r="M176" s="34"/>
      <c r="O176" s="34"/>
      <c r="P176" s="34"/>
      <c r="Q176" s="34"/>
      <c r="R176" s="34"/>
      <c r="S176" s="34"/>
      <c r="T176" s="34"/>
      <c r="U176" s="34"/>
      <c r="V176" s="34"/>
      <c r="W176" s="34"/>
      <c r="X176" s="34"/>
      <c r="Y176" s="34"/>
      <c r="Z176" s="34"/>
      <c r="AA176" s="34"/>
      <c r="AB176" s="34"/>
      <c r="AC176" s="34"/>
      <c r="AD176" s="34"/>
      <c r="AE176" s="34"/>
    </row>
  </sheetData>
  <autoFilter ref="C127:K175"/>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195</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23.25" customHeight="1">
      <c r="B9" s="18"/>
      <c r="E9" s="126" t="s">
        <v>2929</v>
      </c>
      <c r="F9" s="1"/>
      <c r="G9" s="1"/>
      <c r="H9" s="1"/>
      <c r="L9" s="18"/>
    </row>
    <row r="10" s="1" customFormat="1" ht="12" customHeight="1">
      <c r="B10" s="18"/>
      <c r="D10" s="28" t="s">
        <v>251</v>
      </c>
      <c r="L10" s="18"/>
    </row>
    <row r="11" s="2" customFormat="1" ht="16.5" customHeight="1">
      <c r="A11" s="34"/>
      <c r="B11" s="35"/>
      <c r="C11" s="34"/>
      <c r="D11" s="34"/>
      <c r="E11" s="127" t="s">
        <v>2930</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2931</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ROUND(J130,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ROUND((SUM(BE130:BE198)),  2)</f>
        <v>0</v>
      </c>
      <c r="G37" s="34"/>
      <c r="H37" s="34"/>
      <c r="I37" s="133">
        <v>0.20999999999999999</v>
      </c>
      <c r="J37" s="132">
        <f>ROUND(((SUM(BE130:BE198))*I37),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ROUND((SUM(BF130:BF198)),  2)</f>
        <v>0</v>
      </c>
      <c r="G38" s="34"/>
      <c r="H38" s="34"/>
      <c r="I38" s="133">
        <v>0.12</v>
      </c>
      <c r="J38" s="132">
        <f>ROUND(((SUM(BF130:BF198))*I38),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ROUND((SUM(BG130:BG198)),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ROUND((SUM(BH130:BH198)),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ROUND((SUM(BI130:BI198)),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23.25" customHeight="1">
      <c r="B87" s="18"/>
      <c r="E87" s="126" t="s">
        <v>2929</v>
      </c>
      <c r="F87" s="1"/>
      <c r="G87" s="1"/>
      <c r="H87" s="1"/>
      <c r="L87" s="18"/>
    </row>
    <row r="88" s="1" customFormat="1" ht="12" customHeight="1">
      <c r="B88" s="18"/>
      <c r="C88" s="28" t="s">
        <v>251</v>
      </c>
      <c r="L88" s="18"/>
    </row>
    <row r="89" s="2" customFormat="1" ht="16.5" customHeight="1">
      <c r="A89" s="34"/>
      <c r="B89" s="35"/>
      <c r="C89" s="34"/>
      <c r="D89" s="34"/>
      <c r="E89" s="127" t="s">
        <v>2930</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00-0 - Vedlejší rozpočtové náklady</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J130</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260</v>
      </c>
      <c r="E101" s="147"/>
      <c r="F101" s="147"/>
      <c r="G101" s="147"/>
      <c r="H101" s="147"/>
      <c r="I101" s="147"/>
      <c r="J101" s="148">
        <f>J131</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261</v>
      </c>
      <c r="E102" s="151"/>
      <c r="F102" s="151"/>
      <c r="G102" s="151"/>
      <c r="H102" s="151"/>
      <c r="I102" s="151"/>
      <c r="J102" s="152">
        <f>J132</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262</v>
      </c>
      <c r="E103" s="151"/>
      <c r="F103" s="151"/>
      <c r="G103" s="151"/>
      <c r="H103" s="151"/>
      <c r="I103" s="151"/>
      <c r="J103" s="152">
        <f>J145</f>
        <v>0</v>
      </c>
      <c r="K103" s="10"/>
      <c r="L103" s="149"/>
      <c r="S103" s="10"/>
      <c r="T103" s="10"/>
      <c r="U103" s="10"/>
      <c r="V103" s="10"/>
      <c r="W103" s="10"/>
      <c r="X103" s="10"/>
      <c r="Y103" s="10"/>
      <c r="Z103" s="10"/>
      <c r="AA103" s="10"/>
      <c r="AB103" s="10"/>
      <c r="AC103" s="10"/>
      <c r="AD103" s="10"/>
      <c r="AE103" s="10"/>
    </row>
    <row r="104" s="10" customFormat="1" ht="19.92" customHeight="1">
      <c r="A104" s="10"/>
      <c r="B104" s="149"/>
      <c r="C104" s="10"/>
      <c r="D104" s="150" t="s">
        <v>263</v>
      </c>
      <c r="E104" s="151"/>
      <c r="F104" s="151"/>
      <c r="G104" s="151"/>
      <c r="H104" s="151"/>
      <c r="I104" s="151"/>
      <c r="J104" s="152">
        <f>J164</f>
        <v>0</v>
      </c>
      <c r="K104" s="10"/>
      <c r="L104" s="149"/>
      <c r="S104" s="10"/>
      <c r="T104" s="10"/>
      <c r="U104" s="10"/>
      <c r="V104" s="10"/>
      <c r="W104" s="10"/>
      <c r="X104" s="10"/>
      <c r="Y104" s="10"/>
      <c r="Z104" s="10"/>
      <c r="AA104" s="10"/>
      <c r="AB104" s="10"/>
      <c r="AC104" s="10"/>
      <c r="AD104" s="10"/>
      <c r="AE104" s="10"/>
    </row>
    <row r="105" s="10" customFormat="1" ht="19.92" customHeight="1">
      <c r="A105" s="10"/>
      <c r="B105" s="149"/>
      <c r="C105" s="10"/>
      <c r="D105" s="150" t="s">
        <v>264</v>
      </c>
      <c r="E105" s="151"/>
      <c r="F105" s="151"/>
      <c r="G105" s="151"/>
      <c r="H105" s="151"/>
      <c r="I105" s="151"/>
      <c r="J105" s="152">
        <f>J177</f>
        <v>0</v>
      </c>
      <c r="K105" s="10"/>
      <c r="L105" s="149"/>
      <c r="S105" s="10"/>
      <c r="T105" s="10"/>
      <c r="U105" s="10"/>
      <c r="V105" s="10"/>
      <c r="W105" s="10"/>
      <c r="X105" s="10"/>
      <c r="Y105" s="10"/>
      <c r="Z105" s="10"/>
      <c r="AA105" s="10"/>
      <c r="AB105" s="10"/>
      <c r="AC105" s="10"/>
      <c r="AD105" s="10"/>
      <c r="AE105" s="10"/>
    </row>
    <row r="106" s="10" customFormat="1" ht="19.92" customHeight="1">
      <c r="A106" s="10"/>
      <c r="B106" s="149"/>
      <c r="C106" s="10"/>
      <c r="D106" s="150" t="s">
        <v>265</v>
      </c>
      <c r="E106" s="151"/>
      <c r="F106" s="151"/>
      <c r="G106" s="151"/>
      <c r="H106" s="151"/>
      <c r="I106" s="151"/>
      <c r="J106" s="152">
        <f>J181</f>
        <v>0</v>
      </c>
      <c r="K106" s="10"/>
      <c r="L106" s="149"/>
      <c r="S106" s="10"/>
      <c r="T106" s="10"/>
      <c r="U106" s="10"/>
      <c r="V106" s="10"/>
      <c r="W106" s="10"/>
      <c r="X106" s="10"/>
      <c r="Y106" s="10"/>
      <c r="Z106" s="10"/>
      <c r="AA106" s="10"/>
      <c r="AB106" s="10"/>
      <c r="AC106" s="10"/>
      <c r="AD106" s="10"/>
      <c r="AE106" s="10"/>
    </row>
    <row r="107" s="2" customFormat="1" ht="21.84" customHeight="1">
      <c r="A107" s="34"/>
      <c r="B107" s="35"/>
      <c r="C107" s="34"/>
      <c r="D107" s="34"/>
      <c r="E107" s="34"/>
      <c r="F107" s="34"/>
      <c r="G107" s="34"/>
      <c r="H107" s="34"/>
      <c r="I107" s="34"/>
      <c r="J107" s="34"/>
      <c r="K107" s="34"/>
      <c r="L107" s="51"/>
      <c r="S107" s="34"/>
      <c r="T107" s="34"/>
      <c r="U107" s="34"/>
      <c r="V107" s="34"/>
      <c r="W107" s="34"/>
      <c r="X107" s="34"/>
      <c r="Y107" s="34"/>
      <c r="Z107" s="34"/>
      <c r="AA107" s="34"/>
      <c r="AB107" s="34"/>
      <c r="AC107" s="34"/>
      <c r="AD107" s="34"/>
      <c r="AE107" s="34"/>
    </row>
    <row r="108" s="2" customFormat="1" ht="6.96" customHeight="1">
      <c r="A108" s="34"/>
      <c r="B108" s="56"/>
      <c r="C108" s="57"/>
      <c r="D108" s="57"/>
      <c r="E108" s="57"/>
      <c r="F108" s="57"/>
      <c r="G108" s="57"/>
      <c r="H108" s="57"/>
      <c r="I108" s="57"/>
      <c r="J108" s="57"/>
      <c r="K108" s="57"/>
      <c r="L108" s="51"/>
      <c r="S108" s="34"/>
      <c r="T108" s="34"/>
      <c r="U108" s="34"/>
      <c r="V108" s="34"/>
      <c r="W108" s="34"/>
      <c r="X108" s="34"/>
      <c r="Y108" s="34"/>
      <c r="Z108" s="34"/>
      <c r="AA108" s="34"/>
      <c r="AB108" s="34"/>
      <c r="AC108" s="34"/>
      <c r="AD108" s="34"/>
      <c r="AE108" s="34"/>
    </row>
    <row r="112" s="2" customFormat="1" ht="6.96" customHeight="1">
      <c r="A112" s="34"/>
      <c r="B112" s="58"/>
      <c r="C112" s="59"/>
      <c r="D112" s="59"/>
      <c r="E112" s="59"/>
      <c r="F112" s="59"/>
      <c r="G112" s="59"/>
      <c r="H112" s="59"/>
      <c r="I112" s="59"/>
      <c r="J112" s="59"/>
      <c r="K112" s="59"/>
      <c r="L112" s="51"/>
      <c r="S112" s="34"/>
      <c r="T112" s="34"/>
      <c r="U112" s="34"/>
      <c r="V112" s="34"/>
      <c r="W112" s="34"/>
      <c r="X112" s="34"/>
      <c r="Y112" s="34"/>
      <c r="Z112" s="34"/>
      <c r="AA112" s="34"/>
      <c r="AB112" s="34"/>
      <c r="AC112" s="34"/>
      <c r="AD112" s="34"/>
      <c r="AE112" s="34"/>
    </row>
    <row r="113" s="2" customFormat="1" ht="24.96" customHeight="1">
      <c r="A113" s="34"/>
      <c r="B113" s="35"/>
      <c r="C113" s="19" t="s">
        <v>266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6.96" customHeight="1">
      <c r="A114" s="34"/>
      <c r="B114" s="35"/>
      <c r="C114" s="34"/>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12" customHeight="1">
      <c r="A115" s="34"/>
      <c r="B115" s="35"/>
      <c r="C115" s="28" t="s">
        <v>16</v>
      </c>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6.5" customHeight="1">
      <c r="A116" s="34"/>
      <c r="B116" s="35"/>
      <c r="C116" s="34"/>
      <c r="D116" s="34"/>
      <c r="E116" s="126" t="str">
        <f>E7</f>
        <v>Městský park -Děkanská zahrada Pelhřimov - kompletní provedení</v>
      </c>
      <c r="F116" s="28"/>
      <c r="G116" s="28"/>
      <c r="H116" s="28"/>
      <c r="I116" s="34"/>
      <c r="J116" s="34"/>
      <c r="K116" s="34"/>
      <c r="L116" s="51"/>
      <c r="S116" s="34"/>
      <c r="T116" s="34"/>
      <c r="U116" s="34"/>
      <c r="V116" s="34"/>
      <c r="W116" s="34"/>
      <c r="X116" s="34"/>
      <c r="Y116" s="34"/>
      <c r="Z116" s="34"/>
      <c r="AA116" s="34"/>
      <c r="AB116" s="34"/>
      <c r="AC116" s="34"/>
      <c r="AD116" s="34"/>
      <c r="AE116" s="34"/>
    </row>
    <row r="117" s="1" customFormat="1" ht="12" customHeight="1">
      <c r="B117" s="18"/>
      <c r="C117" s="28" t="s">
        <v>249</v>
      </c>
      <c r="L117" s="18"/>
    </row>
    <row r="118" s="1" customFormat="1" ht="23.25" customHeight="1">
      <c r="B118" s="18"/>
      <c r="E118" s="126" t="s">
        <v>2929</v>
      </c>
      <c r="F118" s="1"/>
      <c r="G118" s="1"/>
      <c r="H118" s="1"/>
      <c r="L118" s="18"/>
    </row>
    <row r="119" s="1" customFormat="1" ht="12" customHeight="1">
      <c r="B119" s="18"/>
      <c r="C119" s="28" t="s">
        <v>251</v>
      </c>
      <c r="L119" s="18"/>
    </row>
    <row r="120" s="2" customFormat="1" ht="16.5" customHeight="1">
      <c r="A120" s="34"/>
      <c r="B120" s="35"/>
      <c r="C120" s="34"/>
      <c r="D120" s="34"/>
      <c r="E120" s="127" t="s">
        <v>2930</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253</v>
      </c>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6.5" customHeight="1">
      <c r="A122" s="34"/>
      <c r="B122" s="35"/>
      <c r="C122" s="34"/>
      <c r="D122" s="34"/>
      <c r="E122" s="63" t="str">
        <f>E13</f>
        <v>00-0 - Vedlejší rozpočtové náklady</v>
      </c>
      <c r="F122" s="34"/>
      <c r="G122" s="34"/>
      <c r="H122" s="34"/>
      <c r="I122" s="34"/>
      <c r="J122" s="34"/>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20</v>
      </c>
      <c r="D124" s="34"/>
      <c r="E124" s="34"/>
      <c r="F124" s="23" t="str">
        <f>F16</f>
        <v xml:space="preserve"> </v>
      </c>
      <c r="G124" s="34"/>
      <c r="H124" s="34"/>
      <c r="I124" s="28" t="s">
        <v>22</v>
      </c>
      <c r="J124" s="65" t="str">
        <f>IF(J16="","",J16)</f>
        <v>5. 12. 2024</v>
      </c>
      <c r="K124" s="34"/>
      <c r="L124" s="51"/>
      <c r="S124" s="34"/>
      <c r="T124" s="34"/>
      <c r="U124" s="34"/>
      <c r="V124" s="34"/>
      <c r="W124" s="34"/>
      <c r="X124" s="34"/>
      <c r="Y124" s="34"/>
      <c r="Z124" s="34"/>
      <c r="AA124" s="34"/>
      <c r="AB124" s="34"/>
      <c r="AC124" s="34"/>
      <c r="AD124" s="34"/>
      <c r="AE124" s="34"/>
    </row>
    <row r="125" s="2" customFormat="1" ht="6.96"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2" customFormat="1" ht="15.15" customHeight="1">
      <c r="A126" s="34"/>
      <c r="B126" s="35"/>
      <c r="C126" s="28" t="s">
        <v>24</v>
      </c>
      <c r="D126" s="34"/>
      <c r="E126" s="34"/>
      <c r="F126" s="23" t="str">
        <f>E19</f>
        <v xml:space="preserve"> </v>
      </c>
      <c r="G126" s="34"/>
      <c r="H126" s="34"/>
      <c r="I126" s="28" t="s">
        <v>29</v>
      </c>
      <c r="J126" s="32" t="str">
        <f>E25</f>
        <v xml:space="preserve"> </v>
      </c>
      <c r="K126" s="34"/>
      <c r="L126" s="51"/>
      <c r="S126" s="34"/>
      <c r="T126" s="34"/>
      <c r="U126" s="34"/>
      <c r="V126" s="34"/>
      <c r="W126" s="34"/>
      <c r="X126" s="34"/>
      <c r="Y126" s="34"/>
      <c r="Z126" s="34"/>
      <c r="AA126" s="34"/>
      <c r="AB126" s="34"/>
      <c r="AC126" s="34"/>
      <c r="AD126" s="34"/>
      <c r="AE126" s="34"/>
    </row>
    <row r="127" s="2" customFormat="1" ht="15.15" customHeight="1">
      <c r="A127" s="34"/>
      <c r="B127" s="35"/>
      <c r="C127" s="28" t="s">
        <v>27</v>
      </c>
      <c r="D127" s="34"/>
      <c r="E127" s="34"/>
      <c r="F127" s="23" t="str">
        <f>IF(E22="","",E22)</f>
        <v>Vyplň údaj</v>
      </c>
      <c r="G127" s="34"/>
      <c r="H127" s="34"/>
      <c r="I127" s="28" t="s">
        <v>31</v>
      </c>
      <c r="J127" s="32" t="str">
        <f>E28</f>
        <v xml:space="preserve"> </v>
      </c>
      <c r="K127" s="34"/>
      <c r="L127" s="51"/>
      <c r="S127" s="34"/>
      <c r="T127" s="34"/>
      <c r="U127" s="34"/>
      <c r="V127" s="34"/>
      <c r="W127" s="34"/>
      <c r="X127" s="34"/>
      <c r="Y127" s="34"/>
      <c r="Z127" s="34"/>
      <c r="AA127" s="34"/>
      <c r="AB127" s="34"/>
      <c r="AC127" s="34"/>
      <c r="AD127" s="34"/>
      <c r="AE127" s="34"/>
    </row>
    <row r="128" s="2" customFormat="1" ht="10.32"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11" customFormat="1" ht="29.28" customHeight="1">
      <c r="A129" s="153"/>
      <c r="B129" s="154"/>
      <c r="C129" s="155" t="s">
        <v>267</v>
      </c>
      <c r="D129" s="156" t="s">
        <v>58</v>
      </c>
      <c r="E129" s="156" t="s">
        <v>54</v>
      </c>
      <c r="F129" s="156" t="s">
        <v>55</v>
      </c>
      <c r="G129" s="156" t="s">
        <v>268</v>
      </c>
      <c r="H129" s="156" t="s">
        <v>269</v>
      </c>
      <c r="I129" s="156" t="s">
        <v>270</v>
      </c>
      <c r="J129" s="157" t="s">
        <v>257</v>
      </c>
      <c r="K129" s="158" t="s">
        <v>271</v>
      </c>
      <c r="L129" s="159"/>
      <c r="M129" s="82" t="s">
        <v>1</v>
      </c>
      <c r="N129" s="83" t="s">
        <v>37</v>
      </c>
      <c r="O129" s="83" t="s">
        <v>272</v>
      </c>
      <c r="P129" s="83" t="s">
        <v>273</v>
      </c>
      <c r="Q129" s="83" t="s">
        <v>274</v>
      </c>
      <c r="R129" s="83" t="s">
        <v>275</v>
      </c>
      <c r="S129" s="83" t="s">
        <v>276</v>
      </c>
      <c r="T129" s="84" t="s">
        <v>277</v>
      </c>
      <c r="U129" s="153"/>
      <c r="V129" s="153"/>
      <c r="W129" s="153"/>
      <c r="X129" s="153"/>
      <c r="Y129" s="153"/>
      <c r="Z129" s="153"/>
      <c r="AA129" s="153"/>
      <c r="AB129" s="153"/>
      <c r="AC129" s="153"/>
      <c r="AD129" s="153"/>
      <c r="AE129" s="153"/>
    </row>
    <row r="130" s="2" customFormat="1" ht="22.8" customHeight="1">
      <c r="A130" s="34"/>
      <c r="B130" s="35"/>
      <c r="C130" s="89" t="s">
        <v>278</v>
      </c>
      <c r="D130" s="34"/>
      <c r="E130" s="34"/>
      <c r="F130" s="34"/>
      <c r="G130" s="34"/>
      <c r="H130" s="34"/>
      <c r="I130" s="34"/>
      <c r="J130" s="160">
        <f>BK130</f>
        <v>0</v>
      </c>
      <c r="K130" s="34"/>
      <c r="L130" s="35"/>
      <c r="M130" s="85"/>
      <c r="N130" s="69"/>
      <c r="O130" s="86"/>
      <c r="P130" s="161">
        <f>P131</f>
        <v>0</v>
      </c>
      <c r="Q130" s="86"/>
      <c r="R130" s="161">
        <f>R131</f>
        <v>0</v>
      </c>
      <c r="S130" s="86"/>
      <c r="T130" s="162">
        <f>T131</f>
        <v>0</v>
      </c>
      <c r="U130" s="34"/>
      <c r="V130" s="34"/>
      <c r="W130" s="34"/>
      <c r="X130" s="34"/>
      <c r="Y130" s="34"/>
      <c r="Z130" s="34"/>
      <c r="AA130" s="34"/>
      <c r="AB130" s="34"/>
      <c r="AC130" s="34"/>
      <c r="AD130" s="34"/>
      <c r="AE130" s="34"/>
      <c r="AT130" s="15" t="s">
        <v>72</v>
      </c>
      <c r="AU130" s="15" t="s">
        <v>259</v>
      </c>
      <c r="BK130" s="163">
        <f>BK131</f>
        <v>0</v>
      </c>
    </row>
    <row r="131" s="12" customFormat="1" ht="25.92" customHeight="1">
      <c r="A131" s="12"/>
      <c r="B131" s="164"/>
      <c r="C131" s="12"/>
      <c r="D131" s="165" t="s">
        <v>72</v>
      </c>
      <c r="E131" s="166" t="s">
        <v>279</v>
      </c>
      <c r="F131" s="166" t="s">
        <v>89</v>
      </c>
      <c r="G131" s="12"/>
      <c r="H131" s="12"/>
      <c r="I131" s="167"/>
      <c r="J131" s="168">
        <f>BK131</f>
        <v>0</v>
      </c>
      <c r="K131" s="12"/>
      <c r="L131" s="164"/>
      <c r="M131" s="169"/>
      <c r="N131" s="170"/>
      <c r="O131" s="170"/>
      <c r="P131" s="171">
        <f>P132+P145+P164+P177+P181</f>
        <v>0</v>
      </c>
      <c r="Q131" s="170"/>
      <c r="R131" s="171">
        <f>R132+R145+R164+R177+R181</f>
        <v>0</v>
      </c>
      <c r="S131" s="170"/>
      <c r="T131" s="172">
        <f>T132+T145+T164+T177+T181</f>
        <v>0</v>
      </c>
      <c r="U131" s="12"/>
      <c r="V131" s="12"/>
      <c r="W131" s="12"/>
      <c r="X131" s="12"/>
      <c r="Y131" s="12"/>
      <c r="Z131" s="12"/>
      <c r="AA131" s="12"/>
      <c r="AB131" s="12"/>
      <c r="AC131" s="12"/>
      <c r="AD131" s="12"/>
      <c r="AE131" s="12"/>
      <c r="AR131" s="165" t="s">
        <v>280</v>
      </c>
      <c r="AT131" s="173" t="s">
        <v>72</v>
      </c>
      <c r="AU131" s="173" t="s">
        <v>73</v>
      </c>
      <c r="AY131" s="165" t="s">
        <v>281</v>
      </c>
      <c r="BK131" s="174">
        <f>BK132+BK145+BK164+BK177+BK181</f>
        <v>0</v>
      </c>
    </row>
    <row r="132" s="12" customFormat="1" ht="22.8" customHeight="1">
      <c r="A132" s="12"/>
      <c r="B132" s="164"/>
      <c r="C132" s="12"/>
      <c r="D132" s="165" t="s">
        <v>72</v>
      </c>
      <c r="E132" s="175" t="s">
        <v>282</v>
      </c>
      <c r="F132" s="175" t="s">
        <v>283</v>
      </c>
      <c r="G132" s="12"/>
      <c r="H132" s="12"/>
      <c r="I132" s="167"/>
      <c r="J132" s="176">
        <f>BK132</f>
        <v>0</v>
      </c>
      <c r="K132" s="12"/>
      <c r="L132" s="164"/>
      <c r="M132" s="169"/>
      <c r="N132" s="170"/>
      <c r="O132" s="170"/>
      <c r="P132" s="171">
        <f>SUM(P133:P144)</f>
        <v>0</v>
      </c>
      <c r="Q132" s="170"/>
      <c r="R132" s="171">
        <f>SUM(R133:R144)</f>
        <v>0</v>
      </c>
      <c r="S132" s="170"/>
      <c r="T132" s="172">
        <f>SUM(T133:T144)</f>
        <v>0</v>
      </c>
      <c r="U132" s="12"/>
      <c r="V132" s="12"/>
      <c r="W132" s="12"/>
      <c r="X132" s="12"/>
      <c r="Y132" s="12"/>
      <c r="Z132" s="12"/>
      <c r="AA132" s="12"/>
      <c r="AB132" s="12"/>
      <c r="AC132" s="12"/>
      <c r="AD132" s="12"/>
      <c r="AE132" s="12"/>
      <c r="AR132" s="165" t="s">
        <v>280</v>
      </c>
      <c r="AT132" s="173" t="s">
        <v>72</v>
      </c>
      <c r="AU132" s="173" t="s">
        <v>80</v>
      </c>
      <c r="AY132" s="165" t="s">
        <v>281</v>
      </c>
      <c r="BK132" s="174">
        <f>SUM(BK133:BK144)</f>
        <v>0</v>
      </c>
    </row>
    <row r="133" s="2" customFormat="1" ht="16.5" customHeight="1">
      <c r="A133" s="34"/>
      <c r="B133" s="177"/>
      <c r="C133" s="178" t="s">
        <v>82</v>
      </c>
      <c r="D133" s="178" t="s">
        <v>284</v>
      </c>
      <c r="E133" s="179" t="s">
        <v>285</v>
      </c>
      <c r="F133" s="180" t="s">
        <v>286</v>
      </c>
      <c r="G133" s="181" t="s">
        <v>287</v>
      </c>
      <c r="H133" s="182"/>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288</v>
      </c>
      <c r="AT133" s="190" t="s">
        <v>284</v>
      </c>
      <c r="AU133" s="190" t="s">
        <v>82</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288</v>
      </c>
      <c r="BM133" s="190" t="s">
        <v>2932</v>
      </c>
    </row>
    <row r="134" s="2" customFormat="1">
      <c r="A134" s="34"/>
      <c r="B134" s="35"/>
      <c r="C134" s="34"/>
      <c r="D134" s="192" t="s">
        <v>290</v>
      </c>
      <c r="E134" s="34"/>
      <c r="F134" s="193" t="s">
        <v>286</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82</v>
      </c>
    </row>
    <row r="135" s="2" customFormat="1">
      <c r="A135" s="34"/>
      <c r="B135" s="35"/>
      <c r="C135" s="34"/>
      <c r="D135" s="192" t="s">
        <v>291</v>
      </c>
      <c r="E135" s="34"/>
      <c r="F135" s="197" t="s">
        <v>292</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291</v>
      </c>
      <c r="AU135" s="15" t="s">
        <v>82</v>
      </c>
    </row>
    <row r="136" s="2" customFormat="1" ht="16.5" customHeight="1">
      <c r="A136" s="34"/>
      <c r="B136" s="177"/>
      <c r="C136" s="178" t="s">
        <v>90</v>
      </c>
      <c r="D136" s="178" t="s">
        <v>284</v>
      </c>
      <c r="E136" s="179" t="s">
        <v>293</v>
      </c>
      <c r="F136" s="180" t="s">
        <v>294</v>
      </c>
      <c r="G136" s="181" t="s">
        <v>287</v>
      </c>
      <c r="H136" s="182"/>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288</v>
      </c>
      <c r="AT136" s="190" t="s">
        <v>284</v>
      </c>
      <c r="AU136" s="190" t="s">
        <v>82</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288</v>
      </c>
      <c r="BM136" s="190" t="s">
        <v>2933</v>
      </c>
    </row>
    <row r="137" s="2" customFormat="1">
      <c r="A137" s="34"/>
      <c r="B137" s="35"/>
      <c r="C137" s="34"/>
      <c r="D137" s="192" t="s">
        <v>290</v>
      </c>
      <c r="E137" s="34"/>
      <c r="F137" s="193" t="s">
        <v>294</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82</v>
      </c>
    </row>
    <row r="138" s="2" customFormat="1">
      <c r="A138" s="34"/>
      <c r="B138" s="35"/>
      <c r="C138" s="34"/>
      <c r="D138" s="192" t="s">
        <v>291</v>
      </c>
      <c r="E138" s="34"/>
      <c r="F138" s="197" t="s">
        <v>296</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291</v>
      </c>
      <c r="AU138" s="15" t="s">
        <v>82</v>
      </c>
    </row>
    <row r="139" s="2" customFormat="1" ht="16.5" customHeight="1">
      <c r="A139" s="34"/>
      <c r="B139" s="177"/>
      <c r="C139" s="178" t="s">
        <v>97</v>
      </c>
      <c r="D139" s="178" t="s">
        <v>284</v>
      </c>
      <c r="E139" s="179" t="s">
        <v>297</v>
      </c>
      <c r="F139" s="180" t="s">
        <v>298</v>
      </c>
      <c r="G139" s="181" t="s">
        <v>287</v>
      </c>
      <c r="H139" s="182"/>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288</v>
      </c>
      <c r="AT139" s="190" t="s">
        <v>284</v>
      </c>
      <c r="AU139" s="190" t="s">
        <v>82</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288</v>
      </c>
      <c r="BM139" s="190" t="s">
        <v>2934</v>
      </c>
    </row>
    <row r="140" s="2" customFormat="1">
      <c r="A140" s="34"/>
      <c r="B140" s="35"/>
      <c r="C140" s="34"/>
      <c r="D140" s="192" t="s">
        <v>290</v>
      </c>
      <c r="E140" s="34"/>
      <c r="F140" s="193" t="s">
        <v>298</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82</v>
      </c>
    </row>
    <row r="141" s="2" customFormat="1">
      <c r="A141" s="34"/>
      <c r="B141" s="35"/>
      <c r="C141" s="34"/>
      <c r="D141" s="192" t="s">
        <v>291</v>
      </c>
      <c r="E141" s="34"/>
      <c r="F141" s="198" t="s">
        <v>300</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291</v>
      </c>
      <c r="AU141" s="15" t="s">
        <v>82</v>
      </c>
    </row>
    <row r="142" s="2" customFormat="1" ht="16.5" customHeight="1">
      <c r="A142" s="34"/>
      <c r="B142" s="177"/>
      <c r="C142" s="178" t="s">
        <v>280</v>
      </c>
      <c r="D142" s="178" t="s">
        <v>284</v>
      </c>
      <c r="E142" s="179" t="s">
        <v>301</v>
      </c>
      <c r="F142" s="180" t="s">
        <v>302</v>
      </c>
      <c r="G142" s="181" t="s">
        <v>287</v>
      </c>
      <c r="H142" s="182"/>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288</v>
      </c>
      <c r="AT142" s="190" t="s">
        <v>284</v>
      </c>
      <c r="AU142" s="190" t="s">
        <v>82</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288</v>
      </c>
      <c r="BM142" s="190" t="s">
        <v>2935</v>
      </c>
    </row>
    <row r="143" s="2" customFormat="1">
      <c r="A143" s="34"/>
      <c r="B143" s="35"/>
      <c r="C143" s="34"/>
      <c r="D143" s="192" t="s">
        <v>290</v>
      </c>
      <c r="E143" s="34"/>
      <c r="F143" s="193" t="s">
        <v>302</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82</v>
      </c>
    </row>
    <row r="144" s="2" customFormat="1">
      <c r="A144" s="34"/>
      <c r="B144" s="35"/>
      <c r="C144" s="34"/>
      <c r="D144" s="192" t="s">
        <v>291</v>
      </c>
      <c r="E144" s="34"/>
      <c r="F144" s="197" t="s">
        <v>304</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82</v>
      </c>
    </row>
    <row r="145" s="12" customFormat="1" ht="22.8" customHeight="1">
      <c r="A145" s="12"/>
      <c r="B145" s="164"/>
      <c r="C145" s="12"/>
      <c r="D145" s="165" t="s">
        <v>72</v>
      </c>
      <c r="E145" s="175" t="s">
        <v>305</v>
      </c>
      <c r="F145" s="175" t="s">
        <v>306</v>
      </c>
      <c r="G145" s="12"/>
      <c r="H145" s="12"/>
      <c r="I145" s="167"/>
      <c r="J145" s="176">
        <f>BK145</f>
        <v>0</v>
      </c>
      <c r="K145" s="12"/>
      <c r="L145" s="164"/>
      <c r="M145" s="169"/>
      <c r="N145" s="170"/>
      <c r="O145" s="170"/>
      <c r="P145" s="171">
        <f>SUM(P146:P163)</f>
        <v>0</v>
      </c>
      <c r="Q145" s="170"/>
      <c r="R145" s="171">
        <f>SUM(R146:R163)</f>
        <v>0</v>
      </c>
      <c r="S145" s="170"/>
      <c r="T145" s="172">
        <f>SUM(T146:T163)</f>
        <v>0</v>
      </c>
      <c r="U145" s="12"/>
      <c r="V145" s="12"/>
      <c r="W145" s="12"/>
      <c r="X145" s="12"/>
      <c r="Y145" s="12"/>
      <c r="Z145" s="12"/>
      <c r="AA145" s="12"/>
      <c r="AB145" s="12"/>
      <c r="AC145" s="12"/>
      <c r="AD145" s="12"/>
      <c r="AE145" s="12"/>
      <c r="AR145" s="165" t="s">
        <v>280</v>
      </c>
      <c r="AT145" s="173" t="s">
        <v>72</v>
      </c>
      <c r="AU145" s="173" t="s">
        <v>80</v>
      </c>
      <c r="AY145" s="165" t="s">
        <v>281</v>
      </c>
      <c r="BK145" s="174">
        <f>SUM(BK146:BK163)</f>
        <v>0</v>
      </c>
    </row>
    <row r="146" s="2" customFormat="1" ht="21.75" customHeight="1">
      <c r="A146" s="34"/>
      <c r="B146" s="177"/>
      <c r="C146" s="178" t="s">
        <v>307</v>
      </c>
      <c r="D146" s="178" t="s">
        <v>284</v>
      </c>
      <c r="E146" s="179" t="s">
        <v>308</v>
      </c>
      <c r="F146" s="180" t="s">
        <v>309</v>
      </c>
      <c r="G146" s="181" t="s">
        <v>287</v>
      </c>
      <c r="H146" s="182"/>
      <c r="I146" s="183"/>
      <c r="J146" s="184">
        <f>ROUND(I146*H146,2)</f>
        <v>0</v>
      </c>
      <c r="K146" s="185"/>
      <c r="L146" s="35"/>
      <c r="M146" s="186" t="s">
        <v>1</v>
      </c>
      <c r="N146" s="187" t="s">
        <v>38</v>
      </c>
      <c r="O146" s="73"/>
      <c r="P146" s="188">
        <f>O146*H146</f>
        <v>0</v>
      </c>
      <c r="Q146" s="188">
        <v>0</v>
      </c>
      <c r="R146" s="188">
        <f>Q146*H146</f>
        <v>0</v>
      </c>
      <c r="S146" s="188">
        <v>0</v>
      </c>
      <c r="T146" s="189">
        <f>S146*H146</f>
        <v>0</v>
      </c>
      <c r="U146" s="34"/>
      <c r="V146" s="34"/>
      <c r="W146" s="34"/>
      <c r="X146" s="34"/>
      <c r="Y146" s="34"/>
      <c r="Z146" s="34"/>
      <c r="AA146" s="34"/>
      <c r="AB146" s="34"/>
      <c r="AC146" s="34"/>
      <c r="AD146" s="34"/>
      <c r="AE146" s="34"/>
      <c r="AR146" s="190" t="s">
        <v>288</v>
      </c>
      <c r="AT146" s="190" t="s">
        <v>284</v>
      </c>
      <c r="AU146" s="190" t="s">
        <v>82</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288</v>
      </c>
      <c r="BM146" s="190" t="s">
        <v>2936</v>
      </c>
    </row>
    <row r="147" s="2" customFormat="1">
      <c r="A147" s="34"/>
      <c r="B147" s="35"/>
      <c r="C147" s="34"/>
      <c r="D147" s="192" t="s">
        <v>290</v>
      </c>
      <c r="E147" s="34"/>
      <c r="F147" s="193" t="s">
        <v>309</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82</v>
      </c>
    </row>
    <row r="148" s="2" customFormat="1">
      <c r="A148" s="34"/>
      <c r="B148" s="35"/>
      <c r="C148" s="34"/>
      <c r="D148" s="192" t="s">
        <v>291</v>
      </c>
      <c r="E148" s="34"/>
      <c r="F148" s="197" t="s">
        <v>311</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291</v>
      </c>
      <c r="AU148" s="15" t="s">
        <v>82</v>
      </c>
    </row>
    <row r="149" s="2" customFormat="1" ht="16.5" customHeight="1">
      <c r="A149" s="34"/>
      <c r="B149" s="177"/>
      <c r="C149" s="178" t="s">
        <v>312</v>
      </c>
      <c r="D149" s="178" t="s">
        <v>284</v>
      </c>
      <c r="E149" s="179" t="s">
        <v>313</v>
      </c>
      <c r="F149" s="180" t="s">
        <v>314</v>
      </c>
      <c r="G149" s="181" t="s">
        <v>287</v>
      </c>
      <c r="H149" s="182"/>
      <c r="I149" s="183"/>
      <c r="J149" s="184">
        <f>ROUND(I149*H149,2)</f>
        <v>0</v>
      </c>
      <c r="K149" s="185"/>
      <c r="L149" s="35"/>
      <c r="M149" s="186" t="s">
        <v>1</v>
      </c>
      <c r="N149" s="187" t="s">
        <v>38</v>
      </c>
      <c r="O149" s="73"/>
      <c r="P149" s="188">
        <f>O149*H149</f>
        <v>0</v>
      </c>
      <c r="Q149" s="188">
        <v>0</v>
      </c>
      <c r="R149" s="188">
        <f>Q149*H149</f>
        <v>0</v>
      </c>
      <c r="S149" s="188">
        <v>0</v>
      </c>
      <c r="T149" s="189">
        <f>S149*H149</f>
        <v>0</v>
      </c>
      <c r="U149" s="34"/>
      <c r="V149" s="34"/>
      <c r="W149" s="34"/>
      <c r="X149" s="34"/>
      <c r="Y149" s="34"/>
      <c r="Z149" s="34"/>
      <c r="AA149" s="34"/>
      <c r="AB149" s="34"/>
      <c r="AC149" s="34"/>
      <c r="AD149" s="34"/>
      <c r="AE149" s="34"/>
      <c r="AR149" s="190" t="s">
        <v>288</v>
      </c>
      <c r="AT149" s="190" t="s">
        <v>284</v>
      </c>
      <c r="AU149" s="190" t="s">
        <v>82</v>
      </c>
      <c r="AY149" s="15" t="s">
        <v>281</v>
      </c>
      <c r="BE149" s="191">
        <f>IF(N149="základní",J149,0)</f>
        <v>0</v>
      </c>
      <c r="BF149" s="191">
        <f>IF(N149="snížená",J149,0)</f>
        <v>0</v>
      </c>
      <c r="BG149" s="191">
        <f>IF(N149="zákl. přenesená",J149,0)</f>
        <v>0</v>
      </c>
      <c r="BH149" s="191">
        <f>IF(N149="sníž. přenesená",J149,0)</f>
        <v>0</v>
      </c>
      <c r="BI149" s="191">
        <f>IF(N149="nulová",J149,0)</f>
        <v>0</v>
      </c>
      <c r="BJ149" s="15" t="s">
        <v>80</v>
      </c>
      <c r="BK149" s="191">
        <f>ROUND(I149*H149,2)</f>
        <v>0</v>
      </c>
      <c r="BL149" s="15" t="s">
        <v>288</v>
      </c>
      <c r="BM149" s="190" t="s">
        <v>2937</v>
      </c>
    </row>
    <row r="150" s="2" customFormat="1">
      <c r="A150" s="34"/>
      <c r="B150" s="35"/>
      <c r="C150" s="34"/>
      <c r="D150" s="192" t="s">
        <v>290</v>
      </c>
      <c r="E150" s="34"/>
      <c r="F150" s="193" t="s">
        <v>314</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290</v>
      </c>
      <c r="AU150" s="15" t="s">
        <v>82</v>
      </c>
    </row>
    <row r="151" s="2" customFormat="1">
      <c r="A151" s="34"/>
      <c r="B151" s="35"/>
      <c r="C151" s="34"/>
      <c r="D151" s="192" t="s">
        <v>291</v>
      </c>
      <c r="E151" s="34"/>
      <c r="F151" s="198" t="s">
        <v>316</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291</v>
      </c>
      <c r="AU151" s="15" t="s">
        <v>82</v>
      </c>
    </row>
    <row r="152" s="2" customFormat="1" ht="21.75" customHeight="1">
      <c r="A152" s="34"/>
      <c r="B152" s="177"/>
      <c r="C152" s="178" t="s">
        <v>317</v>
      </c>
      <c r="D152" s="178" t="s">
        <v>284</v>
      </c>
      <c r="E152" s="179" t="s">
        <v>318</v>
      </c>
      <c r="F152" s="180" t="s">
        <v>319</v>
      </c>
      <c r="G152" s="181" t="s">
        <v>287</v>
      </c>
      <c r="H152" s="182"/>
      <c r="I152" s="183"/>
      <c r="J152" s="184">
        <f>ROUND(I152*H152,2)</f>
        <v>0</v>
      </c>
      <c r="K152" s="185"/>
      <c r="L152" s="35"/>
      <c r="M152" s="186" t="s">
        <v>1</v>
      </c>
      <c r="N152" s="187"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288</v>
      </c>
      <c r="AT152" s="190" t="s">
        <v>284</v>
      </c>
      <c r="AU152" s="190" t="s">
        <v>82</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288</v>
      </c>
      <c r="BM152" s="190" t="s">
        <v>2938</v>
      </c>
    </row>
    <row r="153" s="2" customFormat="1">
      <c r="A153" s="34"/>
      <c r="B153" s="35"/>
      <c r="C153" s="34"/>
      <c r="D153" s="192" t="s">
        <v>290</v>
      </c>
      <c r="E153" s="34"/>
      <c r="F153" s="193" t="s">
        <v>319</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82</v>
      </c>
    </row>
    <row r="154" s="2" customFormat="1">
      <c r="A154" s="34"/>
      <c r="B154" s="35"/>
      <c r="C154" s="34"/>
      <c r="D154" s="192" t="s">
        <v>291</v>
      </c>
      <c r="E154" s="34"/>
      <c r="F154" s="197" t="s">
        <v>321</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291</v>
      </c>
      <c r="AU154" s="15" t="s">
        <v>82</v>
      </c>
    </row>
    <row r="155" s="2" customFormat="1" ht="16.5" customHeight="1">
      <c r="A155" s="34"/>
      <c r="B155" s="177"/>
      <c r="C155" s="178" t="s">
        <v>322</v>
      </c>
      <c r="D155" s="178" t="s">
        <v>284</v>
      </c>
      <c r="E155" s="179" t="s">
        <v>323</v>
      </c>
      <c r="F155" s="180" t="s">
        <v>324</v>
      </c>
      <c r="G155" s="181" t="s">
        <v>287</v>
      </c>
      <c r="H155" s="182"/>
      <c r="I155" s="183"/>
      <c r="J155" s="184">
        <f>ROUND(I155*H155,2)</f>
        <v>0</v>
      </c>
      <c r="K155" s="185"/>
      <c r="L155" s="35"/>
      <c r="M155" s="186" t="s">
        <v>1</v>
      </c>
      <c r="N155" s="187" t="s">
        <v>38</v>
      </c>
      <c r="O155" s="73"/>
      <c r="P155" s="188">
        <f>O155*H155</f>
        <v>0</v>
      </c>
      <c r="Q155" s="188">
        <v>0</v>
      </c>
      <c r="R155" s="188">
        <f>Q155*H155</f>
        <v>0</v>
      </c>
      <c r="S155" s="188">
        <v>0</v>
      </c>
      <c r="T155" s="189">
        <f>S155*H155</f>
        <v>0</v>
      </c>
      <c r="U155" s="34"/>
      <c r="V155" s="34"/>
      <c r="W155" s="34"/>
      <c r="X155" s="34"/>
      <c r="Y155" s="34"/>
      <c r="Z155" s="34"/>
      <c r="AA155" s="34"/>
      <c r="AB155" s="34"/>
      <c r="AC155" s="34"/>
      <c r="AD155" s="34"/>
      <c r="AE155" s="34"/>
      <c r="AR155" s="190" t="s">
        <v>288</v>
      </c>
      <c r="AT155" s="190" t="s">
        <v>284</v>
      </c>
      <c r="AU155" s="190" t="s">
        <v>82</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288</v>
      </c>
      <c r="BM155" s="190" t="s">
        <v>2939</v>
      </c>
    </row>
    <row r="156" s="2" customFormat="1">
      <c r="A156" s="34"/>
      <c r="B156" s="35"/>
      <c r="C156" s="34"/>
      <c r="D156" s="192" t="s">
        <v>290</v>
      </c>
      <c r="E156" s="34"/>
      <c r="F156" s="193" t="s">
        <v>324</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82</v>
      </c>
    </row>
    <row r="157" s="2" customFormat="1">
      <c r="A157" s="34"/>
      <c r="B157" s="35"/>
      <c r="C157" s="34"/>
      <c r="D157" s="192" t="s">
        <v>291</v>
      </c>
      <c r="E157" s="34"/>
      <c r="F157" s="198" t="s">
        <v>326</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291</v>
      </c>
      <c r="AU157" s="15" t="s">
        <v>82</v>
      </c>
    </row>
    <row r="158" s="2" customFormat="1" ht="16.5" customHeight="1">
      <c r="A158" s="34"/>
      <c r="B158" s="177"/>
      <c r="C158" s="178" t="s">
        <v>327</v>
      </c>
      <c r="D158" s="178" t="s">
        <v>284</v>
      </c>
      <c r="E158" s="179" t="s">
        <v>328</v>
      </c>
      <c r="F158" s="180" t="s">
        <v>329</v>
      </c>
      <c r="G158" s="181" t="s">
        <v>287</v>
      </c>
      <c r="H158" s="182"/>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288</v>
      </c>
      <c r="AT158" s="190" t="s">
        <v>284</v>
      </c>
      <c r="AU158" s="190" t="s">
        <v>82</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288</v>
      </c>
      <c r="BM158" s="190" t="s">
        <v>2940</v>
      </c>
    </row>
    <row r="159" s="2" customFormat="1">
      <c r="A159" s="34"/>
      <c r="B159" s="35"/>
      <c r="C159" s="34"/>
      <c r="D159" s="192" t="s">
        <v>290</v>
      </c>
      <c r="E159" s="34"/>
      <c r="F159" s="193" t="s">
        <v>329</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82</v>
      </c>
    </row>
    <row r="160" s="2" customFormat="1">
      <c r="A160" s="34"/>
      <c r="B160" s="35"/>
      <c r="C160" s="34"/>
      <c r="D160" s="192" t="s">
        <v>291</v>
      </c>
      <c r="E160" s="34"/>
      <c r="F160" s="197" t="s">
        <v>331</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291</v>
      </c>
      <c r="AU160" s="15" t="s">
        <v>82</v>
      </c>
    </row>
    <row r="161" s="2" customFormat="1" ht="16.5" customHeight="1">
      <c r="A161" s="34"/>
      <c r="B161" s="177"/>
      <c r="C161" s="178" t="s">
        <v>332</v>
      </c>
      <c r="D161" s="178" t="s">
        <v>284</v>
      </c>
      <c r="E161" s="179" t="s">
        <v>333</v>
      </c>
      <c r="F161" s="180" t="s">
        <v>334</v>
      </c>
      <c r="G161" s="181" t="s">
        <v>287</v>
      </c>
      <c r="H161" s="182"/>
      <c r="I161" s="183"/>
      <c r="J161" s="184">
        <f>ROUND(I161*H161,2)</f>
        <v>0</v>
      </c>
      <c r="K161" s="185"/>
      <c r="L161" s="35"/>
      <c r="M161" s="186" t="s">
        <v>1</v>
      </c>
      <c r="N161" s="187"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288</v>
      </c>
      <c r="AT161" s="190" t="s">
        <v>284</v>
      </c>
      <c r="AU161" s="190" t="s">
        <v>82</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288</v>
      </c>
      <c r="BM161" s="190" t="s">
        <v>2941</v>
      </c>
    </row>
    <row r="162" s="2" customFormat="1">
      <c r="A162" s="34"/>
      <c r="B162" s="35"/>
      <c r="C162" s="34"/>
      <c r="D162" s="192" t="s">
        <v>290</v>
      </c>
      <c r="E162" s="34"/>
      <c r="F162" s="193" t="s">
        <v>334</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82</v>
      </c>
    </row>
    <row r="163" s="2" customFormat="1">
      <c r="A163" s="34"/>
      <c r="B163" s="35"/>
      <c r="C163" s="34"/>
      <c r="D163" s="192" t="s">
        <v>291</v>
      </c>
      <c r="E163" s="34"/>
      <c r="F163" s="197" t="s">
        <v>336</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291</v>
      </c>
      <c r="AU163" s="15" t="s">
        <v>82</v>
      </c>
    </row>
    <row r="164" s="12" customFormat="1" ht="22.8" customHeight="1">
      <c r="A164" s="12"/>
      <c r="B164" s="164"/>
      <c r="C164" s="12"/>
      <c r="D164" s="165" t="s">
        <v>72</v>
      </c>
      <c r="E164" s="175" t="s">
        <v>337</v>
      </c>
      <c r="F164" s="175" t="s">
        <v>338</v>
      </c>
      <c r="G164" s="12"/>
      <c r="H164" s="12"/>
      <c r="I164" s="167"/>
      <c r="J164" s="176">
        <f>BK164</f>
        <v>0</v>
      </c>
      <c r="K164" s="12"/>
      <c r="L164" s="164"/>
      <c r="M164" s="169"/>
      <c r="N164" s="170"/>
      <c r="O164" s="170"/>
      <c r="P164" s="171">
        <f>SUM(P165:P176)</f>
        <v>0</v>
      </c>
      <c r="Q164" s="170"/>
      <c r="R164" s="171">
        <f>SUM(R165:R176)</f>
        <v>0</v>
      </c>
      <c r="S164" s="170"/>
      <c r="T164" s="172">
        <f>SUM(T165:T176)</f>
        <v>0</v>
      </c>
      <c r="U164" s="12"/>
      <c r="V164" s="12"/>
      <c r="W164" s="12"/>
      <c r="X164" s="12"/>
      <c r="Y164" s="12"/>
      <c r="Z164" s="12"/>
      <c r="AA164" s="12"/>
      <c r="AB164" s="12"/>
      <c r="AC164" s="12"/>
      <c r="AD164" s="12"/>
      <c r="AE164" s="12"/>
      <c r="AR164" s="165" t="s">
        <v>280</v>
      </c>
      <c r="AT164" s="173" t="s">
        <v>72</v>
      </c>
      <c r="AU164" s="173" t="s">
        <v>80</v>
      </c>
      <c r="AY164" s="165" t="s">
        <v>281</v>
      </c>
      <c r="BK164" s="174">
        <f>SUM(BK165:BK176)</f>
        <v>0</v>
      </c>
    </row>
    <row r="165" s="2" customFormat="1" ht="21.75" customHeight="1">
      <c r="A165" s="34"/>
      <c r="B165" s="177"/>
      <c r="C165" s="178" t="s">
        <v>8</v>
      </c>
      <c r="D165" s="178" t="s">
        <v>284</v>
      </c>
      <c r="E165" s="179" t="s">
        <v>339</v>
      </c>
      <c r="F165" s="180" t="s">
        <v>340</v>
      </c>
      <c r="G165" s="181" t="s">
        <v>287</v>
      </c>
      <c r="H165" s="182"/>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288</v>
      </c>
      <c r="AT165" s="190" t="s">
        <v>284</v>
      </c>
      <c r="AU165" s="190" t="s">
        <v>82</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288</v>
      </c>
      <c r="BM165" s="190" t="s">
        <v>2942</v>
      </c>
    </row>
    <row r="166" s="2" customFormat="1">
      <c r="A166" s="34"/>
      <c r="B166" s="35"/>
      <c r="C166" s="34"/>
      <c r="D166" s="192" t="s">
        <v>290</v>
      </c>
      <c r="E166" s="34"/>
      <c r="F166" s="193" t="s">
        <v>340</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82</v>
      </c>
    </row>
    <row r="167" s="2" customFormat="1">
      <c r="A167" s="34"/>
      <c r="B167" s="35"/>
      <c r="C167" s="34"/>
      <c r="D167" s="192" t="s">
        <v>291</v>
      </c>
      <c r="E167" s="34"/>
      <c r="F167" s="197" t="s">
        <v>342</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82</v>
      </c>
    </row>
    <row r="168" s="2" customFormat="1" ht="24.15" customHeight="1">
      <c r="A168" s="34"/>
      <c r="B168" s="177"/>
      <c r="C168" s="178" t="s">
        <v>343</v>
      </c>
      <c r="D168" s="178" t="s">
        <v>284</v>
      </c>
      <c r="E168" s="179" t="s">
        <v>344</v>
      </c>
      <c r="F168" s="180" t="s">
        <v>345</v>
      </c>
      <c r="G168" s="181" t="s">
        <v>287</v>
      </c>
      <c r="H168" s="182"/>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288</v>
      </c>
      <c r="AT168" s="190" t="s">
        <v>284</v>
      </c>
      <c r="AU168" s="190" t="s">
        <v>82</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288</v>
      </c>
      <c r="BM168" s="190" t="s">
        <v>2943</v>
      </c>
    </row>
    <row r="169" s="2" customFormat="1">
      <c r="A169" s="34"/>
      <c r="B169" s="35"/>
      <c r="C169" s="34"/>
      <c r="D169" s="192" t="s">
        <v>290</v>
      </c>
      <c r="E169" s="34"/>
      <c r="F169" s="193" t="s">
        <v>345</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82</v>
      </c>
    </row>
    <row r="170" s="2" customFormat="1">
      <c r="A170" s="34"/>
      <c r="B170" s="35"/>
      <c r="C170" s="34"/>
      <c r="D170" s="192" t="s">
        <v>291</v>
      </c>
      <c r="E170" s="34"/>
      <c r="F170" s="197" t="s">
        <v>347</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82</v>
      </c>
    </row>
    <row r="171" s="2" customFormat="1" ht="16.5" customHeight="1">
      <c r="A171" s="34"/>
      <c r="B171" s="177"/>
      <c r="C171" s="178" t="s">
        <v>348</v>
      </c>
      <c r="D171" s="178" t="s">
        <v>284</v>
      </c>
      <c r="E171" s="179" t="s">
        <v>349</v>
      </c>
      <c r="F171" s="180" t="s">
        <v>350</v>
      </c>
      <c r="G171" s="181" t="s">
        <v>287</v>
      </c>
      <c r="H171" s="182"/>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288</v>
      </c>
      <c r="AT171" s="190" t="s">
        <v>284</v>
      </c>
      <c r="AU171" s="190" t="s">
        <v>82</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288</v>
      </c>
      <c r="BM171" s="190" t="s">
        <v>2944</v>
      </c>
    </row>
    <row r="172" s="2" customFormat="1">
      <c r="A172" s="34"/>
      <c r="B172" s="35"/>
      <c r="C172" s="34"/>
      <c r="D172" s="192" t="s">
        <v>290</v>
      </c>
      <c r="E172" s="34"/>
      <c r="F172" s="193" t="s">
        <v>350</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82</v>
      </c>
    </row>
    <row r="173" s="2" customFormat="1">
      <c r="A173" s="34"/>
      <c r="B173" s="35"/>
      <c r="C173" s="34"/>
      <c r="D173" s="192" t="s">
        <v>291</v>
      </c>
      <c r="E173" s="34"/>
      <c r="F173" s="197" t="s">
        <v>352</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82</v>
      </c>
    </row>
    <row r="174" s="2" customFormat="1" ht="16.5" customHeight="1">
      <c r="A174" s="34"/>
      <c r="B174" s="177"/>
      <c r="C174" s="178" t="s">
        <v>353</v>
      </c>
      <c r="D174" s="178" t="s">
        <v>284</v>
      </c>
      <c r="E174" s="179" t="s">
        <v>354</v>
      </c>
      <c r="F174" s="180" t="s">
        <v>355</v>
      </c>
      <c r="G174" s="181" t="s">
        <v>287</v>
      </c>
      <c r="H174" s="182"/>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288</v>
      </c>
      <c r="AT174" s="190" t="s">
        <v>284</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288</v>
      </c>
      <c r="BM174" s="190" t="s">
        <v>2945</v>
      </c>
    </row>
    <row r="175" s="2" customFormat="1">
      <c r="A175" s="34"/>
      <c r="B175" s="35"/>
      <c r="C175" s="34"/>
      <c r="D175" s="192" t="s">
        <v>290</v>
      </c>
      <c r="E175" s="34"/>
      <c r="F175" s="193" t="s">
        <v>355</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2" customFormat="1">
      <c r="A176" s="34"/>
      <c r="B176" s="35"/>
      <c r="C176" s="34"/>
      <c r="D176" s="192" t="s">
        <v>291</v>
      </c>
      <c r="E176" s="34"/>
      <c r="F176" s="197" t="s">
        <v>357</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82</v>
      </c>
    </row>
    <row r="177" s="12" customFormat="1" ht="22.8" customHeight="1">
      <c r="A177" s="12"/>
      <c r="B177" s="164"/>
      <c r="C177" s="12"/>
      <c r="D177" s="165" t="s">
        <v>72</v>
      </c>
      <c r="E177" s="175" t="s">
        <v>358</v>
      </c>
      <c r="F177" s="175" t="s">
        <v>359</v>
      </c>
      <c r="G177" s="12"/>
      <c r="H177" s="12"/>
      <c r="I177" s="167"/>
      <c r="J177" s="176">
        <f>BK177</f>
        <v>0</v>
      </c>
      <c r="K177" s="12"/>
      <c r="L177" s="164"/>
      <c r="M177" s="169"/>
      <c r="N177" s="170"/>
      <c r="O177" s="170"/>
      <c r="P177" s="171">
        <f>SUM(P178:P180)</f>
        <v>0</v>
      </c>
      <c r="Q177" s="170"/>
      <c r="R177" s="171">
        <f>SUM(R178:R180)</f>
        <v>0</v>
      </c>
      <c r="S177" s="170"/>
      <c r="T177" s="172">
        <f>SUM(T178:T180)</f>
        <v>0</v>
      </c>
      <c r="U177" s="12"/>
      <c r="V177" s="12"/>
      <c r="W177" s="12"/>
      <c r="X177" s="12"/>
      <c r="Y177" s="12"/>
      <c r="Z177" s="12"/>
      <c r="AA177" s="12"/>
      <c r="AB177" s="12"/>
      <c r="AC177" s="12"/>
      <c r="AD177" s="12"/>
      <c r="AE177" s="12"/>
      <c r="AR177" s="165" t="s">
        <v>280</v>
      </c>
      <c r="AT177" s="173" t="s">
        <v>72</v>
      </c>
      <c r="AU177" s="173" t="s">
        <v>80</v>
      </c>
      <c r="AY177" s="165" t="s">
        <v>281</v>
      </c>
      <c r="BK177" s="174">
        <f>SUM(BK178:BK180)</f>
        <v>0</v>
      </c>
    </row>
    <row r="178" s="2" customFormat="1" ht="16.5" customHeight="1">
      <c r="A178" s="34"/>
      <c r="B178" s="177"/>
      <c r="C178" s="178" t="s">
        <v>360</v>
      </c>
      <c r="D178" s="178" t="s">
        <v>284</v>
      </c>
      <c r="E178" s="179" t="s">
        <v>361</v>
      </c>
      <c r="F178" s="180" t="s">
        <v>362</v>
      </c>
      <c r="G178" s="181" t="s">
        <v>287</v>
      </c>
      <c r="H178" s="182"/>
      <c r="I178" s="183"/>
      <c r="J178" s="184">
        <f>ROUND(I178*H178,2)</f>
        <v>0</v>
      </c>
      <c r="K178" s="185"/>
      <c r="L178" s="35"/>
      <c r="M178" s="186" t="s">
        <v>1</v>
      </c>
      <c r="N178" s="187" t="s">
        <v>38</v>
      </c>
      <c r="O178" s="73"/>
      <c r="P178" s="188">
        <f>O178*H178</f>
        <v>0</v>
      </c>
      <c r="Q178" s="188">
        <v>0</v>
      </c>
      <c r="R178" s="188">
        <f>Q178*H178</f>
        <v>0</v>
      </c>
      <c r="S178" s="188">
        <v>0</v>
      </c>
      <c r="T178" s="189">
        <f>S178*H178</f>
        <v>0</v>
      </c>
      <c r="U178" s="34"/>
      <c r="V178" s="34"/>
      <c r="W178" s="34"/>
      <c r="X178" s="34"/>
      <c r="Y178" s="34"/>
      <c r="Z178" s="34"/>
      <c r="AA178" s="34"/>
      <c r="AB178" s="34"/>
      <c r="AC178" s="34"/>
      <c r="AD178" s="34"/>
      <c r="AE178" s="34"/>
      <c r="AR178" s="190" t="s">
        <v>288</v>
      </c>
      <c r="AT178" s="190" t="s">
        <v>284</v>
      </c>
      <c r="AU178" s="190" t="s">
        <v>82</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288</v>
      </c>
      <c r="BM178" s="190" t="s">
        <v>2946</v>
      </c>
    </row>
    <row r="179" s="2" customFormat="1">
      <c r="A179" s="34"/>
      <c r="B179" s="35"/>
      <c r="C179" s="34"/>
      <c r="D179" s="192" t="s">
        <v>290</v>
      </c>
      <c r="E179" s="34"/>
      <c r="F179" s="193" t="s">
        <v>362</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82</v>
      </c>
    </row>
    <row r="180" s="2" customFormat="1">
      <c r="A180" s="34"/>
      <c r="B180" s="35"/>
      <c r="C180" s="34"/>
      <c r="D180" s="192" t="s">
        <v>291</v>
      </c>
      <c r="E180" s="34"/>
      <c r="F180" s="197" t="s">
        <v>364</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291</v>
      </c>
      <c r="AU180" s="15" t="s">
        <v>82</v>
      </c>
    </row>
    <row r="181" s="12" customFormat="1" ht="22.8" customHeight="1">
      <c r="A181" s="12"/>
      <c r="B181" s="164"/>
      <c r="C181" s="12"/>
      <c r="D181" s="165" t="s">
        <v>72</v>
      </c>
      <c r="E181" s="175" t="s">
        <v>365</v>
      </c>
      <c r="F181" s="175" t="s">
        <v>366</v>
      </c>
      <c r="G181" s="12"/>
      <c r="H181" s="12"/>
      <c r="I181" s="167"/>
      <c r="J181" s="176">
        <f>BK181</f>
        <v>0</v>
      </c>
      <c r="K181" s="12"/>
      <c r="L181" s="164"/>
      <c r="M181" s="169"/>
      <c r="N181" s="170"/>
      <c r="O181" s="170"/>
      <c r="P181" s="171">
        <f>SUM(P182:P198)</f>
        <v>0</v>
      </c>
      <c r="Q181" s="170"/>
      <c r="R181" s="171">
        <f>SUM(R182:R198)</f>
        <v>0</v>
      </c>
      <c r="S181" s="170"/>
      <c r="T181" s="172">
        <f>SUM(T182:T198)</f>
        <v>0</v>
      </c>
      <c r="U181" s="12"/>
      <c r="V181" s="12"/>
      <c r="W181" s="12"/>
      <c r="X181" s="12"/>
      <c r="Y181" s="12"/>
      <c r="Z181" s="12"/>
      <c r="AA181" s="12"/>
      <c r="AB181" s="12"/>
      <c r="AC181" s="12"/>
      <c r="AD181" s="12"/>
      <c r="AE181" s="12"/>
      <c r="AR181" s="165" t="s">
        <v>280</v>
      </c>
      <c r="AT181" s="173" t="s">
        <v>72</v>
      </c>
      <c r="AU181" s="173" t="s">
        <v>80</v>
      </c>
      <c r="AY181" s="165" t="s">
        <v>281</v>
      </c>
      <c r="BK181" s="174">
        <f>SUM(BK182:BK198)</f>
        <v>0</v>
      </c>
    </row>
    <row r="182" s="2" customFormat="1" ht="16.5" customHeight="1">
      <c r="A182" s="34"/>
      <c r="B182" s="177"/>
      <c r="C182" s="178" t="s">
        <v>367</v>
      </c>
      <c r="D182" s="178" t="s">
        <v>284</v>
      </c>
      <c r="E182" s="179" t="s">
        <v>368</v>
      </c>
      <c r="F182" s="180" t="s">
        <v>369</v>
      </c>
      <c r="G182" s="181" t="s">
        <v>287</v>
      </c>
      <c r="H182" s="182"/>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288</v>
      </c>
      <c r="AT182" s="190" t="s">
        <v>284</v>
      </c>
      <c r="AU182" s="190" t="s">
        <v>82</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288</v>
      </c>
      <c r="BM182" s="190" t="s">
        <v>2947</v>
      </c>
    </row>
    <row r="183" s="2" customFormat="1">
      <c r="A183" s="34"/>
      <c r="B183" s="35"/>
      <c r="C183" s="34"/>
      <c r="D183" s="192" t="s">
        <v>290</v>
      </c>
      <c r="E183" s="34"/>
      <c r="F183" s="193" t="s">
        <v>369</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82</v>
      </c>
    </row>
    <row r="184" s="2" customFormat="1">
      <c r="A184" s="34"/>
      <c r="B184" s="35"/>
      <c r="C184" s="34"/>
      <c r="D184" s="192" t="s">
        <v>291</v>
      </c>
      <c r="E184" s="34"/>
      <c r="F184" s="197" t="s">
        <v>371</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291</v>
      </c>
      <c r="AU184" s="15" t="s">
        <v>82</v>
      </c>
    </row>
    <row r="185" s="2" customFormat="1" ht="16.5" customHeight="1">
      <c r="A185" s="34"/>
      <c r="B185" s="177"/>
      <c r="C185" s="178" t="s">
        <v>372</v>
      </c>
      <c r="D185" s="178" t="s">
        <v>284</v>
      </c>
      <c r="E185" s="179" t="s">
        <v>373</v>
      </c>
      <c r="F185" s="180" t="s">
        <v>374</v>
      </c>
      <c r="G185" s="181" t="s">
        <v>287</v>
      </c>
      <c r="H185" s="182"/>
      <c r="I185" s="183"/>
      <c r="J185" s="184">
        <f>ROUND(I185*H185,2)</f>
        <v>0</v>
      </c>
      <c r="K185" s="185"/>
      <c r="L185" s="35"/>
      <c r="M185" s="186" t="s">
        <v>1</v>
      </c>
      <c r="N185" s="187" t="s">
        <v>38</v>
      </c>
      <c r="O185" s="73"/>
      <c r="P185" s="188">
        <f>O185*H185</f>
        <v>0</v>
      </c>
      <c r="Q185" s="188">
        <v>0</v>
      </c>
      <c r="R185" s="188">
        <f>Q185*H185</f>
        <v>0</v>
      </c>
      <c r="S185" s="188">
        <v>0</v>
      </c>
      <c r="T185" s="189">
        <f>S185*H185</f>
        <v>0</v>
      </c>
      <c r="U185" s="34"/>
      <c r="V185" s="34"/>
      <c r="W185" s="34"/>
      <c r="X185" s="34"/>
      <c r="Y185" s="34"/>
      <c r="Z185" s="34"/>
      <c r="AA185" s="34"/>
      <c r="AB185" s="34"/>
      <c r="AC185" s="34"/>
      <c r="AD185" s="34"/>
      <c r="AE185" s="34"/>
      <c r="AR185" s="190" t="s">
        <v>288</v>
      </c>
      <c r="AT185" s="190" t="s">
        <v>284</v>
      </c>
      <c r="AU185" s="190" t="s">
        <v>82</v>
      </c>
      <c r="AY185" s="15" t="s">
        <v>281</v>
      </c>
      <c r="BE185" s="191">
        <f>IF(N185="základní",J185,0)</f>
        <v>0</v>
      </c>
      <c r="BF185" s="191">
        <f>IF(N185="snížená",J185,0)</f>
        <v>0</v>
      </c>
      <c r="BG185" s="191">
        <f>IF(N185="zákl. přenesená",J185,0)</f>
        <v>0</v>
      </c>
      <c r="BH185" s="191">
        <f>IF(N185="sníž. přenesená",J185,0)</f>
        <v>0</v>
      </c>
      <c r="BI185" s="191">
        <f>IF(N185="nulová",J185,0)</f>
        <v>0</v>
      </c>
      <c r="BJ185" s="15" t="s">
        <v>80</v>
      </c>
      <c r="BK185" s="191">
        <f>ROUND(I185*H185,2)</f>
        <v>0</v>
      </c>
      <c r="BL185" s="15" t="s">
        <v>288</v>
      </c>
      <c r="BM185" s="190" t="s">
        <v>2948</v>
      </c>
    </row>
    <row r="186" s="2" customFormat="1">
      <c r="A186" s="34"/>
      <c r="B186" s="35"/>
      <c r="C186" s="34"/>
      <c r="D186" s="192" t="s">
        <v>290</v>
      </c>
      <c r="E186" s="34"/>
      <c r="F186" s="193" t="s">
        <v>374</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290</v>
      </c>
      <c r="AU186" s="15" t="s">
        <v>82</v>
      </c>
    </row>
    <row r="187" s="2" customFormat="1">
      <c r="A187" s="34"/>
      <c r="B187" s="35"/>
      <c r="C187" s="34"/>
      <c r="D187" s="192" t="s">
        <v>291</v>
      </c>
      <c r="E187" s="34"/>
      <c r="F187" s="197" t="s">
        <v>376</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291</v>
      </c>
      <c r="AU187" s="15" t="s">
        <v>82</v>
      </c>
    </row>
    <row r="188" s="2" customFormat="1" ht="16.5" customHeight="1">
      <c r="A188" s="34"/>
      <c r="B188" s="177"/>
      <c r="C188" s="178" t="s">
        <v>7</v>
      </c>
      <c r="D188" s="178" t="s">
        <v>284</v>
      </c>
      <c r="E188" s="179" t="s">
        <v>377</v>
      </c>
      <c r="F188" s="180" t="s">
        <v>378</v>
      </c>
      <c r="G188" s="181" t="s">
        <v>287</v>
      </c>
      <c r="H188" s="182"/>
      <c r="I188" s="183"/>
      <c r="J188" s="184">
        <f>ROUND(I188*H188,2)</f>
        <v>0</v>
      </c>
      <c r="K188" s="185"/>
      <c r="L188" s="35"/>
      <c r="M188" s="186" t="s">
        <v>1</v>
      </c>
      <c r="N188" s="187"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288</v>
      </c>
      <c r="AT188" s="190" t="s">
        <v>284</v>
      </c>
      <c r="AU188" s="190" t="s">
        <v>82</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288</v>
      </c>
      <c r="BM188" s="190" t="s">
        <v>2949</v>
      </c>
    </row>
    <row r="189" s="2" customFormat="1">
      <c r="A189" s="34"/>
      <c r="B189" s="35"/>
      <c r="C189" s="34"/>
      <c r="D189" s="192" t="s">
        <v>290</v>
      </c>
      <c r="E189" s="34"/>
      <c r="F189" s="193" t="s">
        <v>378</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82</v>
      </c>
    </row>
    <row r="190" s="2" customFormat="1" ht="16.5" customHeight="1">
      <c r="A190" s="34"/>
      <c r="B190" s="177"/>
      <c r="C190" s="178" t="s">
        <v>380</v>
      </c>
      <c r="D190" s="178" t="s">
        <v>284</v>
      </c>
      <c r="E190" s="179" t="s">
        <v>381</v>
      </c>
      <c r="F190" s="180" t="s">
        <v>382</v>
      </c>
      <c r="G190" s="181" t="s">
        <v>287</v>
      </c>
      <c r="H190" s="182"/>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288</v>
      </c>
      <c r="AT190" s="190" t="s">
        <v>284</v>
      </c>
      <c r="AU190" s="190" t="s">
        <v>82</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288</v>
      </c>
      <c r="BM190" s="190" t="s">
        <v>2950</v>
      </c>
    </row>
    <row r="191" s="2" customFormat="1">
      <c r="A191" s="34"/>
      <c r="B191" s="35"/>
      <c r="C191" s="34"/>
      <c r="D191" s="192" t="s">
        <v>290</v>
      </c>
      <c r="E191" s="34"/>
      <c r="F191" s="193" t="s">
        <v>382</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82</v>
      </c>
    </row>
    <row r="192" s="2" customFormat="1">
      <c r="A192" s="34"/>
      <c r="B192" s="35"/>
      <c r="C192" s="34"/>
      <c r="D192" s="192" t="s">
        <v>291</v>
      </c>
      <c r="E192" s="34"/>
      <c r="F192" s="197" t="s">
        <v>384</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291</v>
      </c>
      <c r="AU192" s="15" t="s">
        <v>82</v>
      </c>
    </row>
    <row r="193" s="2" customFormat="1" ht="16.5" customHeight="1">
      <c r="A193" s="34"/>
      <c r="B193" s="177"/>
      <c r="C193" s="178" t="s">
        <v>385</v>
      </c>
      <c r="D193" s="178" t="s">
        <v>284</v>
      </c>
      <c r="E193" s="179" t="s">
        <v>386</v>
      </c>
      <c r="F193" s="180" t="s">
        <v>387</v>
      </c>
      <c r="G193" s="181" t="s">
        <v>287</v>
      </c>
      <c r="H193" s="182"/>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288</v>
      </c>
      <c r="AT193" s="190" t="s">
        <v>284</v>
      </c>
      <c r="AU193" s="190" t="s">
        <v>82</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288</v>
      </c>
      <c r="BM193" s="190" t="s">
        <v>2951</v>
      </c>
    </row>
    <row r="194" s="2" customFormat="1">
      <c r="A194" s="34"/>
      <c r="B194" s="35"/>
      <c r="C194" s="34"/>
      <c r="D194" s="192" t="s">
        <v>290</v>
      </c>
      <c r="E194" s="34"/>
      <c r="F194" s="193" t="s">
        <v>387</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82</v>
      </c>
    </row>
    <row r="195" s="2" customFormat="1">
      <c r="A195" s="34"/>
      <c r="B195" s="35"/>
      <c r="C195" s="34"/>
      <c r="D195" s="192" t="s">
        <v>291</v>
      </c>
      <c r="E195" s="34"/>
      <c r="F195" s="197" t="s">
        <v>389</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82</v>
      </c>
    </row>
    <row r="196" s="2" customFormat="1" ht="16.5" customHeight="1">
      <c r="A196" s="34"/>
      <c r="B196" s="177"/>
      <c r="C196" s="178" t="s">
        <v>390</v>
      </c>
      <c r="D196" s="178" t="s">
        <v>284</v>
      </c>
      <c r="E196" s="179" t="s">
        <v>391</v>
      </c>
      <c r="F196" s="180" t="s">
        <v>392</v>
      </c>
      <c r="G196" s="181" t="s">
        <v>287</v>
      </c>
      <c r="H196" s="182"/>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288</v>
      </c>
      <c r="AT196" s="190" t="s">
        <v>284</v>
      </c>
      <c r="AU196" s="190" t="s">
        <v>82</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288</v>
      </c>
      <c r="BM196" s="190" t="s">
        <v>2952</v>
      </c>
    </row>
    <row r="197" s="2" customFormat="1">
      <c r="A197" s="34"/>
      <c r="B197" s="35"/>
      <c r="C197" s="34"/>
      <c r="D197" s="192" t="s">
        <v>290</v>
      </c>
      <c r="E197" s="34"/>
      <c r="F197" s="193" t="s">
        <v>392</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82</v>
      </c>
    </row>
    <row r="198" s="2" customFormat="1">
      <c r="A198" s="34"/>
      <c r="B198" s="35"/>
      <c r="C198" s="34"/>
      <c r="D198" s="192" t="s">
        <v>291</v>
      </c>
      <c r="E198" s="34"/>
      <c r="F198" s="198" t="s">
        <v>394</v>
      </c>
      <c r="G198" s="34"/>
      <c r="H198" s="34"/>
      <c r="I198" s="194"/>
      <c r="J198" s="34"/>
      <c r="K198" s="34"/>
      <c r="L198" s="35"/>
      <c r="M198" s="199"/>
      <c r="N198" s="200"/>
      <c r="O198" s="201"/>
      <c r="P198" s="201"/>
      <c r="Q198" s="201"/>
      <c r="R198" s="201"/>
      <c r="S198" s="201"/>
      <c r="T198" s="202"/>
      <c r="U198" s="34"/>
      <c r="V198" s="34"/>
      <c r="W198" s="34"/>
      <c r="X198" s="34"/>
      <c r="Y198" s="34"/>
      <c r="Z198" s="34"/>
      <c r="AA198" s="34"/>
      <c r="AB198" s="34"/>
      <c r="AC198" s="34"/>
      <c r="AD198" s="34"/>
      <c r="AE198" s="34"/>
      <c r="AT198" s="15" t="s">
        <v>291</v>
      </c>
      <c r="AU198" s="15" t="s">
        <v>82</v>
      </c>
    </row>
    <row r="199" s="2" customFormat="1" ht="6.96" customHeight="1">
      <c r="A199" s="34"/>
      <c r="B199" s="56"/>
      <c r="C199" s="57"/>
      <c r="D199" s="57"/>
      <c r="E199" s="57"/>
      <c r="F199" s="57"/>
      <c r="G199" s="57"/>
      <c r="H199" s="57"/>
      <c r="I199" s="57"/>
      <c r="J199" s="57"/>
      <c r="K199" s="57"/>
      <c r="L199" s="35"/>
      <c r="M199" s="34"/>
      <c r="O199" s="34"/>
      <c r="P199" s="34"/>
      <c r="Q199" s="34"/>
      <c r="R199" s="34"/>
      <c r="S199" s="34"/>
      <c r="T199" s="34"/>
      <c r="U199" s="34"/>
      <c r="V199" s="34"/>
      <c r="W199" s="34"/>
      <c r="X199" s="34"/>
      <c r="Y199" s="34"/>
      <c r="Z199" s="34"/>
      <c r="AA199" s="34"/>
      <c r="AB199" s="34"/>
      <c r="AC199" s="34"/>
      <c r="AD199" s="34"/>
      <c r="AE199" s="34"/>
    </row>
  </sheetData>
  <autoFilter ref="C129:K198"/>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98</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396</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ROUND(J127,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ROUND((SUM(BE127:BE210)),  2)</f>
        <v>0</v>
      </c>
      <c r="G37" s="34"/>
      <c r="H37" s="34"/>
      <c r="I37" s="133">
        <v>0.20999999999999999</v>
      </c>
      <c r="J37" s="132">
        <f>ROUND(((SUM(BE127:BE210))*I37),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ROUND((SUM(BF127:BF210)),  2)</f>
        <v>0</v>
      </c>
      <c r="G38" s="34"/>
      <c r="H38" s="34"/>
      <c r="I38" s="133">
        <v>0.12</v>
      </c>
      <c r="J38" s="132">
        <f>ROUND(((SUM(BF127:BF210))*I38),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ROUND((SUM(BG127:BG210)),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ROUND((SUM(BH127:BH210)),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ROUND((SUM(BI127:BI210)),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Objekt4 - Sanace</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J127</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J128</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398</v>
      </c>
      <c r="E102" s="147"/>
      <c r="F102" s="147"/>
      <c r="G102" s="147"/>
      <c r="H102" s="147"/>
      <c r="I102" s="147"/>
      <c r="J102" s="148">
        <f>J179</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399</v>
      </c>
      <c r="E103" s="147"/>
      <c r="F103" s="147"/>
      <c r="G103" s="147"/>
      <c r="H103" s="147"/>
      <c r="I103" s="147"/>
      <c r="J103" s="148">
        <f>J202</f>
        <v>0</v>
      </c>
      <c r="K103" s="9"/>
      <c r="L103" s="145"/>
      <c r="S103" s="9"/>
      <c r="T103" s="9"/>
      <c r="U103" s="9"/>
      <c r="V103" s="9"/>
      <c r="W103" s="9"/>
      <c r="X103" s="9"/>
      <c r="Y103" s="9"/>
      <c r="Z103" s="9"/>
      <c r="AA103" s="9"/>
      <c r="AB103" s="9"/>
      <c r="AC103" s="9"/>
      <c r="AD103" s="9"/>
      <c r="AE103" s="9"/>
    </row>
    <row r="104" s="2" customFormat="1" ht="21.84" customHeight="1">
      <c r="A104" s="34"/>
      <c r="B104" s="35"/>
      <c r="C104" s="34"/>
      <c r="D104" s="34"/>
      <c r="E104" s="34"/>
      <c r="F104" s="34"/>
      <c r="G104" s="34"/>
      <c r="H104" s="34"/>
      <c r="I104" s="34"/>
      <c r="J104" s="34"/>
      <c r="K104" s="34"/>
      <c r="L104" s="51"/>
      <c r="S104" s="34"/>
      <c r="T104" s="34"/>
      <c r="U104" s="34"/>
      <c r="V104" s="34"/>
      <c r="W104" s="34"/>
      <c r="X104" s="34"/>
      <c r="Y104" s="34"/>
      <c r="Z104" s="34"/>
      <c r="AA104" s="34"/>
      <c r="AB104" s="34"/>
      <c r="AC104" s="34"/>
      <c r="AD104" s="34"/>
      <c r="AE104" s="34"/>
    </row>
    <row r="105" s="2" customFormat="1" ht="6.96" customHeight="1">
      <c r="A105" s="34"/>
      <c r="B105" s="56"/>
      <c r="C105" s="57"/>
      <c r="D105" s="57"/>
      <c r="E105" s="57"/>
      <c r="F105" s="57"/>
      <c r="G105" s="57"/>
      <c r="H105" s="57"/>
      <c r="I105" s="57"/>
      <c r="J105" s="57"/>
      <c r="K105" s="57"/>
      <c r="L105" s="51"/>
      <c r="S105" s="34"/>
      <c r="T105" s="34"/>
      <c r="U105" s="34"/>
      <c r="V105" s="34"/>
      <c r="W105" s="34"/>
      <c r="X105" s="34"/>
      <c r="Y105" s="34"/>
      <c r="Z105" s="34"/>
      <c r="AA105" s="34"/>
      <c r="AB105" s="34"/>
      <c r="AC105" s="34"/>
      <c r="AD105" s="34"/>
      <c r="AE105" s="34"/>
    </row>
    <row r="109" s="2" customFormat="1" ht="6.96" customHeight="1">
      <c r="A109" s="34"/>
      <c r="B109" s="58"/>
      <c r="C109" s="59"/>
      <c r="D109" s="59"/>
      <c r="E109" s="59"/>
      <c r="F109" s="59"/>
      <c r="G109" s="59"/>
      <c r="H109" s="59"/>
      <c r="I109" s="59"/>
      <c r="J109" s="59"/>
      <c r="K109" s="59"/>
      <c r="L109" s="51"/>
      <c r="S109" s="34"/>
      <c r="T109" s="34"/>
      <c r="U109" s="34"/>
      <c r="V109" s="34"/>
      <c r="W109" s="34"/>
      <c r="X109" s="34"/>
      <c r="Y109" s="34"/>
      <c r="Z109" s="34"/>
      <c r="AA109" s="34"/>
      <c r="AB109" s="34"/>
      <c r="AC109" s="34"/>
      <c r="AD109" s="34"/>
      <c r="AE109" s="34"/>
    </row>
    <row r="110" s="2" customFormat="1" ht="24.96" customHeight="1">
      <c r="A110" s="34"/>
      <c r="B110" s="35"/>
      <c r="C110" s="19" t="s">
        <v>266</v>
      </c>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6.96" customHeight="1">
      <c r="A111" s="34"/>
      <c r="B111" s="35"/>
      <c r="C111" s="34"/>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12" customHeight="1">
      <c r="A112" s="34"/>
      <c r="B112" s="35"/>
      <c r="C112" s="28" t="s">
        <v>16</v>
      </c>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6.5" customHeight="1">
      <c r="A113" s="34"/>
      <c r="B113" s="35"/>
      <c r="C113" s="34"/>
      <c r="D113" s="34"/>
      <c r="E113" s="126" t="str">
        <f>E7</f>
        <v>Městský park -Děkanská zahrada Pelhřimov - kompletní provedení</v>
      </c>
      <c r="F113" s="28"/>
      <c r="G113" s="28"/>
      <c r="H113" s="28"/>
      <c r="I113" s="34"/>
      <c r="J113" s="34"/>
      <c r="K113" s="34"/>
      <c r="L113" s="51"/>
      <c r="S113" s="34"/>
      <c r="T113" s="34"/>
      <c r="U113" s="34"/>
      <c r="V113" s="34"/>
      <c r="W113" s="34"/>
      <c r="X113" s="34"/>
      <c r="Y113" s="34"/>
      <c r="Z113" s="34"/>
      <c r="AA113" s="34"/>
      <c r="AB113" s="34"/>
      <c r="AC113" s="34"/>
      <c r="AD113" s="34"/>
      <c r="AE113" s="34"/>
    </row>
    <row r="114" s="1" customFormat="1" ht="12" customHeight="1">
      <c r="B114" s="18"/>
      <c r="C114" s="28" t="s">
        <v>249</v>
      </c>
      <c r="L114" s="18"/>
    </row>
    <row r="115" s="1" customFormat="1" ht="16.5" customHeight="1">
      <c r="B115" s="18"/>
      <c r="E115" s="126" t="s">
        <v>250</v>
      </c>
      <c r="F115" s="1"/>
      <c r="G115" s="1"/>
      <c r="H115" s="1"/>
      <c r="L115" s="18"/>
    </row>
    <row r="116" s="1" customFormat="1" ht="12" customHeight="1">
      <c r="B116" s="18"/>
      <c r="C116" s="28" t="s">
        <v>251</v>
      </c>
      <c r="L116" s="18"/>
    </row>
    <row r="117" s="2" customFormat="1" ht="16.5" customHeight="1">
      <c r="A117" s="34"/>
      <c r="B117" s="35"/>
      <c r="C117" s="34"/>
      <c r="D117" s="34"/>
      <c r="E117" s="127" t="s">
        <v>252</v>
      </c>
      <c r="F117" s="34"/>
      <c r="G117" s="34"/>
      <c r="H117" s="34"/>
      <c r="I117" s="34"/>
      <c r="J117" s="34"/>
      <c r="K117" s="34"/>
      <c r="L117" s="51"/>
      <c r="S117" s="34"/>
      <c r="T117" s="34"/>
      <c r="U117" s="34"/>
      <c r="V117" s="34"/>
      <c r="W117" s="34"/>
      <c r="X117" s="34"/>
      <c r="Y117" s="34"/>
      <c r="Z117" s="34"/>
      <c r="AA117" s="34"/>
      <c r="AB117" s="34"/>
      <c r="AC117" s="34"/>
      <c r="AD117" s="34"/>
      <c r="AE117" s="34"/>
    </row>
    <row r="118" s="2" customFormat="1" ht="12" customHeight="1">
      <c r="A118" s="34"/>
      <c r="B118" s="35"/>
      <c r="C118" s="28" t="s">
        <v>395</v>
      </c>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6.5" customHeight="1">
      <c r="A119" s="34"/>
      <c r="B119" s="35"/>
      <c r="C119" s="34"/>
      <c r="D119" s="34"/>
      <c r="E119" s="63" t="str">
        <f>E13</f>
        <v>Objekt4 - Sanace</v>
      </c>
      <c r="F119" s="34"/>
      <c r="G119" s="34"/>
      <c r="H119" s="34"/>
      <c r="I119" s="34"/>
      <c r="J119" s="34"/>
      <c r="K119" s="34"/>
      <c r="L119" s="51"/>
      <c r="S119" s="34"/>
      <c r="T119" s="34"/>
      <c r="U119" s="34"/>
      <c r="V119" s="34"/>
      <c r="W119" s="34"/>
      <c r="X119" s="34"/>
      <c r="Y119" s="34"/>
      <c r="Z119" s="34"/>
      <c r="AA119" s="34"/>
      <c r="AB119" s="34"/>
      <c r="AC119" s="34"/>
      <c r="AD119" s="34"/>
      <c r="AE119" s="34"/>
    </row>
    <row r="120" s="2" customFormat="1" ht="6.96" customHeight="1">
      <c r="A120" s="34"/>
      <c r="B120" s="35"/>
      <c r="C120" s="34"/>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20</v>
      </c>
      <c r="D121" s="34"/>
      <c r="E121" s="34"/>
      <c r="F121" s="23" t="str">
        <f>F16</f>
        <v xml:space="preserve"> </v>
      </c>
      <c r="G121" s="34"/>
      <c r="H121" s="34"/>
      <c r="I121" s="28" t="s">
        <v>22</v>
      </c>
      <c r="J121" s="65" t="str">
        <f>IF(J16="","",J16)</f>
        <v>5. 12. 2024</v>
      </c>
      <c r="K121" s="34"/>
      <c r="L121" s="51"/>
      <c r="S121" s="34"/>
      <c r="T121" s="34"/>
      <c r="U121" s="34"/>
      <c r="V121" s="34"/>
      <c r="W121" s="34"/>
      <c r="X121" s="34"/>
      <c r="Y121" s="34"/>
      <c r="Z121" s="34"/>
      <c r="AA121" s="34"/>
      <c r="AB121" s="34"/>
      <c r="AC121" s="34"/>
      <c r="AD121" s="34"/>
      <c r="AE121" s="34"/>
    </row>
    <row r="122" s="2" customFormat="1" ht="6.96" customHeight="1">
      <c r="A122" s="34"/>
      <c r="B122" s="35"/>
      <c r="C122" s="34"/>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2" customFormat="1" ht="15.15" customHeight="1">
      <c r="A123" s="34"/>
      <c r="B123" s="35"/>
      <c r="C123" s="28" t="s">
        <v>24</v>
      </c>
      <c r="D123" s="34"/>
      <c r="E123" s="34"/>
      <c r="F123" s="23" t="str">
        <f>E19</f>
        <v xml:space="preserve"> </v>
      </c>
      <c r="G123" s="34"/>
      <c r="H123" s="34"/>
      <c r="I123" s="28" t="s">
        <v>29</v>
      </c>
      <c r="J123" s="32" t="str">
        <f>E25</f>
        <v xml:space="preserve"> </v>
      </c>
      <c r="K123" s="34"/>
      <c r="L123" s="51"/>
      <c r="S123" s="34"/>
      <c r="T123" s="34"/>
      <c r="U123" s="34"/>
      <c r="V123" s="34"/>
      <c r="W123" s="34"/>
      <c r="X123" s="34"/>
      <c r="Y123" s="34"/>
      <c r="Z123" s="34"/>
      <c r="AA123" s="34"/>
      <c r="AB123" s="34"/>
      <c r="AC123" s="34"/>
      <c r="AD123" s="34"/>
      <c r="AE123" s="34"/>
    </row>
    <row r="124" s="2" customFormat="1" ht="15.15" customHeight="1">
      <c r="A124" s="34"/>
      <c r="B124" s="35"/>
      <c r="C124" s="28" t="s">
        <v>27</v>
      </c>
      <c r="D124" s="34"/>
      <c r="E124" s="34"/>
      <c r="F124" s="23" t="str">
        <f>IF(E22="","",E22)</f>
        <v>Vyplň údaj</v>
      </c>
      <c r="G124" s="34"/>
      <c r="H124" s="34"/>
      <c r="I124" s="28" t="s">
        <v>31</v>
      </c>
      <c r="J124" s="32" t="str">
        <f>E28</f>
        <v xml:space="preserve"> </v>
      </c>
      <c r="K124" s="34"/>
      <c r="L124" s="51"/>
      <c r="S124" s="34"/>
      <c r="T124" s="34"/>
      <c r="U124" s="34"/>
      <c r="V124" s="34"/>
      <c r="W124" s="34"/>
      <c r="X124" s="34"/>
      <c r="Y124" s="34"/>
      <c r="Z124" s="34"/>
      <c r="AA124" s="34"/>
      <c r="AB124" s="34"/>
      <c r="AC124" s="34"/>
      <c r="AD124" s="34"/>
      <c r="AE124" s="34"/>
    </row>
    <row r="125" s="2" customFormat="1" ht="10.32"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11" customFormat="1" ht="29.28" customHeight="1">
      <c r="A126" s="153"/>
      <c r="B126" s="154"/>
      <c r="C126" s="155" t="s">
        <v>267</v>
      </c>
      <c r="D126" s="156" t="s">
        <v>58</v>
      </c>
      <c r="E126" s="156" t="s">
        <v>54</v>
      </c>
      <c r="F126" s="156" t="s">
        <v>55</v>
      </c>
      <c r="G126" s="156" t="s">
        <v>268</v>
      </c>
      <c r="H126" s="156" t="s">
        <v>269</v>
      </c>
      <c r="I126" s="156" t="s">
        <v>270</v>
      </c>
      <c r="J126" s="157" t="s">
        <v>257</v>
      </c>
      <c r="K126" s="158" t="s">
        <v>271</v>
      </c>
      <c r="L126" s="159"/>
      <c r="M126" s="82" t="s">
        <v>1</v>
      </c>
      <c r="N126" s="83" t="s">
        <v>37</v>
      </c>
      <c r="O126" s="83" t="s">
        <v>272</v>
      </c>
      <c r="P126" s="83" t="s">
        <v>273</v>
      </c>
      <c r="Q126" s="83" t="s">
        <v>274</v>
      </c>
      <c r="R126" s="83" t="s">
        <v>275</v>
      </c>
      <c r="S126" s="83" t="s">
        <v>276</v>
      </c>
      <c r="T126" s="84" t="s">
        <v>277</v>
      </c>
      <c r="U126" s="153"/>
      <c r="V126" s="153"/>
      <c r="W126" s="153"/>
      <c r="X126" s="153"/>
      <c r="Y126" s="153"/>
      <c r="Z126" s="153"/>
      <c r="AA126" s="153"/>
      <c r="AB126" s="153"/>
      <c r="AC126" s="153"/>
      <c r="AD126" s="153"/>
      <c r="AE126" s="153"/>
    </row>
    <row r="127" s="2" customFormat="1" ht="22.8" customHeight="1">
      <c r="A127" s="34"/>
      <c r="B127" s="35"/>
      <c r="C127" s="89" t="s">
        <v>278</v>
      </c>
      <c r="D127" s="34"/>
      <c r="E127" s="34"/>
      <c r="F127" s="34"/>
      <c r="G127" s="34"/>
      <c r="H127" s="34"/>
      <c r="I127" s="34"/>
      <c r="J127" s="160">
        <f>BK127</f>
        <v>0</v>
      </c>
      <c r="K127" s="34"/>
      <c r="L127" s="35"/>
      <c r="M127" s="85"/>
      <c r="N127" s="69"/>
      <c r="O127" s="86"/>
      <c r="P127" s="161">
        <f>P128+P179+P202</f>
        <v>0</v>
      </c>
      <c r="Q127" s="86"/>
      <c r="R127" s="161">
        <f>R128+R179+R202</f>
        <v>0</v>
      </c>
      <c r="S127" s="86"/>
      <c r="T127" s="162">
        <f>T128+T179+T202</f>
        <v>0</v>
      </c>
      <c r="U127" s="34"/>
      <c r="V127" s="34"/>
      <c r="W127" s="34"/>
      <c r="X127" s="34"/>
      <c r="Y127" s="34"/>
      <c r="Z127" s="34"/>
      <c r="AA127" s="34"/>
      <c r="AB127" s="34"/>
      <c r="AC127" s="34"/>
      <c r="AD127" s="34"/>
      <c r="AE127" s="34"/>
      <c r="AT127" s="15" t="s">
        <v>72</v>
      </c>
      <c r="AU127" s="15" t="s">
        <v>259</v>
      </c>
      <c r="BK127" s="163">
        <f>BK128+BK179+BK202</f>
        <v>0</v>
      </c>
    </row>
    <row r="128" s="12" customFormat="1" ht="25.92" customHeight="1">
      <c r="A128" s="12"/>
      <c r="B128" s="164"/>
      <c r="C128" s="12"/>
      <c r="D128" s="165" t="s">
        <v>72</v>
      </c>
      <c r="E128" s="166" t="s">
        <v>80</v>
      </c>
      <c r="F128" s="166" t="s">
        <v>400</v>
      </c>
      <c r="G128" s="12"/>
      <c r="H128" s="12"/>
      <c r="I128" s="167"/>
      <c r="J128" s="168">
        <f>BK128</f>
        <v>0</v>
      </c>
      <c r="K128" s="12"/>
      <c r="L128" s="164"/>
      <c r="M128" s="169"/>
      <c r="N128" s="170"/>
      <c r="O128" s="170"/>
      <c r="P128" s="171">
        <f>SUM(P129:P178)</f>
        <v>0</v>
      </c>
      <c r="Q128" s="170"/>
      <c r="R128" s="171">
        <f>SUM(R129:R178)</f>
        <v>0</v>
      </c>
      <c r="S128" s="170"/>
      <c r="T128" s="172">
        <f>SUM(T129:T178)</f>
        <v>0</v>
      </c>
      <c r="U128" s="12"/>
      <c r="V128" s="12"/>
      <c r="W128" s="12"/>
      <c r="X128" s="12"/>
      <c r="Y128" s="12"/>
      <c r="Z128" s="12"/>
      <c r="AA128" s="12"/>
      <c r="AB128" s="12"/>
      <c r="AC128" s="12"/>
      <c r="AD128" s="12"/>
      <c r="AE128" s="12"/>
      <c r="AR128" s="165" t="s">
        <v>80</v>
      </c>
      <c r="AT128" s="173" t="s">
        <v>72</v>
      </c>
      <c r="AU128" s="173" t="s">
        <v>73</v>
      </c>
      <c r="AY128" s="165" t="s">
        <v>281</v>
      </c>
      <c r="BK128" s="174">
        <f>SUM(BK129:BK178)</f>
        <v>0</v>
      </c>
    </row>
    <row r="129" s="2" customFormat="1" ht="21.75" customHeight="1">
      <c r="A129" s="34"/>
      <c r="B129" s="177"/>
      <c r="C129" s="178" t="s">
        <v>80</v>
      </c>
      <c r="D129" s="178" t="s">
        <v>284</v>
      </c>
      <c r="E129" s="179" t="s">
        <v>401</v>
      </c>
      <c r="F129" s="180" t="s">
        <v>402</v>
      </c>
      <c r="G129" s="181" t="s">
        <v>403</v>
      </c>
      <c r="H129" s="203">
        <v>1797</v>
      </c>
      <c r="I129" s="183"/>
      <c r="J129" s="184">
        <f>ROUND(I129*H129,2)</f>
        <v>0</v>
      </c>
      <c r="K129" s="185"/>
      <c r="L129" s="35"/>
      <c r="M129" s="186" t="s">
        <v>1</v>
      </c>
      <c r="N129" s="187" t="s">
        <v>38</v>
      </c>
      <c r="O129" s="73"/>
      <c r="P129" s="188">
        <f>O129*H129</f>
        <v>0</v>
      </c>
      <c r="Q129" s="188">
        <v>0</v>
      </c>
      <c r="R129" s="188">
        <f>Q129*H129</f>
        <v>0</v>
      </c>
      <c r="S129" s="188">
        <v>0</v>
      </c>
      <c r="T129" s="189">
        <f>S129*H129</f>
        <v>0</v>
      </c>
      <c r="U129" s="34"/>
      <c r="V129" s="34"/>
      <c r="W129" s="34"/>
      <c r="X129" s="34"/>
      <c r="Y129" s="34"/>
      <c r="Z129" s="34"/>
      <c r="AA129" s="34"/>
      <c r="AB129" s="34"/>
      <c r="AC129" s="34"/>
      <c r="AD129" s="34"/>
      <c r="AE129" s="34"/>
      <c r="AR129" s="190" t="s">
        <v>97</v>
      </c>
      <c r="AT129" s="190" t="s">
        <v>284</v>
      </c>
      <c r="AU129" s="190" t="s">
        <v>80</v>
      </c>
      <c r="AY129" s="15" t="s">
        <v>281</v>
      </c>
      <c r="BE129" s="191">
        <f>IF(N129="základní",J129,0)</f>
        <v>0</v>
      </c>
      <c r="BF129" s="191">
        <f>IF(N129="snížená",J129,0)</f>
        <v>0</v>
      </c>
      <c r="BG129" s="191">
        <f>IF(N129="zákl. přenesená",J129,0)</f>
        <v>0</v>
      </c>
      <c r="BH129" s="191">
        <f>IF(N129="sníž. přenesená",J129,0)</f>
        <v>0</v>
      </c>
      <c r="BI129" s="191">
        <f>IF(N129="nulová",J129,0)</f>
        <v>0</v>
      </c>
      <c r="BJ129" s="15" t="s">
        <v>80</v>
      </c>
      <c r="BK129" s="191">
        <f>ROUND(I129*H129,2)</f>
        <v>0</v>
      </c>
      <c r="BL129" s="15" t="s">
        <v>97</v>
      </c>
      <c r="BM129" s="190" t="s">
        <v>404</v>
      </c>
    </row>
    <row r="130" s="2" customFormat="1">
      <c r="A130" s="34"/>
      <c r="B130" s="35"/>
      <c r="C130" s="34"/>
      <c r="D130" s="192" t="s">
        <v>290</v>
      </c>
      <c r="E130" s="34"/>
      <c r="F130" s="193" t="s">
        <v>402</v>
      </c>
      <c r="G130" s="34"/>
      <c r="H130" s="34"/>
      <c r="I130" s="194"/>
      <c r="J130" s="34"/>
      <c r="K130" s="34"/>
      <c r="L130" s="35"/>
      <c r="M130" s="195"/>
      <c r="N130" s="196"/>
      <c r="O130" s="73"/>
      <c r="P130" s="73"/>
      <c r="Q130" s="73"/>
      <c r="R130" s="73"/>
      <c r="S130" s="73"/>
      <c r="T130" s="74"/>
      <c r="U130" s="34"/>
      <c r="V130" s="34"/>
      <c r="W130" s="34"/>
      <c r="X130" s="34"/>
      <c r="Y130" s="34"/>
      <c r="Z130" s="34"/>
      <c r="AA130" s="34"/>
      <c r="AB130" s="34"/>
      <c r="AC130" s="34"/>
      <c r="AD130" s="34"/>
      <c r="AE130" s="34"/>
      <c r="AT130" s="15" t="s">
        <v>290</v>
      </c>
      <c r="AU130" s="15" t="s">
        <v>80</v>
      </c>
    </row>
    <row r="131" s="2" customFormat="1" ht="21.75" customHeight="1">
      <c r="A131" s="34"/>
      <c r="B131" s="177"/>
      <c r="C131" s="178" t="s">
        <v>82</v>
      </c>
      <c r="D131" s="178" t="s">
        <v>284</v>
      </c>
      <c r="E131" s="179" t="s">
        <v>405</v>
      </c>
      <c r="F131" s="180" t="s">
        <v>406</v>
      </c>
      <c r="G131" s="181" t="s">
        <v>403</v>
      </c>
      <c r="H131" s="203">
        <v>1797</v>
      </c>
      <c r="I131" s="183"/>
      <c r="J131" s="184">
        <f>ROUND(I131*H131,2)</f>
        <v>0</v>
      </c>
      <c r="K131" s="185"/>
      <c r="L131" s="35"/>
      <c r="M131" s="186" t="s">
        <v>1</v>
      </c>
      <c r="N131" s="187" t="s">
        <v>38</v>
      </c>
      <c r="O131" s="73"/>
      <c r="P131" s="188">
        <f>O131*H131</f>
        <v>0</v>
      </c>
      <c r="Q131" s="188">
        <v>0</v>
      </c>
      <c r="R131" s="188">
        <f>Q131*H131</f>
        <v>0</v>
      </c>
      <c r="S131" s="188">
        <v>0</v>
      </c>
      <c r="T131" s="189">
        <f>S131*H131</f>
        <v>0</v>
      </c>
      <c r="U131" s="34"/>
      <c r="V131" s="34"/>
      <c r="W131" s="34"/>
      <c r="X131" s="34"/>
      <c r="Y131" s="34"/>
      <c r="Z131" s="34"/>
      <c r="AA131" s="34"/>
      <c r="AB131" s="34"/>
      <c r="AC131" s="34"/>
      <c r="AD131" s="34"/>
      <c r="AE131" s="34"/>
      <c r="AR131" s="190" t="s">
        <v>97</v>
      </c>
      <c r="AT131" s="190" t="s">
        <v>284</v>
      </c>
      <c r="AU131" s="190" t="s">
        <v>80</v>
      </c>
      <c r="AY131" s="15" t="s">
        <v>281</v>
      </c>
      <c r="BE131" s="191">
        <f>IF(N131="základní",J131,0)</f>
        <v>0</v>
      </c>
      <c r="BF131" s="191">
        <f>IF(N131="snížená",J131,0)</f>
        <v>0</v>
      </c>
      <c r="BG131" s="191">
        <f>IF(N131="zákl. přenesená",J131,0)</f>
        <v>0</v>
      </c>
      <c r="BH131" s="191">
        <f>IF(N131="sníž. přenesená",J131,0)</f>
        <v>0</v>
      </c>
      <c r="BI131" s="191">
        <f>IF(N131="nulová",J131,0)</f>
        <v>0</v>
      </c>
      <c r="BJ131" s="15" t="s">
        <v>80</v>
      </c>
      <c r="BK131" s="191">
        <f>ROUND(I131*H131,2)</f>
        <v>0</v>
      </c>
      <c r="BL131" s="15" t="s">
        <v>97</v>
      </c>
      <c r="BM131" s="190" t="s">
        <v>407</v>
      </c>
    </row>
    <row r="132" s="2" customFormat="1">
      <c r="A132" s="34"/>
      <c r="B132" s="35"/>
      <c r="C132" s="34"/>
      <c r="D132" s="192" t="s">
        <v>290</v>
      </c>
      <c r="E132" s="34"/>
      <c r="F132" s="193" t="s">
        <v>406</v>
      </c>
      <c r="G132" s="34"/>
      <c r="H132" s="34"/>
      <c r="I132" s="194"/>
      <c r="J132" s="34"/>
      <c r="K132" s="34"/>
      <c r="L132" s="35"/>
      <c r="M132" s="195"/>
      <c r="N132" s="196"/>
      <c r="O132" s="73"/>
      <c r="P132" s="73"/>
      <c r="Q132" s="73"/>
      <c r="R132" s="73"/>
      <c r="S132" s="73"/>
      <c r="T132" s="74"/>
      <c r="U132" s="34"/>
      <c r="V132" s="34"/>
      <c r="W132" s="34"/>
      <c r="X132" s="34"/>
      <c r="Y132" s="34"/>
      <c r="Z132" s="34"/>
      <c r="AA132" s="34"/>
      <c r="AB132" s="34"/>
      <c r="AC132" s="34"/>
      <c r="AD132" s="34"/>
      <c r="AE132" s="34"/>
      <c r="AT132" s="15" t="s">
        <v>290</v>
      </c>
      <c r="AU132" s="15" t="s">
        <v>80</v>
      </c>
    </row>
    <row r="133" s="2" customFormat="1" ht="16.5" customHeight="1">
      <c r="A133" s="34"/>
      <c r="B133" s="177"/>
      <c r="C133" s="178" t="s">
        <v>90</v>
      </c>
      <c r="D133" s="178" t="s">
        <v>284</v>
      </c>
      <c r="E133" s="179" t="s">
        <v>408</v>
      </c>
      <c r="F133" s="180" t="s">
        <v>409</v>
      </c>
      <c r="G133" s="181" t="s">
        <v>410</v>
      </c>
      <c r="H133" s="203">
        <v>45</v>
      </c>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97</v>
      </c>
      <c r="AT133" s="190" t="s">
        <v>284</v>
      </c>
      <c r="AU133" s="190" t="s">
        <v>80</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411</v>
      </c>
    </row>
    <row r="134" s="2" customFormat="1">
      <c r="A134" s="34"/>
      <c r="B134" s="35"/>
      <c r="C134" s="34"/>
      <c r="D134" s="192" t="s">
        <v>290</v>
      </c>
      <c r="E134" s="34"/>
      <c r="F134" s="193" t="s">
        <v>409</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80</v>
      </c>
    </row>
    <row r="135" s="2" customFormat="1" ht="21.75" customHeight="1">
      <c r="A135" s="34"/>
      <c r="B135" s="177"/>
      <c r="C135" s="178" t="s">
        <v>97</v>
      </c>
      <c r="D135" s="178" t="s">
        <v>284</v>
      </c>
      <c r="E135" s="179" t="s">
        <v>412</v>
      </c>
      <c r="F135" s="180" t="s">
        <v>413</v>
      </c>
      <c r="G135" s="181" t="s">
        <v>410</v>
      </c>
      <c r="H135" s="203">
        <v>21</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414</v>
      </c>
    </row>
    <row r="136" s="2" customFormat="1">
      <c r="A136" s="34"/>
      <c r="B136" s="35"/>
      <c r="C136" s="34"/>
      <c r="D136" s="192" t="s">
        <v>290</v>
      </c>
      <c r="E136" s="34"/>
      <c r="F136" s="193" t="s">
        <v>413</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ht="21.75" customHeight="1">
      <c r="A137" s="34"/>
      <c r="B137" s="177"/>
      <c r="C137" s="178" t="s">
        <v>280</v>
      </c>
      <c r="D137" s="178" t="s">
        <v>284</v>
      </c>
      <c r="E137" s="179" t="s">
        <v>415</v>
      </c>
      <c r="F137" s="180" t="s">
        <v>416</v>
      </c>
      <c r="G137" s="181" t="s">
        <v>410</v>
      </c>
      <c r="H137" s="203">
        <v>7</v>
      </c>
      <c r="I137" s="183"/>
      <c r="J137" s="184">
        <f>ROUND(I137*H137,2)</f>
        <v>0</v>
      </c>
      <c r="K137" s="185"/>
      <c r="L137" s="35"/>
      <c r="M137" s="186" t="s">
        <v>1</v>
      </c>
      <c r="N137" s="187" t="s">
        <v>38</v>
      </c>
      <c r="O137" s="73"/>
      <c r="P137" s="188">
        <f>O137*H137</f>
        <v>0</v>
      </c>
      <c r="Q137" s="188">
        <v>0</v>
      </c>
      <c r="R137" s="188">
        <f>Q137*H137</f>
        <v>0</v>
      </c>
      <c r="S137" s="188">
        <v>0</v>
      </c>
      <c r="T137" s="189">
        <f>S137*H137</f>
        <v>0</v>
      </c>
      <c r="U137" s="34"/>
      <c r="V137" s="34"/>
      <c r="W137" s="34"/>
      <c r="X137" s="34"/>
      <c r="Y137" s="34"/>
      <c r="Z137" s="34"/>
      <c r="AA137" s="34"/>
      <c r="AB137" s="34"/>
      <c r="AC137" s="34"/>
      <c r="AD137" s="34"/>
      <c r="AE137" s="34"/>
      <c r="AR137" s="190" t="s">
        <v>97</v>
      </c>
      <c r="AT137" s="190" t="s">
        <v>284</v>
      </c>
      <c r="AU137" s="190" t="s">
        <v>80</v>
      </c>
      <c r="AY137" s="15" t="s">
        <v>281</v>
      </c>
      <c r="BE137" s="191">
        <f>IF(N137="základní",J137,0)</f>
        <v>0</v>
      </c>
      <c r="BF137" s="191">
        <f>IF(N137="snížená",J137,0)</f>
        <v>0</v>
      </c>
      <c r="BG137" s="191">
        <f>IF(N137="zákl. přenesená",J137,0)</f>
        <v>0</v>
      </c>
      <c r="BH137" s="191">
        <f>IF(N137="sníž. přenesená",J137,0)</f>
        <v>0</v>
      </c>
      <c r="BI137" s="191">
        <f>IF(N137="nulová",J137,0)</f>
        <v>0</v>
      </c>
      <c r="BJ137" s="15" t="s">
        <v>80</v>
      </c>
      <c r="BK137" s="191">
        <f>ROUND(I137*H137,2)</f>
        <v>0</v>
      </c>
      <c r="BL137" s="15" t="s">
        <v>97</v>
      </c>
      <c r="BM137" s="190" t="s">
        <v>417</v>
      </c>
    </row>
    <row r="138" s="2" customFormat="1">
      <c r="A138" s="34"/>
      <c r="B138" s="35"/>
      <c r="C138" s="34"/>
      <c r="D138" s="192" t="s">
        <v>290</v>
      </c>
      <c r="E138" s="34"/>
      <c r="F138" s="193" t="s">
        <v>416</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290</v>
      </c>
      <c r="AU138" s="15" t="s">
        <v>80</v>
      </c>
    </row>
    <row r="139" s="2" customFormat="1" ht="21.75" customHeight="1">
      <c r="A139" s="34"/>
      <c r="B139" s="177"/>
      <c r="C139" s="178" t="s">
        <v>307</v>
      </c>
      <c r="D139" s="178" t="s">
        <v>284</v>
      </c>
      <c r="E139" s="179" t="s">
        <v>418</v>
      </c>
      <c r="F139" s="180" t="s">
        <v>419</v>
      </c>
      <c r="G139" s="181" t="s">
        <v>410</v>
      </c>
      <c r="H139" s="203">
        <v>5</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80</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420</v>
      </c>
    </row>
    <row r="140" s="2" customFormat="1">
      <c r="A140" s="34"/>
      <c r="B140" s="35"/>
      <c r="C140" s="34"/>
      <c r="D140" s="192" t="s">
        <v>290</v>
      </c>
      <c r="E140" s="34"/>
      <c r="F140" s="193" t="s">
        <v>419</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80</v>
      </c>
    </row>
    <row r="141" s="2" customFormat="1" ht="21.75" customHeight="1">
      <c r="A141" s="34"/>
      <c r="B141" s="177"/>
      <c r="C141" s="178" t="s">
        <v>312</v>
      </c>
      <c r="D141" s="178" t="s">
        <v>284</v>
      </c>
      <c r="E141" s="179" t="s">
        <v>421</v>
      </c>
      <c r="F141" s="180" t="s">
        <v>422</v>
      </c>
      <c r="G141" s="181" t="s">
        <v>410</v>
      </c>
      <c r="H141" s="203">
        <v>3</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423</v>
      </c>
    </row>
    <row r="142" s="2" customFormat="1">
      <c r="A142" s="34"/>
      <c r="B142" s="35"/>
      <c r="C142" s="34"/>
      <c r="D142" s="192" t="s">
        <v>290</v>
      </c>
      <c r="E142" s="34"/>
      <c r="F142" s="193" t="s">
        <v>422</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ht="21.75" customHeight="1">
      <c r="A143" s="34"/>
      <c r="B143" s="177"/>
      <c r="C143" s="178" t="s">
        <v>317</v>
      </c>
      <c r="D143" s="178" t="s">
        <v>284</v>
      </c>
      <c r="E143" s="179" t="s">
        <v>424</v>
      </c>
      <c r="F143" s="180" t="s">
        <v>425</v>
      </c>
      <c r="G143" s="181" t="s">
        <v>410</v>
      </c>
      <c r="H143" s="203">
        <v>3</v>
      </c>
      <c r="I143" s="183"/>
      <c r="J143" s="184">
        <f>ROUND(I143*H143,2)</f>
        <v>0</v>
      </c>
      <c r="K143" s="185"/>
      <c r="L143" s="35"/>
      <c r="M143" s="186" t="s">
        <v>1</v>
      </c>
      <c r="N143" s="187" t="s">
        <v>38</v>
      </c>
      <c r="O143" s="73"/>
      <c r="P143" s="188">
        <f>O143*H143</f>
        <v>0</v>
      </c>
      <c r="Q143" s="188">
        <v>0</v>
      </c>
      <c r="R143" s="188">
        <f>Q143*H143</f>
        <v>0</v>
      </c>
      <c r="S143" s="188">
        <v>0</v>
      </c>
      <c r="T143" s="189">
        <f>S143*H143</f>
        <v>0</v>
      </c>
      <c r="U143" s="34"/>
      <c r="V143" s="34"/>
      <c r="W143" s="34"/>
      <c r="X143" s="34"/>
      <c r="Y143" s="34"/>
      <c r="Z143" s="34"/>
      <c r="AA143" s="34"/>
      <c r="AB143" s="34"/>
      <c r="AC143" s="34"/>
      <c r="AD143" s="34"/>
      <c r="AE143" s="34"/>
      <c r="AR143" s="190" t="s">
        <v>97</v>
      </c>
      <c r="AT143" s="190" t="s">
        <v>284</v>
      </c>
      <c r="AU143" s="190" t="s">
        <v>80</v>
      </c>
      <c r="AY143" s="15" t="s">
        <v>281</v>
      </c>
      <c r="BE143" s="191">
        <f>IF(N143="základní",J143,0)</f>
        <v>0</v>
      </c>
      <c r="BF143" s="191">
        <f>IF(N143="snížená",J143,0)</f>
        <v>0</v>
      </c>
      <c r="BG143" s="191">
        <f>IF(N143="zákl. přenesená",J143,0)</f>
        <v>0</v>
      </c>
      <c r="BH143" s="191">
        <f>IF(N143="sníž. přenesená",J143,0)</f>
        <v>0</v>
      </c>
      <c r="BI143" s="191">
        <f>IF(N143="nulová",J143,0)</f>
        <v>0</v>
      </c>
      <c r="BJ143" s="15" t="s">
        <v>80</v>
      </c>
      <c r="BK143" s="191">
        <f>ROUND(I143*H143,2)</f>
        <v>0</v>
      </c>
      <c r="BL143" s="15" t="s">
        <v>97</v>
      </c>
      <c r="BM143" s="190" t="s">
        <v>426</v>
      </c>
    </row>
    <row r="144" s="2" customFormat="1">
      <c r="A144" s="34"/>
      <c r="B144" s="35"/>
      <c r="C144" s="34"/>
      <c r="D144" s="192" t="s">
        <v>290</v>
      </c>
      <c r="E144" s="34"/>
      <c r="F144" s="193" t="s">
        <v>425</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290</v>
      </c>
      <c r="AU144" s="15" t="s">
        <v>80</v>
      </c>
    </row>
    <row r="145" s="2" customFormat="1" ht="21.75" customHeight="1">
      <c r="A145" s="34"/>
      <c r="B145" s="177"/>
      <c r="C145" s="178" t="s">
        <v>322</v>
      </c>
      <c r="D145" s="178" t="s">
        <v>284</v>
      </c>
      <c r="E145" s="179" t="s">
        <v>427</v>
      </c>
      <c r="F145" s="180" t="s">
        <v>428</v>
      </c>
      <c r="G145" s="181" t="s">
        <v>410</v>
      </c>
      <c r="H145" s="203">
        <v>6</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80</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429</v>
      </c>
    </row>
    <row r="146" s="2" customFormat="1">
      <c r="A146" s="34"/>
      <c r="B146" s="35"/>
      <c r="C146" s="34"/>
      <c r="D146" s="192" t="s">
        <v>290</v>
      </c>
      <c r="E146" s="34"/>
      <c r="F146" s="193" t="s">
        <v>428</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80</v>
      </c>
    </row>
    <row r="147" s="2" customFormat="1" ht="21.75" customHeight="1">
      <c r="A147" s="34"/>
      <c r="B147" s="177"/>
      <c r="C147" s="178" t="s">
        <v>327</v>
      </c>
      <c r="D147" s="178" t="s">
        <v>284</v>
      </c>
      <c r="E147" s="179" t="s">
        <v>430</v>
      </c>
      <c r="F147" s="180" t="s">
        <v>431</v>
      </c>
      <c r="G147" s="181" t="s">
        <v>410</v>
      </c>
      <c r="H147" s="203">
        <v>10</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432</v>
      </c>
    </row>
    <row r="148" s="2" customFormat="1">
      <c r="A148" s="34"/>
      <c r="B148" s="35"/>
      <c r="C148" s="34"/>
      <c r="D148" s="192" t="s">
        <v>290</v>
      </c>
      <c r="E148" s="34"/>
      <c r="F148" s="193" t="s">
        <v>431</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ht="21.75" customHeight="1">
      <c r="A149" s="34"/>
      <c r="B149" s="177"/>
      <c r="C149" s="178" t="s">
        <v>332</v>
      </c>
      <c r="D149" s="178" t="s">
        <v>284</v>
      </c>
      <c r="E149" s="179" t="s">
        <v>433</v>
      </c>
      <c r="F149" s="180" t="s">
        <v>434</v>
      </c>
      <c r="G149" s="181" t="s">
        <v>410</v>
      </c>
      <c r="H149" s="203">
        <v>5</v>
      </c>
      <c r="I149" s="183"/>
      <c r="J149" s="184">
        <f>ROUND(I149*H149,2)</f>
        <v>0</v>
      </c>
      <c r="K149" s="185"/>
      <c r="L149" s="35"/>
      <c r="M149" s="186" t="s">
        <v>1</v>
      </c>
      <c r="N149" s="187" t="s">
        <v>38</v>
      </c>
      <c r="O149" s="73"/>
      <c r="P149" s="188">
        <f>O149*H149</f>
        <v>0</v>
      </c>
      <c r="Q149" s="188">
        <v>0</v>
      </c>
      <c r="R149" s="188">
        <f>Q149*H149</f>
        <v>0</v>
      </c>
      <c r="S149" s="188">
        <v>0</v>
      </c>
      <c r="T149" s="189">
        <f>S149*H149</f>
        <v>0</v>
      </c>
      <c r="U149" s="34"/>
      <c r="V149" s="34"/>
      <c r="W149" s="34"/>
      <c r="X149" s="34"/>
      <c r="Y149" s="34"/>
      <c r="Z149" s="34"/>
      <c r="AA149" s="34"/>
      <c r="AB149" s="34"/>
      <c r="AC149" s="34"/>
      <c r="AD149" s="34"/>
      <c r="AE149" s="34"/>
      <c r="AR149" s="190" t="s">
        <v>97</v>
      </c>
      <c r="AT149" s="190" t="s">
        <v>284</v>
      </c>
      <c r="AU149" s="190" t="s">
        <v>80</v>
      </c>
      <c r="AY149" s="15" t="s">
        <v>281</v>
      </c>
      <c r="BE149" s="191">
        <f>IF(N149="základní",J149,0)</f>
        <v>0</v>
      </c>
      <c r="BF149" s="191">
        <f>IF(N149="snížená",J149,0)</f>
        <v>0</v>
      </c>
      <c r="BG149" s="191">
        <f>IF(N149="zákl. přenesená",J149,0)</f>
        <v>0</v>
      </c>
      <c r="BH149" s="191">
        <f>IF(N149="sníž. přenesená",J149,0)</f>
        <v>0</v>
      </c>
      <c r="BI149" s="191">
        <f>IF(N149="nulová",J149,0)</f>
        <v>0</v>
      </c>
      <c r="BJ149" s="15" t="s">
        <v>80</v>
      </c>
      <c r="BK149" s="191">
        <f>ROUND(I149*H149,2)</f>
        <v>0</v>
      </c>
      <c r="BL149" s="15" t="s">
        <v>97</v>
      </c>
      <c r="BM149" s="190" t="s">
        <v>435</v>
      </c>
    </row>
    <row r="150" s="2" customFormat="1">
      <c r="A150" s="34"/>
      <c r="B150" s="35"/>
      <c r="C150" s="34"/>
      <c r="D150" s="192" t="s">
        <v>290</v>
      </c>
      <c r="E150" s="34"/>
      <c r="F150" s="193" t="s">
        <v>434</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290</v>
      </c>
      <c r="AU150" s="15" t="s">
        <v>80</v>
      </c>
    </row>
    <row r="151" s="2" customFormat="1" ht="21.75" customHeight="1">
      <c r="A151" s="34"/>
      <c r="B151" s="177"/>
      <c r="C151" s="178" t="s">
        <v>8</v>
      </c>
      <c r="D151" s="178" t="s">
        <v>284</v>
      </c>
      <c r="E151" s="179" t="s">
        <v>436</v>
      </c>
      <c r="F151" s="180" t="s">
        <v>437</v>
      </c>
      <c r="G151" s="181" t="s">
        <v>410</v>
      </c>
      <c r="H151" s="203">
        <v>5</v>
      </c>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97</v>
      </c>
      <c r="AT151" s="190" t="s">
        <v>284</v>
      </c>
      <c r="AU151" s="190" t="s">
        <v>80</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438</v>
      </c>
    </row>
    <row r="152" s="2" customFormat="1">
      <c r="A152" s="34"/>
      <c r="B152" s="35"/>
      <c r="C152" s="34"/>
      <c r="D152" s="192" t="s">
        <v>290</v>
      </c>
      <c r="E152" s="34"/>
      <c r="F152" s="193" t="s">
        <v>437</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80</v>
      </c>
    </row>
    <row r="153" s="2" customFormat="1" ht="21.75" customHeight="1">
      <c r="A153" s="34"/>
      <c r="B153" s="177"/>
      <c r="C153" s="178" t="s">
        <v>439</v>
      </c>
      <c r="D153" s="178" t="s">
        <v>284</v>
      </c>
      <c r="E153" s="179" t="s">
        <v>440</v>
      </c>
      <c r="F153" s="180" t="s">
        <v>441</v>
      </c>
      <c r="G153" s="181" t="s">
        <v>410</v>
      </c>
      <c r="H153" s="203">
        <v>3</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442</v>
      </c>
    </row>
    <row r="154" s="2" customFormat="1">
      <c r="A154" s="34"/>
      <c r="B154" s="35"/>
      <c r="C154" s="34"/>
      <c r="D154" s="192" t="s">
        <v>290</v>
      </c>
      <c r="E154" s="34"/>
      <c r="F154" s="193" t="s">
        <v>441</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ht="21.75" customHeight="1">
      <c r="A155" s="34"/>
      <c r="B155" s="177"/>
      <c r="C155" s="178" t="s">
        <v>343</v>
      </c>
      <c r="D155" s="178" t="s">
        <v>284</v>
      </c>
      <c r="E155" s="179" t="s">
        <v>443</v>
      </c>
      <c r="F155" s="180" t="s">
        <v>444</v>
      </c>
      <c r="G155" s="181" t="s">
        <v>410</v>
      </c>
      <c r="H155" s="203">
        <v>3</v>
      </c>
      <c r="I155" s="183"/>
      <c r="J155" s="184">
        <f>ROUND(I155*H155,2)</f>
        <v>0</v>
      </c>
      <c r="K155" s="185"/>
      <c r="L155" s="35"/>
      <c r="M155" s="186" t="s">
        <v>1</v>
      </c>
      <c r="N155" s="187" t="s">
        <v>38</v>
      </c>
      <c r="O155" s="73"/>
      <c r="P155" s="188">
        <f>O155*H155</f>
        <v>0</v>
      </c>
      <c r="Q155" s="188">
        <v>0</v>
      </c>
      <c r="R155" s="188">
        <f>Q155*H155</f>
        <v>0</v>
      </c>
      <c r="S155" s="188">
        <v>0</v>
      </c>
      <c r="T155" s="189">
        <f>S155*H155</f>
        <v>0</v>
      </c>
      <c r="U155" s="34"/>
      <c r="V155" s="34"/>
      <c r="W155" s="34"/>
      <c r="X155" s="34"/>
      <c r="Y155" s="34"/>
      <c r="Z155" s="34"/>
      <c r="AA155" s="34"/>
      <c r="AB155" s="34"/>
      <c r="AC155" s="34"/>
      <c r="AD155" s="34"/>
      <c r="AE155" s="34"/>
      <c r="AR155" s="190" t="s">
        <v>97</v>
      </c>
      <c r="AT155" s="190" t="s">
        <v>284</v>
      </c>
      <c r="AU155" s="190" t="s">
        <v>80</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97</v>
      </c>
      <c r="BM155" s="190" t="s">
        <v>445</v>
      </c>
    </row>
    <row r="156" s="2" customFormat="1">
      <c r="A156" s="34"/>
      <c r="B156" s="35"/>
      <c r="C156" s="34"/>
      <c r="D156" s="192" t="s">
        <v>290</v>
      </c>
      <c r="E156" s="34"/>
      <c r="F156" s="193" t="s">
        <v>444</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80</v>
      </c>
    </row>
    <row r="157" s="2" customFormat="1" ht="21.75" customHeight="1">
      <c r="A157" s="34"/>
      <c r="B157" s="177"/>
      <c r="C157" s="178" t="s">
        <v>348</v>
      </c>
      <c r="D157" s="178" t="s">
        <v>284</v>
      </c>
      <c r="E157" s="179" t="s">
        <v>446</v>
      </c>
      <c r="F157" s="180" t="s">
        <v>447</v>
      </c>
      <c r="G157" s="181" t="s">
        <v>410</v>
      </c>
      <c r="H157" s="203">
        <v>10</v>
      </c>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97</v>
      </c>
      <c r="AT157" s="190" t="s">
        <v>284</v>
      </c>
      <c r="AU157" s="190" t="s">
        <v>80</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97</v>
      </c>
      <c r="BM157" s="190" t="s">
        <v>448</v>
      </c>
    </row>
    <row r="158" s="2" customFormat="1">
      <c r="A158" s="34"/>
      <c r="B158" s="35"/>
      <c r="C158" s="34"/>
      <c r="D158" s="192" t="s">
        <v>290</v>
      </c>
      <c r="E158" s="34"/>
      <c r="F158" s="193" t="s">
        <v>447</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80</v>
      </c>
    </row>
    <row r="159" s="2" customFormat="1" ht="21.75" customHeight="1">
      <c r="A159" s="34"/>
      <c r="B159" s="177"/>
      <c r="C159" s="178" t="s">
        <v>353</v>
      </c>
      <c r="D159" s="178" t="s">
        <v>284</v>
      </c>
      <c r="E159" s="179" t="s">
        <v>449</v>
      </c>
      <c r="F159" s="180" t="s">
        <v>450</v>
      </c>
      <c r="G159" s="181" t="s">
        <v>410</v>
      </c>
      <c r="H159" s="203">
        <v>28</v>
      </c>
      <c r="I159" s="183"/>
      <c r="J159" s="184">
        <f>ROUND(I159*H159,2)</f>
        <v>0</v>
      </c>
      <c r="K159" s="185"/>
      <c r="L159" s="35"/>
      <c r="M159" s="186" t="s">
        <v>1</v>
      </c>
      <c r="N159" s="187"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97</v>
      </c>
      <c r="AT159" s="190" t="s">
        <v>284</v>
      </c>
      <c r="AU159" s="190" t="s">
        <v>80</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451</v>
      </c>
    </row>
    <row r="160" s="2" customFormat="1">
      <c r="A160" s="34"/>
      <c r="B160" s="35"/>
      <c r="C160" s="34"/>
      <c r="D160" s="192" t="s">
        <v>290</v>
      </c>
      <c r="E160" s="34"/>
      <c r="F160" s="193" t="s">
        <v>450</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80</v>
      </c>
    </row>
    <row r="161" s="2" customFormat="1" ht="21.75" customHeight="1">
      <c r="A161" s="34"/>
      <c r="B161" s="177"/>
      <c r="C161" s="178" t="s">
        <v>360</v>
      </c>
      <c r="D161" s="178" t="s">
        <v>284</v>
      </c>
      <c r="E161" s="179" t="s">
        <v>452</v>
      </c>
      <c r="F161" s="180" t="s">
        <v>453</v>
      </c>
      <c r="G161" s="181" t="s">
        <v>410</v>
      </c>
      <c r="H161" s="203">
        <v>8</v>
      </c>
      <c r="I161" s="183"/>
      <c r="J161" s="184">
        <f>ROUND(I161*H161,2)</f>
        <v>0</v>
      </c>
      <c r="K161" s="185"/>
      <c r="L161" s="35"/>
      <c r="M161" s="186" t="s">
        <v>1</v>
      </c>
      <c r="N161" s="187"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97</v>
      </c>
      <c r="AT161" s="190" t="s">
        <v>284</v>
      </c>
      <c r="AU161" s="190" t="s">
        <v>80</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97</v>
      </c>
      <c r="BM161" s="190" t="s">
        <v>454</v>
      </c>
    </row>
    <row r="162" s="2" customFormat="1">
      <c r="A162" s="34"/>
      <c r="B162" s="35"/>
      <c r="C162" s="34"/>
      <c r="D162" s="192" t="s">
        <v>290</v>
      </c>
      <c r="E162" s="34"/>
      <c r="F162" s="193" t="s">
        <v>453</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80</v>
      </c>
    </row>
    <row r="163" s="2" customFormat="1" ht="21.75" customHeight="1">
      <c r="A163" s="34"/>
      <c r="B163" s="177"/>
      <c r="C163" s="178" t="s">
        <v>455</v>
      </c>
      <c r="D163" s="178" t="s">
        <v>284</v>
      </c>
      <c r="E163" s="179" t="s">
        <v>456</v>
      </c>
      <c r="F163" s="180" t="s">
        <v>457</v>
      </c>
      <c r="G163" s="181" t="s">
        <v>410</v>
      </c>
      <c r="H163" s="203">
        <v>9</v>
      </c>
      <c r="I163" s="183"/>
      <c r="J163" s="184">
        <f>ROUND(I163*H163,2)</f>
        <v>0</v>
      </c>
      <c r="K163" s="185"/>
      <c r="L163" s="35"/>
      <c r="M163" s="186" t="s">
        <v>1</v>
      </c>
      <c r="N163" s="187" t="s">
        <v>38</v>
      </c>
      <c r="O163" s="73"/>
      <c r="P163" s="188">
        <f>O163*H163</f>
        <v>0</v>
      </c>
      <c r="Q163" s="188">
        <v>0</v>
      </c>
      <c r="R163" s="188">
        <f>Q163*H163</f>
        <v>0</v>
      </c>
      <c r="S163" s="188">
        <v>0</v>
      </c>
      <c r="T163" s="189">
        <f>S163*H163</f>
        <v>0</v>
      </c>
      <c r="U163" s="34"/>
      <c r="V163" s="34"/>
      <c r="W163" s="34"/>
      <c r="X163" s="34"/>
      <c r="Y163" s="34"/>
      <c r="Z163" s="34"/>
      <c r="AA163" s="34"/>
      <c r="AB163" s="34"/>
      <c r="AC163" s="34"/>
      <c r="AD163" s="34"/>
      <c r="AE163" s="34"/>
      <c r="AR163" s="190" t="s">
        <v>97</v>
      </c>
      <c r="AT163" s="190" t="s">
        <v>284</v>
      </c>
      <c r="AU163" s="190" t="s">
        <v>80</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458</v>
      </c>
    </row>
    <row r="164" s="2" customFormat="1">
      <c r="A164" s="34"/>
      <c r="B164" s="35"/>
      <c r="C164" s="34"/>
      <c r="D164" s="192" t="s">
        <v>290</v>
      </c>
      <c r="E164" s="34"/>
      <c r="F164" s="193" t="s">
        <v>457</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80</v>
      </c>
    </row>
    <row r="165" s="2" customFormat="1" ht="21.75" customHeight="1">
      <c r="A165" s="34"/>
      <c r="B165" s="177"/>
      <c r="C165" s="178" t="s">
        <v>367</v>
      </c>
      <c r="D165" s="178" t="s">
        <v>284</v>
      </c>
      <c r="E165" s="179" t="s">
        <v>459</v>
      </c>
      <c r="F165" s="180" t="s">
        <v>460</v>
      </c>
      <c r="G165" s="181" t="s">
        <v>410</v>
      </c>
      <c r="H165" s="203">
        <v>28</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461</v>
      </c>
    </row>
    <row r="166" s="2" customFormat="1">
      <c r="A166" s="34"/>
      <c r="B166" s="35"/>
      <c r="C166" s="34"/>
      <c r="D166" s="192" t="s">
        <v>290</v>
      </c>
      <c r="E166" s="34"/>
      <c r="F166" s="193" t="s">
        <v>460</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ht="21.75" customHeight="1">
      <c r="A167" s="34"/>
      <c r="B167" s="177"/>
      <c r="C167" s="178" t="s">
        <v>372</v>
      </c>
      <c r="D167" s="178" t="s">
        <v>284</v>
      </c>
      <c r="E167" s="179" t="s">
        <v>462</v>
      </c>
      <c r="F167" s="180" t="s">
        <v>463</v>
      </c>
      <c r="G167" s="181" t="s">
        <v>410</v>
      </c>
      <c r="H167" s="203">
        <v>8</v>
      </c>
      <c r="I167" s="183"/>
      <c r="J167" s="184">
        <f>ROUND(I167*H167,2)</f>
        <v>0</v>
      </c>
      <c r="K167" s="185"/>
      <c r="L167" s="35"/>
      <c r="M167" s="186" t="s">
        <v>1</v>
      </c>
      <c r="N167" s="187" t="s">
        <v>38</v>
      </c>
      <c r="O167" s="73"/>
      <c r="P167" s="188">
        <f>O167*H167</f>
        <v>0</v>
      </c>
      <c r="Q167" s="188">
        <v>0</v>
      </c>
      <c r="R167" s="188">
        <f>Q167*H167</f>
        <v>0</v>
      </c>
      <c r="S167" s="188">
        <v>0</v>
      </c>
      <c r="T167" s="189">
        <f>S167*H167</f>
        <v>0</v>
      </c>
      <c r="U167" s="34"/>
      <c r="V167" s="34"/>
      <c r="W167" s="34"/>
      <c r="X167" s="34"/>
      <c r="Y167" s="34"/>
      <c r="Z167" s="34"/>
      <c r="AA167" s="34"/>
      <c r="AB167" s="34"/>
      <c r="AC167" s="34"/>
      <c r="AD167" s="34"/>
      <c r="AE167" s="34"/>
      <c r="AR167" s="190" t="s">
        <v>97</v>
      </c>
      <c r="AT167" s="190" t="s">
        <v>284</v>
      </c>
      <c r="AU167" s="190" t="s">
        <v>80</v>
      </c>
      <c r="AY167" s="15" t="s">
        <v>281</v>
      </c>
      <c r="BE167" s="191">
        <f>IF(N167="základní",J167,0)</f>
        <v>0</v>
      </c>
      <c r="BF167" s="191">
        <f>IF(N167="snížená",J167,0)</f>
        <v>0</v>
      </c>
      <c r="BG167" s="191">
        <f>IF(N167="zákl. přenesená",J167,0)</f>
        <v>0</v>
      </c>
      <c r="BH167" s="191">
        <f>IF(N167="sníž. přenesená",J167,0)</f>
        <v>0</v>
      </c>
      <c r="BI167" s="191">
        <f>IF(N167="nulová",J167,0)</f>
        <v>0</v>
      </c>
      <c r="BJ167" s="15" t="s">
        <v>80</v>
      </c>
      <c r="BK167" s="191">
        <f>ROUND(I167*H167,2)</f>
        <v>0</v>
      </c>
      <c r="BL167" s="15" t="s">
        <v>97</v>
      </c>
      <c r="BM167" s="190" t="s">
        <v>464</v>
      </c>
    </row>
    <row r="168" s="2" customFormat="1">
      <c r="A168" s="34"/>
      <c r="B168" s="35"/>
      <c r="C168" s="34"/>
      <c r="D168" s="192" t="s">
        <v>290</v>
      </c>
      <c r="E168" s="34"/>
      <c r="F168" s="193" t="s">
        <v>463</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290</v>
      </c>
      <c r="AU168" s="15" t="s">
        <v>80</v>
      </c>
    </row>
    <row r="169" s="2" customFormat="1" ht="21.75" customHeight="1">
      <c r="A169" s="34"/>
      <c r="B169" s="177"/>
      <c r="C169" s="178" t="s">
        <v>7</v>
      </c>
      <c r="D169" s="178" t="s">
        <v>284</v>
      </c>
      <c r="E169" s="179" t="s">
        <v>465</v>
      </c>
      <c r="F169" s="180" t="s">
        <v>466</v>
      </c>
      <c r="G169" s="181" t="s">
        <v>410</v>
      </c>
      <c r="H169" s="203">
        <v>9</v>
      </c>
      <c r="I169" s="183"/>
      <c r="J169" s="184">
        <f>ROUND(I169*H169,2)</f>
        <v>0</v>
      </c>
      <c r="K169" s="185"/>
      <c r="L169" s="35"/>
      <c r="M169" s="186" t="s">
        <v>1</v>
      </c>
      <c r="N169" s="187" t="s">
        <v>38</v>
      </c>
      <c r="O169" s="73"/>
      <c r="P169" s="188">
        <f>O169*H169</f>
        <v>0</v>
      </c>
      <c r="Q169" s="188">
        <v>0</v>
      </c>
      <c r="R169" s="188">
        <f>Q169*H169</f>
        <v>0</v>
      </c>
      <c r="S169" s="188">
        <v>0</v>
      </c>
      <c r="T169" s="189">
        <f>S169*H169</f>
        <v>0</v>
      </c>
      <c r="U169" s="34"/>
      <c r="V169" s="34"/>
      <c r="W169" s="34"/>
      <c r="X169" s="34"/>
      <c r="Y169" s="34"/>
      <c r="Z169" s="34"/>
      <c r="AA169" s="34"/>
      <c r="AB169" s="34"/>
      <c r="AC169" s="34"/>
      <c r="AD169" s="34"/>
      <c r="AE169" s="34"/>
      <c r="AR169" s="190" t="s">
        <v>97</v>
      </c>
      <c r="AT169" s="190" t="s">
        <v>284</v>
      </c>
      <c r="AU169" s="190" t="s">
        <v>80</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97</v>
      </c>
      <c r="BM169" s="190" t="s">
        <v>467</v>
      </c>
    </row>
    <row r="170" s="2" customFormat="1">
      <c r="A170" s="34"/>
      <c r="B170" s="35"/>
      <c r="C170" s="34"/>
      <c r="D170" s="192" t="s">
        <v>290</v>
      </c>
      <c r="E170" s="34"/>
      <c r="F170" s="193" t="s">
        <v>466</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80</v>
      </c>
    </row>
    <row r="171" s="2" customFormat="1" ht="21.75" customHeight="1">
      <c r="A171" s="34"/>
      <c r="B171" s="177"/>
      <c r="C171" s="178" t="s">
        <v>380</v>
      </c>
      <c r="D171" s="178" t="s">
        <v>284</v>
      </c>
      <c r="E171" s="179" t="s">
        <v>468</v>
      </c>
      <c r="F171" s="180" t="s">
        <v>469</v>
      </c>
      <c r="G171" s="181" t="s">
        <v>410</v>
      </c>
      <c r="H171" s="203">
        <v>28</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470</v>
      </c>
    </row>
    <row r="172" s="2" customFormat="1">
      <c r="A172" s="34"/>
      <c r="B172" s="35"/>
      <c r="C172" s="34"/>
      <c r="D172" s="192" t="s">
        <v>290</v>
      </c>
      <c r="E172" s="34"/>
      <c r="F172" s="193" t="s">
        <v>469</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ht="21.75" customHeight="1">
      <c r="A173" s="34"/>
      <c r="B173" s="177"/>
      <c r="C173" s="178" t="s">
        <v>385</v>
      </c>
      <c r="D173" s="178" t="s">
        <v>284</v>
      </c>
      <c r="E173" s="179" t="s">
        <v>471</v>
      </c>
      <c r="F173" s="180" t="s">
        <v>472</v>
      </c>
      <c r="G173" s="181" t="s">
        <v>410</v>
      </c>
      <c r="H173" s="203">
        <v>8</v>
      </c>
      <c r="I173" s="183"/>
      <c r="J173" s="184">
        <f>ROUND(I173*H173,2)</f>
        <v>0</v>
      </c>
      <c r="K173" s="185"/>
      <c r="L173" s="35"/>
      <c r="M173" s="186" t="s">
        <v>1</v>
      </c>
      <c r="N173" s="187" t="s">
        <v>38</v>
      </c>
      <c r="O173" s="73"/>
      <c r="P173" s="188">
        <f>O173*H173</f>
        <v>0</v>
      </c>
      <c r="Q173" s="188">
        <v>0</v>
      </c>
      <c r="R173" s="188">
        <f>Q173*H173</f>
        <v>0</v>
      </c>
      <c r="S173" s="188">
        <v>0</v>
      </c>
      <c r="T173" s="189">
        <f>S173*H173</f>
        <v>0</v>
      </c>
      <c r="U173" s="34"/>
      <c r="V173" s="34"/>
      <c r="W173" s="34"/>
      <c r="X173" s="34"/>
      <c r="Y173" s="34"/>
      <c r="Z173" s="34"/>
      <c r="AA173" s="34"/>
      <c r="AB173" s="34"/>
      <c r="AC173" s="34"/>
      <c r="AD173" s="34"/>
      <c r="AE173" s="34"/>
      <c r="AR173" s="190" t="s">
        <v>97</v>
      </c>
      <c r="AT173" s="190" t="s">
        <v>284</v>
      </c>
      <c r="AU173" s="190" t="s">
        <v>80</v>
      </c>
      <c r="AY173" s="15" t="s">
        <v>281</v>
      </c>
      <c r="BE173" s="191">
        <f>IF(N173="základní",J173,0)</f>
        <v>0</v>
      </c>
      <c r="BF173" s="191">
        <f>IF(N173="snížená",J173,0)</f>
        <v>0</v>
      </c>
      <c r="BG173" s="191">
        <f>IF(N173="zákl. přenesená",J173,0)</f>
        <v>0</v>
      </c>
      <c r="BH173" s="191">
        <f>IF(N173="sníž. přenesená",J173,0)</f>
        <v>0</v>
      </c>
      <c r="BI173" s="191">
        <f>IF(N173="nulová",J173,0)</f>
        <v>0</v>
      </c>
      <c r="BJ173" s="15" t="s">
        <v>80</v>
      </c>
      <c r="BK173" s="191">
        <f>ROUND(I173*H173,2)</f>
        <v>0</v>
      </c>
      <c r="BL173" s="15" t="s">
        <v>97</v>
      </c>
      <c r="BM173" s="190" t="s">
        <v>473</v>
      </c>
    </row>
    <row r="174" s="2" customFormat="1">
      <c r="A174" s="34"/>
      <c r="B174" s="35"/>
      <c r="C174" s="34"/>
      <c r="D174" s="192" t="s">
        <v>290</v>
      </c>
      <c r="E174" s="34"/>
      <c r="F174" s="193" t="s">
        <v>472</v>
      </c>
      <c r="G174" s="34"/>
      <c r="H174" s="34"/>
      <c r="I174" s="194"/>
      <c r="J174" s="34"/>
      <c r="K174" s="34"/>
      <c r="L174" s="35"/>
      <c r="M174" s="195"/>
      <c r="N174" s="196"/>
      <c r="O174" s="73"/>
      <c r="P174" s="73"/>
      <c r="Q174" s="73"/>
      <c r="R174" s="73"/>
      <c r="S174" s="73"/>
      <c r="T174" s="74"/>
      <c r="U174" s="34"/>
      <c r="V174" s="34"/>
      <c r="W174" s="34"/>
      <c r="X174" s="34"/>
      <c r="Y174" s="34"/>
      <c r="Z174" s="34"/>
      <c r="AA174" s="34"/>
      <c r="AB174" s="34"/>
      <c r="AC174" s="34"/>
      <c r="AD174" s="34"/>
      <c r="AE174" s="34"/>
      <c r="AT174" s="15" t="s">
        <v>290</v>
      </c>
      <c r="AU174" s="15" t="s">
        <v>80</v>
      </c>
    </row>
    <row r="175" s="2" customFormat="1" ht="21.75" customHeight="1">
      <c r="A175" s="34"/>
      <c r="B175" s="177"/>
      <c r="C175" s="178" t="s">
        <v>390</v>
      </c>
      <c r="D175" s="178" t="s">
        <v>284</v>
      </c>
      <c r="E175" s="179" t="s">
        <v>474</v>
      </c>
      <c r="F175" s="180" t="s">
        <v>475</v>
      </c>
      <c r="G175" s="181" t="s">
        <v>410</v>
      </c>
      <c r="H175" s="203">
        <v>9</v>
      </c>
      <c r="I175" s="183"/>
      <c r="J175" s="184">
        <f>ROUND(I175*H175,2)</f>
        <v>0</v>
      </c>
      <c r="K175" s="185"/>
      <c r="L175" s="35"/>
      <c r="M175" s="186" t="s">
        <v>1</v>
      </c>
      <c r="N175" s="187" t="s">
        <v>38</v>
      </c>
      <c r="O175" s="73"/>
      <c r="P175" s="188">
        <f>O175*H175</f>
        <v>0</v>
      </c>
      <c r="Q175" s="188">
        <v>0</v>
      </c>
      <c r="R175" s="188">
        <f>Q175*H175</f>
        <v>0</v>
      </c>
      <c r="S175" s="188">
        <v>0</v>
      </c>
      <c r="T175" s="189">
        <f>S175*H175</f>
        <v>0</v>
      </c>
      <c r="U175" s="34"/>
      <c r="V175" s="34"/>
      <c r="W175" s="34"/>
      <c r="X175" s="34"/>
      <c r="Y175" s="34"/>
      <c r="Z175" s="34"/>
      <c r="AA175" s="34"/>
      <c r="AB175" s="34"/>
      <c r="AC175" s="34"/>
      <c r="AD175" s="34"/>
      <c r="AE175" s="34"/>
      <c r="AR175" s="190" t="s">
        <v>97</v>
      </c>
      <c r="AT175" s="190" t="s">
        <v>284</v>
      </c>
      <c r="AU175" s="190" t="s">
        <v>80</v>
      </c>
      <c r="AY175" s="15" t="s">
        <v>281</v>
      </c>
      <c r="BE175" s="191">
        <f>IF(N175="základní",J175,0)</f>
        <v>0</v>
      </c>
      <c r="BF175" s="191">
        <f>IF(N175="snížená",J175,0)</f>
        <v>0</v>
      </c>
      <c r="BG175" s="191">
        <f>IF(N175="zákl. přenesená",J175,0)</f>
        <v>0</v>
      </c>
      <c r="BH175" s="191">
        <f>IF(N175="sníž. přenesená",J175,0)</f>
        <v>0</v>
      </c>
      <c r="BI175" s="191">
        <f>IF(N175="nulová",J175,0)</f>
        <v>0</v>
      </c>
      <c r="BJ175" s="15" t="s">
        <v>80</v>
      </c>
      <c r="BK175" s="191">
        <f>ROUND(I175*H175,2)</f>
        <v>0</v>
      </c>
      <c r="BL175" s="15" t="s">
        <v>97</v>
      </c>
      <c r="BM175" s="190" t="s">
        <v>476</v>
      </c>
    </row>
    <row r="176" s="2" customFormat="1">
      <c r="A176" s="34"/>
      <c r="B176" s="35"/>
      <c r="C176" s="34"/>
      <c r="D176" s="192" t="s">
        <v>290</v>
      </c>
      <c r="E176" s="34"/>
      <c r="F176" s="193" t="s">
        <v>475</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290</v>
      </c>
      <c r="AU176" s="15" t="s">
        <v>80</v>
      </c>
    </row>
    <row r="177" s="2" customFormat="1" ht="16.5" customHeight="1">
      <c r="A177" s="34"/>
      <c r="B177" s="177"/>
      <c r="C177" s="178" t="s">
        <v>477</v>
      </c>
      <c r="D177" s="178" t="s">
        <v>284</v>
      </c>
      <c r="E177" s="179" t="s">
        <v>478</v>
      </c>
      <c r="F177" s="180" t="s">
        <v>479</v>
      </c>
      <c r="G177" s="181" t="s">
        <v>403</v>
      </c>
      <c r="H177" s="203">
        <v>1797</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480</v>
      </c>
    </row>
    <row r="178" s="2" customFormat="1">
      <c r="A178" s="34"/>
      <c r="B178" s="35"/>
      <c r="C178" s="34"/>
      <c r="D178" s="192" t="s">
        <v>290</v>
      </c>
      <c r="E178" s="34"/>
      <c r="F178" s="193" t="s">
        <v>479</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80</v>
      </c>
    </row>
    <row r="179" s="12" customFormat="1" ht="25.92" customHeight="1">
      <c r="A179" s="12"/>
      <c r="B179" s="164"/>
      <c r="C179" s="12"/>
      <c r="D179" s="165" t="s">
        <v>72</v>
      </c>
      <c r="E179" s="166" t="s">
        <v>481</v>
      </c>
      <c r="F179" s="166" t="s">
        <v>482</v>
      </c>
      <c r="G179" s="12"/>
      <c r="H179" s="12"/>
      <c r="I179" s="167"/>
      <c r="J179" s="168">
        <f>BK179</f>
        <v>0</v>
      </c>
      <c r="K179" s="12"/>
      <c r="L179" s="164"/>
      <c r="M179" s="169"/>
      <c r="N179" s="170"/>
      <c r="O179" s="170"/>
      <c r="P179" s="171">
        <f>SUM(P180:P201)</f>
        <v>0</v>
      </c>
      <c r="Q179" s="170"/>
      <c r="R179" s="171">
        <f>SUM(R180:R201)</f>
        <v>0</v>
      </c>
      <c r="S179" s="170"/>
      <c r="T179" s="172">
        <f>SUM(T180:T201)</f>
        <v>0</v>
      </c>
      <c r="U179" s="12"/>
      <c r="V179" s="12"/>
      <c r="W179" s="12"/>
      <c r="X179" s="12"/>
      <c r="Y179" s="12"/>
      <c r="Z179" s="12"/>
      <c r="AA179" s="12"/>
      <c r="AB179" s="12"/>
      <c r="AC179" s="12"/>
      <c r="AD179" s="12"/>
      <c r="AE179" s="12"/>
      <c r="AR179" s="165" t="s">
        <v>80</v>
      </c>
      <c r="AT179" s="173" t="s">
        <v>72</v>
      </c>
      <c r="AU179" s="173" t="s">
        <v>73</v>
      </c>
      <c r="AY179" s="165" t="s">
        <v>281</v>
      </c>
      <c r="BK179" s="174">
        <f>SUM(BK180:BK201)</f>
        <v>0</v>
      </c>
    </row>
    <row r="180" s="2" customFormat="1" ht="16.5" customHeight="1">
      <c r="A180" s="34"/>
      <c r="B180" s="177"/>
      <c r="C180" s="178" t="s">
        <v>483</v>
      </c>
      <c r="D180" s="178" t="s">
        <v>284</v>
      </c>
      <c r="E180" s="179" t="s">
        <v>484</v>
      </c>
      <c r="F180" s="180" t="s">
        <v>485</v>
      </c>
      <c r="G180" s="181" t="s">
        <v>403</v>
      </c>
      <c r="H180" s="203">
        <v>844</v>
      </c>
      <c r="I180" s="183"/>
      <c r="J180" s="184">
        <f>ROUND(I180*H180,2)</f>
        <v>0</v>
      </c>
      <c r="K180" s="185"/>
      <c r="L180" s="35"/>
      <c r="M180" s="186" t="s">
        <v>1</v>
      </c>
      <c r="N180" s="187" t="s">
        <v>38</v>
      </c>
      <c r="O180" s="73"/>
      <c r="P180" s="188">
        <f>O180*H180</f>
        <v>0</v>
      </c>
      <c r="Q180" s="188">
        <v>0</v>
      </c>
      <c r="R180" s="188">
        <f>Q180*H180</f>
        <v>0</v>
      </c>
      <c r="S180" s="188">
        <v>0</v>
      </c>
      <c r="T180" s="189">
        <f>S180*H180</f>
        <v>0</v>
      </c>
      <c r="U180" s="34"/>
      <c r="V180" s="34"/>
      <c r="W180" s="34"/>
      <c r="X180" s="34"/>
      <c r="Y180" s="34"/>
      <c r="Z180" s="34"/>
      <c r="AA180" s="34"/>
      <c r="AB180" s="34"/>
      <c r="AC180" s="34"/>
      <c r="AD180" s="34"/>
      <c r="AE180" s="34"/>
      <c r="AR180" s="190" t="s">
        <v>97</v>
      </c>
      <c r="AT180" s="190" t="s">
        <v>284</v>
      </c>
      <c r="AU180" s="190" t="s">
        <v>80</v>
      </c>
      <c r="AY180" s="15" t="s">
        <v>281</v>
      </c>
      <c r="BE180" s="191">
        <f>IF(N180="základní",J180,0)</f>
        <v>0</v>
      </c>
      <c r="BF180" s="191">
        <f>IF(N180="snížená",J180,0)</f>
        <v>0</v>
      </c>
      <c r="BG180" s="191">
        <f>IF(N180="zákl. přenesená",J180,0)</f>
        <v>0</v>
      </c>
      <c r="BH180" s="191">
        <f>IF(N180="sníž. přenesená",J180,0)</f>
        <v>0</v>
      </c>
      <c r="BI180" s="191">
        <f>IF(N180="nulová",J180,0)</f>
        <v>0</v>
      </c>
      <c r="BJ180" s="15" t="s">
        <v>80</v>
      </c>
      <c r="BK180" s="191">
        <f>ROUND(I180*H180,2)</f>
        <v>0</v>
      </c>
      <c r="BL180" s="15" t="s">
        <v>97</v>
      </c>
      <c r="BM180" s="190" t="s">
        <v>486</v>
      </c>
    </row>
    <row r="181" s="2" customFormat="1">
      <c r="A181" s="34"/>
      <c r="B181" s="35"/>
      <c r="C181" s="34"/>
      <c r="D181" s="192" t="s">
        <v>290</v>
      </c>
      <c r="E181" s="34"/>
      <c r="F181" s="193" t="s">
        <v>485</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290</v>
      </c>
      <c r="AU181" s="15" t="s">
        <v>80</v>
      </c>
    </row>
    <row r="182" s="2" customFormat="1" ht="21.75" customHeight="1">
      <c r="A182" s="34"/>
      <c r="B182" s="177"/>
      <c r="C182" s="178" t="s">
        <v>487</v>
      </c>
      <c r="D182" s="178" t="s">
        <v>284</v>
      </c>
      <c r="E182" s="179" t="s">
        <v>488</v>
      </c>
      <c r="F182" s="180" t="s">
        <v>489</v>
      </c>
      <c r="G182" s="181" t="s">
        <v>403</v>
      </c>
      <c r="H182" s="203">
        <v>49</v>
      </c>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97</v>
      </c>
      <c r="AT182" s="190" t="s">
        <v>284</v>
      </c>
      <c r="AU182" s="190" t="s">
        <v>80</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97</v>
      </c>
      <c r="BM182" s="190" t="s">
        <v>490</v>
      </c>
    </row>
    <row r="183" s="2" customFormat="1">
      <c r="A183" s="34"/>
      <c r="B183" s="35"/>
      <c r="C183" s="34"/>
      <c r="D183" s="192" t="s">
        <v>290</v>
      </c>
      <c r="E183" s="34"/>
      <c r="F183" s="193" t="s">
        <v>489</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80</v>
      </c>
    </row>
    <row r="184" s="2" customFormat="1" ht="21.75" customHeight="1">
      <c r="A184" s="34"/>
      <c r="B184" s="177"/>
      <c r="C184" s="178" t="s">
        <v>491</v>
      </c>
      <c r="D184" s="178" t="s">
        <v>284</v>
      </c>
      <c r="E184" s="179" t="s">
        <v>492</v>
      </c>
      <c r="F184" s="180" t="s">
        <v>493</v>
      </c>
      <c r="G184" s="181" t="s">
        <v>403</v>
      </c>
      <c r="H184" s="203">
        <v>668</v>
      </c>
      <c r="I184" s="183"/>
      <c r="J184" s="184">
        <f>ROUND(I184*H184,2)</f>
        <v>0</v>
      </c>
      <c r="K184" s="185"/>
      <c r="L184" s="35"/>
      <c r="M184" s="186" t="s">
        <v>1</v>
      </c>
      <c r="N184" s="187" t="s">
        <v>38</v>
      </c>
      <c r="O184" s="73"/>
      <c r="P184" s="188">
        <f>O184*H184</f>
        <v>0</v>
      </c>
      <c r="Q184" s="188">
        <v>0</v>
      </c>
      <c r="R184" s="188">
        <f>Q184*H184</f>
        <v>0</v>
      </c>
      <c r="S184" s="188">
        <v>0</v>
      </c>
      <c r="T184" s="189">
        <f>S184*H184</f>
        <v>0</v>
      </c>
      <c r="U184" s="34"/>
      <c r="V184" s="34"/>
      <c r="W184" s="34"/>
      <c r="X184" s="34"/>
      <c r="Y184" s="34"/>
      <c r="Z184" s="34"/>
      <c r="AA184" s="34"/>
      <c r="AB184" s="34"/>
      <c r="AC184" s="34"/>
      <c r="AD184" s="34"/>
      <c r="AE184" s="34"/>
      <c r="AR184" s="190" t="s">
        <v>97</v>
      </c>
      <c r="AT184" s="190" t="s">
        <v>284</v>
      </c>
      <c r="AU184" s="190" t="s">
        <v>80</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494</v>
      </c>
    </row>
    <row r="185" s="2" customFormat="1">
      <c r="A185" s="34"/>
      <c r="B185" s="35"/>
      <c r="C185" s="34"/>
      <c r="D185" s="192" t="s">
        <v>290</v>
      </c>
      <c r="E185" s="34"/>
      <c r="F185" s="193" t="s">
        <v>493</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80</v>
      </c>
    </row>
    <row r="186" s="2" customFormat="1" ht="16.5" customHeight="1">
      <c r="A186" s="34"/>
      <c r="B186" s="177"/>
      <c r="C186" s="178" t="s">
        <v>491</v>
      </c>
      <c r="D186" s="178" t="s">
        <v>284</v>
      </c>
      <c r="E186" s="179" t="s">
        <v>495</v>
      </c>
      <c r="F186" s="180" t="s">
        <v>496</v>
      </c>
      <c r="G186" s="181" t="s">
        <v>403</v>
      </c>
      <c r="H186" s="203">
        <v>533</v>
      </c>
      <c r="I186" s="183"/>
      <c r="J186" s="184">
        <f>ROUND(I186*H186,2)</f>
        <v>0</v>
      </c>
      <c r="K186" s="185"/>
      <c r="L186" s="35"/>
      <c r="M186" s="186" t="s">
        <v>1</v>
      </c>
      <c r="N186" s="187" t="s">
        <v>38</v>
      </c>
      <c r="O186" s="73"/>
      <c r="P186" s="188">
        <f>O186*H186</f>
        <v>0</v>
      </c>
      <c r="Q186" s="188">
        <v>0</v>
      </c>
      <c r="R186" s="188">
        <f>Q186*H186</f>
        <v>0</v>
      </c>
      <c r="S186" s="188">
        <v>0</v>
      </c>
      <c r="T186" s="189">
        <f>S186*H186</f>
        <v>0</v>
      </c>
      <c r="U186" s="34"/>
      <c r="V186" s="34"/>
      <c r="W186" s="34"/>
      <c r="X186" s="34"/>
      <c r="Y186" s="34"/>
      <c r="Z186" s="34"/>
      <c r="AA186" s="34"/>
      <c r="AB186" s="34"/>
      <c r="AC186" s="34"/>
      <c r="AD186" s="34"/>
      <c r="AE186" s="34"/>
      <c r="AR186" s="190" t="s">
        <v>97</v>
      </c>
      <c r="AT186" s="190" t="s">
        <v>284</v>
      </c>
      <c r="AU186" s="190" t="s">
        <v>80</v>
      </c>
      <c r="AY186" s="15" t="s">
        <v>281</v>
      </c>
      <c r="BE186" s="191">
        <f>IF(N186="základní",J186,0)</f>
        <v>0</v>
      </c>
      <c r="BF186" s="191">
        <f>IF(N186="snížená",J186,0)</f>
        <v>0</v>
      </c>
      <c r="BG186" s="191">
        <f>IF(N186="zákl. přenesená",J186,0)</f>
        <v>0</v>
      </c>
      <c r="BH186" s="191">
        <f>IF(N186="sníž. přenesená",J186,0)</f>
        <v>0</v>
      </c>
      <c r="BI186" s="191">
        <f>IF(N186="nulová",J186,0)</f>
        <v>0</v>
      </c>
      <c r="BJ186" s="15" t="s">
        <v>80</v>
      </c>
      <c r="BK186" s="191">
        <f>ROUND(I186*H186,2)</f>
        <v>0</v>
      </c>
      <c r="BL186" s="15" t="s">
        <v>97</v>
      </c>
      <c r="BM186" s="190" t="s">
        <v>497</v>
      </c>
    </row>
    <row r="187" s="2" customFormat="1">
      <c r="A187" s="34"/>
      <c r="B187" s="35"/>
      <c r="C187" s="34"/>
      <c r="D187" s="192" t="s">
        <v>290</v>
      </c>
      <c r="E187" s="34"/>
      <c r="F187" s="193" t="s">
        <v>493</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290</v>
      </c>
      <c r="AU187" s="15" t="s">
        <v>80</v>
      </c>
    </row>
    <row r="188" s="2" customFormat="1" ht="21.75" customHeight="1">
      <c r="A188" s="34"/>
      <c r="B188" s="177"/>
      <c r="C188" s="178" t="s">
        <v>498</v>
      </c>
      <c r="D188" s="178" t="s">
        <v>284</v>
      </c>
      <c r="E188" s="179" t="s">
        <v>499</v>
      </c>
      <c r="F188" s="180" t="s">
        <v>500</v>
      </c>
      <c r="G188" s="181" t="s">
        <v>403</v>
      </c>
      <c r="H188" s="203">
        <v>271</v>
      </c>
      <c r="I188" s="183"/>
      <c r="J188" s="184">
        <f>ROUND(I188*H188,2)</f>
        <v>0</v>
      </c>
      <c r="K188" s="185"/>
      <c r="L188" s="35"/>
      <c r="M188" s="186" t="s">
        <v>1</v>
      </c>
      <c r="N188" s="187"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97</v>
      </c>
      <c r="AT188" s="190" t="s">
        <v>284</v>
      </c>
      <c r="AU188" s="190" t="s">
        <v>80</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97</v>
      </c>
      <c r="BM188" s="190" t="s">
        <v>501</v>
      </c>
    </row>
    <row r="189" s="2" customFormat="1">
      <c r="A189" s="34"/>
      <c r="B189" s="35"/>
      <c r="C189" s="34"/>
      <c r="D189" s="192" t="s">
        <v>290</v>
      </c>
      <c r="E189" s="34"/>
      <c r="F189" s="193" t="s">
        <v>500</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80</v>
      </c>
    </row>
    <row r="190" s="2" customFormat="1" ht="16.5" customHeight="1">
      <c r="A190" s="34"/>
      <c r="B190" s="177"/>
      <c r="C190" s="178" t="s">
        <v>502</v>
      </c>
      <c r="D190" s="178" t="s">
        <v>284</v>
      </c>
      <c r="E190" s="179" t="s">
        <v>503</v>
      </c>
      <c r="F190" s="180" t="s">
        <v>504</v>
      </c>
      <c r="G190" s="181" t="s">
        <v>505</v>
      </c>
      <c r="H190" s="203">
        <v>1000</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80</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506</v>
      </c>
    </row>
    <row r="191" s="2" customFormat="1">
      <c r="A191" s="34"/>
      <c r="B191" s="35"/>
      <c r="C191" s="34"/>
      <c r="D191" s="192" t="s">
        <v>290</v>
      </c>
      <c r="E191" s="34"/>
      <c r="F191" s="193" t="s">
        <v>504</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80</v>
      </c>
    </row>
    <row r="192" s="2" customFormat="1" ht="16.5" customHeight="1">
      <c r="A192" s="34"/>
      <c r="B192" s="177"/>
      <c r="C192" s="178" t="s">
        <v>507</v>
      </c>
      <c r="D192" s="178" t="s">
        <v>284</v>
      </c>
      <c r="E192" s="179" t="s">
        <v>508</v>
      </c>
      <c r="F192" s="180" t="s">
        <v>509</v>
      </c>
      <c r="G192" s="181" t="s">
        <v>510</v>
      </c>
      <c r="H192" s="203">
        <v>28.949999999999999</v>
      </c>
      <c r="I192" s="183"/>
      <c r="J192" s="184">
        <f>ROUND(I192*H192,2)</f>
        <v>0</v>
      </c>
      <c r="K192" s="185"/>
      <c r="L192" s="35"/>
      <c r="M192" s="186" t="s">
        <v>1</v>
      </c>
      <c r="N192" s="187" t="s">
        <v>38</v>
      </c>
      <c r="O192" s="73"/>
      <c r="P192" s="188">
        <f>O192*H192</f>
        <v>0</v>
      </c>
      <c r="Q192" s="188">
        <v>0</v>
      </c>
      <c r="R192" s="188">
        <f>Q192*H192</f>
        <v>0</v>
      </c>
      <c r="S192" s="188">
        <v>0</v>
      </c>
      <c r="T192" s="189">
        <f>S192*H192</f>
        <v>0</v>
      </c>
      <c r="U192" s="34"/>
      <c r="V192" s="34"/>
      <c r="W192" s="34"/>
      <c r="X192" s="34"/>
      <c r="Y192" s="34"/>
      <c r="Z192" s="34"/>
      <c r="AA192" s="34"/>
      <c r="AB192" s="34"/>
      <c r="AC192" s="34"/>
      <c r="AD192" s="34"/>
      <c r="AE192" s="34"/>
      <c r="AR192" s="190" t="s">
        <v>97</v>
      </c>
      <c r="AT192" s="190" t="s">
        <v>284</v>
      </c>
      <c r="AU192" s="190" t="s">
        <v>80</v>
      </c>
      <c r="AY192" s="15" t="s">
        <v>281</v>
      </c>
      <c r="BE192" s="191">
        <f>IF(N192="základní",J192,0)</f>
        <v>0</v>
      </c>
      <c r="BF192" s="191">
        <f>IF(N192="snížená",J192,0)</f>
        <v>0</v>
      </c>
      <c r="BG192" s="191">
        <f>IF(N192="zákl. přenesená",J192,0)</f>
        <v>0</v>
      </c>
      <c r="BH192" s="191">
        <f>IF(N192="sníž. přenesená",J192,0)</f>
        <v>0</v>
      </c>
      <c r="BI192" s="191">
        <f>IF(N192="nulová",J192,0)</f>
        <v>0</v>
      </c>
      <c r="BJ192" s="15" t="s">
        <v>80</v>
      </c>
      <c r="BK192" s="191">
        <f>ROUND(I192*H192,2)</f>
        <v>0</v>
      </c>
      <c r="BL192" s="15" t="s">
        <v>97</v>
      </c>
      <c r="BM192" s="190" t="s">
        <v>511</v>
      </c>
    </row>
    <row r="193" s="2" customFormat="1">
      <c r="A193" s="34"/>
      <c r="B193" s="35"/>
      <c r="C193" s="34"/>
      <c r="D193" s="192" t="s">
        <v>290</v>
      </c>
      <c r="E193" s="34"/>
      <c r="F193" s="193" t="s">
        <v>509</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290</v>
      </c>
      <c r="AU193" s="15" t="s">
        <v>80</v>
      </c>
    </row>
    <row r="194" s="2" customFormat="1" ht="21.75" customHeight="1">
      <c r="A194" s="34"/>
      <c r="B194" s="177"/>
      <c r="C194" s="178" t="s">
        <v>512</v>
      </c>
      <c r="D194" s="178" t="s">
        <v>284</v>
      </c>
      <c r="E194" s="179" t="s">
        <v>513</v>
      </c>
      <c r="F194" s="180" t="s">
        <v>514</v>
      </c>
      <c r="G194" s="181" t="s">
        <v>515</v>
      </c>
      <c r="H194" s="203">
        <v>866.79999999999995</v>
      </c>
      <c r="I194" s="183"/>
      <c r="J194" s="184">
        <f>ROUND(I194*H194,2)</f>
        <v>0</v>
      </c>
      <c r="K194" s="185"/>
      <c r="L194" s="35"/>
      <c r="M194" s="186" t="s">
        <v>1</v>
      </c>
      <c r="N194" s="187" t="s">
        <v>38</v>
      </c>
      <c r="O194" s="73"/>
      <c r="P194" s="188">
        <f>O194*H194</f>
        <v>0</v>
      </c>
      <c r="Q194" s="188">
        <v>0</v>
      </c>
      <c r="R194" s="188">
        <f>Q194*H194</f>
        <v>0</v>
      </c>
      <c r="S194" s="188">
        <v>0</v>
      </c>
      <c r="T194" s="189">
        <f>S194*H194</f>
        <v>0</v>
      </c>
      <c r="U194" s="34"/>
      <c r="V194" s="34"/>
      <c r="W194" s="34"/>
      <c r="X194" s="34"/>
      <c r="Y194" s="34"/>
      <c r="Z194" s="34"/>
      <c r="AA194" s="34"/>
      <c r="AB194" s="34"/>
      <c r="AC194" s="34"/>
      <c r="AD194" s="34"/>
      <c r="AE194" s="34"/>
      <c r="AR194" s="190" t="s">
        <v>97</v>
      </c>
      <c r="AT194" s="190" t="s">
        <v>284</v>
      </c>
      <c r="AU194" s="190" t="s">
        <v>80</v>
      </c>
      <c r="AY194" s="15" t="s">
        <v>281</v>
      </c>
      <c r="BE194" s="191">
        <f>IF(N194="základní",J194,0)</f>
        <v>0</v>
      </c>
      <c r="BF194" s="191">
        <f>IF(N194="snížená",J194,0)</f>
        <v>0</v>
      </c>
      <c r="BG194" s="191">
        <f>IF(N194="zákl. přenesená",J194,0)</f>
        <v>0</v>
      </c>
      <c r="BH194" s="191">
        <f>IF(N194="sníž. přenesená",J194,0)</f>
        <v>0</v>
      </c>
      <c r="BI194" s="191">
        <f>IF(N194="nulová",J194,0)</f>
        <v>0</v>
      </c>
      <c r="BJ194" s="15" t="s">
        <v>80</v>
      </c>
      <c r="BK194" s="191">
        <f>ROUND(I194*H194,2)</f>
        <v>0</v>
      </c>
      <c r="BL194" s="15" t="s">
        <v>97</v>
      </c>
      <c r="BM194" s="190" t="s">
        <v>516</v>
      </c>
    </row>
    <row r="195" s="2" customFormat="1">
      <c r="A195" s="34"/>
      <c r="B195" s="35"/>
      <c r="C195" s="34"/>
      <c r="D195" s="192" t="s">
        <v>290</v>
      </c>
      <c r="E195" s="34"/>
      <c r="F195" s="193" t="s">
        <v>514</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290</v>
      </c>
      <c r="AU195" s="15" t="s">
        <v>80</v>
      </c>
    </row>
    <row r="196" s="2" customFormat="1" ht="16.5" customHeight="1">
      <c r="A196" s="34"/>
      <c r="B196" s="177"/>
      <c r="C196" s="178" t="s">
        <v>517</v>
      </c>
      <c r="D196" s="178" t="s">
        <v>284</v>
      </c>
      <c r="E196" s="179" t="s">
        <v>518</v>
      </c>
      <c r="F196" s="180" t="s">
        <v>519</v>
      </c>
      <c r="G196" s="181" t="s">
        <v>515</v>
      </c>
      <c r="H196" s="203">
        <v>34640</v>
      </c>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97</v>
      </c>
      <c r="AT196" s="190" t="s">
        <v>284</v>
      </c>
      <c r="AU196" s="190" t="s">
        <v>80</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97</v>
      </c>
      <c r="BM196" s="190" t="s">
        <v>520</v>
      </c>
    </row>
    <row r="197" s="2" customFormat="1">
      <c r="A197" s="34"/>
      <c r="B197" s="35"/>
      <c r="C197" s="34"/>
      <c r="D197" s="192" t="s">
        <v>290</v>
      </c>
      <c r="E197" s="34"/>
      <c r="F197" s="193" t="s">
        <v>521</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80</v>
      </c>
    </row>
    <row r="198" s="2" customFormat="1" ht="16.5" customHeight="1">
      <c r="A198" s="34"/>
      <c r="B198" s="177"/>
      <c r="C198" s="178" t="s">
        <v>522</v>
      </c>
      <c r="D198" s="178" t="s">
        <v>284</v>
      </c>
      <c r="E198" s="179" t="s">
        <v>523</v>
      </c>
      <c r="F198" s="180" t="s">
        <v>524</v>
      </c>
      <c r="G198" s="181" t="s">
        <v>515</v>
      </c>
      <c r="H198" s="203">
        <v>866.79999999999995</v>
      </c>
      <c r="I198" s="183"/>
      <c r="J198" s="184">
        <f>ROUND(I198*H198,2)</f>
        <v>0</v>
      </c>
      <c r="K198" s="185"/>
      <c r="L198" s="35"/>
      <c r="M198" s="186" t="s">
        <v>1</v>
      </c>
      <c r="N198" s="187" t="s">
        <v>38</v>
      </c>
      <c r="O198" s="73"/>
      <c r="P198" s="188">
        <f>O198*H198</f>
        <v>0</v>
      </c>
      <c r="Q198" s="188">
        <v>0</v>
      </c>
      <c r="R198" s="188">
        <f>Q198*H198</f>
        <v>0</v>
      </c>
      <c r="S198" s="188">
        <v>0</v>
      </c>
      <c r="T198" s="189">
        <f>S198*H198</f>
        <v>0</v>
      </c>
      <c r="U198" s="34"/>
      <c r="V198" s="34"/>
      <c r="W198" s="34"/>
      <c r="X198" s="34"/>
      <c r="Y198" s="34"/>
      <c r="Z198" s="34"/>
      <c r="AA198" s="34"/>
      <c r="AB198" s="34"/>
      <c r="AC198" s="34"/>
      <c r="AD198" s="34"/>
      <c r="AE198" s="34"/>
      <c r="AR198" s="190" t="s">
        <v>97</v>
      </c>
      <c r="AT198" s="190" t="s">
        <v>284</v>
      </c>
      <c r="AU198" s="190" t="s">
        <v>80</v>
      </c>
      <c r="AY198" s="15" t="s">
        <v>281</v>
      </c>
      <c r="BE198" s="191">
        <f>IF(N198="základní",J198,0)</f>
        <v>0</v>
      </c>
      <c r="BF198" s="191">
        <f>IF(N198="snížená",J198,0)</f>
        <v>0</v>
      </c>
      <c r="BG198" s="191">
        <f>IF(N198="zákl. přenesená",J198,0)</f>
        <v>0</v>
      </c>
      <c r="BH198" s="191">
        <f>IF(N198="sníž. přenesená",J198,0)</f>
        <v>0</v>
      </c>
      <c r="BI198" s="191">
        <f>IF(N198="nulová",J198,0)</f>
        <v>0</v>
      </c>
      <c r="BJ198" s="15" t="s">
        <v>80</v>
      </c>
      <c r="BK198" s="191">
        <f>ROUND(I198*H198,2)</f>
        <v>0</v>
      </c>
      <c r="BL198" s="15" t="s">
        <v>97</v>
      </c>
      <c r="BM198" s="190" t="s">
        <v>525</v>
      </c>
    </row>
    <row r="199" s="2" customFormat="1">
      <c r="A199" s="34"/>
      <c r="B199" s="35"/>
      <c r="C199" s="34"/>
      <c r="D199" s="192" t="s">
        <v>290</v>
      </c>
      <c r="E199" s="34"/>
      <c r="F199" s="193" t="s">
        <v>524</v>
      </c>
      <c r="G199" s="34"/>
      <c r="H199" s="34"/>
      <c r="I199" s="194"/>
      <c r="J199" s="34"/>
      <c r="K199" s="34"/>
      <c r="L199" s="35"/>
      <c r="M199" s="195"/>
      <c r="N199" s="196"/>
      <c r="O199" s="73"/>
      <c r="P199" s="73"/>
      <c r="Q199" s="73"/>
      <c r="R199" s="73"/>
      <c r="S199" s="73"/>
      <c r="T199" s="74"/>
      <c r="U199" s="34"/>
      <c r="V199" s="34"/>
      <c r="W199" s="34"/>
      <c r="X199" s="34"/>
      <c r="Y199" s="34"/>
      <c r="Z199" s="34"/>
      <c r="AA199" s="34"/>
      <c r="AB199" s="34"/>
      <c r="AC199" s="34"/>
      <c r="AD199" s="34"/>
      <c r="AE199" s="34"/>
      <c r="AT199" s="15" t="s">
        <v>290</v>
      </c>
      <c r="AU199" s="15" t="s">
        <v>80</v>
      </c>
    </row>
    <row r="200" s="2" customFormat="1" ht="16.5" customHeight="1">
      <c r="A200" s="34"/>
      <c r="B200" s="177"/>
      <c r="C200" s="178" t="s">
        <v>526</v>
      </c>
      <c r="D200" s="178" t="s">
        <v>284</v>
      </c>
      <c r="E200" s="179" t="s">
        <v>527</v>
      </c>
      <c r="F200" s="180" t="s">
        <v>528</v>
      </c>
      <c r="G200" s="181" t="s">
        <v>515</v>
      </c>
      <c r="H200" s="203">
        <v>3468</v>
      </c>
      <c r="I200" s="183"/>
      <c r="J200" s="184">
        <f>ROUND(I200*H200,2)</f>
        <v>0</v>
      </c>
      <c r="K200" s="185"/>
      <c r="L200" s="35"/>
      <c r="M200" s="186" t="s">
        <v>1</v>
      </c>
      <c r="N200" s="187" t="s">
        <v>38</v>
      </c>
      <c r="O200" s="73"/>
      <c r="P200" s="188">
        <f>O200*H200</f>
        <v>0</v>
      </c>
      <c r="Q200" s="188">
        <v>0</v>
      </c>
      <c r="R200" s="188">
        <f>Q200*H200</f>
        <v>0</v>
      </c>
      <c r="S200" s="188">
        <v>0</v>
      </c>
      <c r="T200" s="189">
        <f>S200*H200</f>
        <v>0</v>
      </c>
      <c r="U200" s="34"/>
      <c r="V200" s="34"/>
      <c r="W200" s="34"/>
      <c r="X200" s="34"/>
      <c r="Y200" s="34"/>
      <c r="Z200" s="34"/>
      <c r="AA200" s="34"/>
      <c r="AB200" s="34"/>
      <c r="AC200" s="34"/>
      <c r="AD200" s="34"/>
      <c r="AE200" s="34"/>
      <c r="AR200" s="190" t="s">
        <v>97</v>
      </c>
      <c r="AT200" s="190" t="s">
        <v>284</v>
      </c>
      <c r="AU200" s="190" t="s">
        <v>80</v>
      </c>
      <c r="AY200" s="15" t="s">
        <v>281</v>
      </c>
      <c r="BE200" s="191">
        <f>IF(N200="základní",J200,0)</f>
        <v>0</v>
      </c>
      <c r="BF200" s="191">
        <f>IF(N200="snížená",J200,0)</f>
        <v>0</v>
      </c>
      <c r="BG200" s="191">
        <f>IF(N200="zákl. přenesená",J200,0)</f>
        <v>0</v>
      </c>
      <c r="BH200" s="191">
        <f>IF(N200="sníž. přenesená",J200,0)</f>
        <v>0</v>
      </c>
      <c r="BI200" s="191">
        <f>IF(N200="nulová",J200,0)</f>
        <v>0</v>
      </c>
      <c r="BJ200" s="15" t="s">
        <v>80</v>
      </c>
      <c r="BK200" s="191">
        <f>ROUND(I200*H200,2)</f>
        <v>0</v>
      </c>
      <c r="BL200" s="15" t="s">
        <v>97</v>
      </c>
      <c r="BM200" s="190" t="s">
        <v>529</v>
      </c>
    </row>
    <row r="201" s="2" customFormat="1">
      <c r="A201" s="34"/>
      <c r="B201" s="35"/>
      <c r="C201" s="34"/>
      <c r="D201" s="192" t="s">
        <v>290</v>
      </c>
      <c r="E201" s="34"/>
      <c r="F201" s="193" t="s">
        <v>528</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290</v>
      </c>
      <c r="AU201" s="15" t="s">
        <v>80</v>
      </c>
    </row>
    <row r="202" s="12" customFormat="1" ht="25.92" customHeight="1">
      <c r="A202" s="12"/>
      <c r="B202" s="164"/>
      <c r="C202" s="12"/>
      <c r="D202" s="165" t="s">
        <v>72</v>
      </c>
      <c r="E202" s="166" t="s">
        <v>530</v>
      </c>
      <c r="F202" s="166" t="s">
        <v>531</v>
      </c>
      <c r="G202" s="12"/>
      <c r="H202" s="12"/>
      <c r="I202" s="167"/>
      <c r="J202" s="168">
        <f>BK202</f>
        <v>0</v>
      </c>
      <c r="K202" s="12"/>
      <c r="L202" s="164"/>
      <c r="M202" s="169"/>
      <c r="N202" s="170"/>
      <c r="O202" s="170"/>
      <c r="P202" s="171">
        <f>SUM(P203:P210)</f>
        <v>0</v>
      </c>
      <c r="Q202" s="170"/>
      <c r="R202" s="171">
        <f>SUM(R203:R210)</f>
        <v>0</v>
      </c>
      <c r="S202" s="170"/>
      <c r="T202" s="172">
        <f>SUM(T203:T210)</f>
        <v>0</v>
      </c>
      <c r="U202" s="12"/>
      <c r="V202" s="12"/>
      <c r="W202" s="12"/>
      <c r="X202" s="12"/>
      <c r="Y202" s="12"/>
      <c r="Z202" s="12"/>
      <c r="AA202" s="12"/>
      <c r="AB202" s="12"/>
      <c r="AC202" s="12"/>
      <c r="AD202" s="12"/>
      <c r="AE202" s="12"/>
      <c r="AR202" s="165" t="s">
        <v>80</v>
      </c>
      <c r="AT202" s="173" t="s">
        <v>72</v>
      </c>
      <c r="AU202" s="173" t="s">
        <v>73</v>
      </c>
      <c r="AY202" s="165" t="s">
        <v>281</v>
      </c>
      <c r="BK202" s="174">
        <f>SUM(BK203:BK210)</f>
        <v>0</v>
      </c>
    </row>
    <row r="203" s="2" customFormat="1" ht="24.15" customHeight="1">
      <c r="A203" s="34"/>
      <c r="B203" s="177"/>
      <c r="C203" s="178" t="s">
        <v>532</v>
      </c>
      <c r="D203" s="178" t="s">
        <v>284</v>
      </c>
      <c r="E203" s="179" t="s">
        <v>533</v>
      </c>
      <c r="F203" s="180" t="s">
        <v>534</v>
      </c>
      <c r="G203" s="181" t="s">
        <v>515</v>
      </c>
      <c r="H203" s="203">
        <v>420</v>
      </c>
      <c r="I203" s="183"/>
      <c r="J203" s="184">
        <f>ROUND(I203*H203,2)</f>
        <v>0</v>
      </c>
      <c r="K203" s="185"/>
      <c r="L203" s="35"/>
      <c r="M203" s="186" t="s">
        <v>1</v>
      </c>
      <c r="N203" s="187" t="s">
        <v>38</v>
      </c>
      <c r="O203" s="73"/>
      <c r="P203" s="188">
        <f>O203*H203</f>
        <v>0</v>
      </c>
      <c r="Q203" s="188">
        <v>0</v>
      </c>
      <c r="R203" s="188">
        <f>Q203*H203</f>
        <v>0</v>
      </c>
      <c r="S203" s="188">
        <v>0</v>
      </c>
      <c r="T203" s="189">
        <f>S203*H203</f>
        <v>0</v>
      </c>
      <c r="U203" s="34"/>
      <c r="V203" s="34"/>
      <c r="W203" s="34"/>
      <c r="X203" s="34"/>
      <c r="Y203" s="34"/>
      <c r="Z203" s="34"/>
      <c r="AA203" s="34"/>
      <c r="AB203" s="34"/>
      <c r="AC203" s="34"/>
      <c r="AD203" s="34"/>
      <c r="AE203" s="34"/>
      <c r="AR203" s="190" t="s">
        <v>97</v>
      </c>
      <c r="AT203" s="190" t="s">
        <v>284</v>
      </c>
      <c r="AU203" s="190" t="s">
        <v>80</v>
      </c>
      <c r="AY203" s="15" t="s">
        <v>281</v>
      </c>
      <c r="BE203" s="191">
        <f>IF(N203="základní",J203,0)</f>
        <v>0</v>
      </c>
      <c r="BF203" s="191">
        <f>IF(N203="snížená",J203,0)</f>
        <v>0</v>
      </c>
      <c r="BG203" s="191">
        <f>IF(N203="zákl. přenesená",J203,0)</f>
        <v>0</v>
      </c>
      <c r="BH203" s="191">
        <f>IF(N203="sníž. přenesená",J203,0)</f>
        <v>0</v>
      </c>
      <c r="BI203" s="191">
        <f>IF(N203="nulová",J203,0)</f>
        <v>0</v>
      </c>
      <c r="BJ203" s="15" t="s">
        <v>80</v>
      </c>
      <c r="BK203" s="191">
        <f>ROUND(I203*H203,2)</f>
        <v>0</v>
      </c>
      <c r="BL203" s="15" t="s">
        <v>97</v>
      </c>
      <c r="BM203" s="190" t="s">
        <v>535</v>
      </c>
    </row>
    <row r="204" s="2" customFormat="1">
      <c r="A204" s="34"/>
      <c r="B204" s="35"/>
      <c r="C204" s="34"/>
      <c r="D204" s="192" t="s">
        <v>290</v>
      </c>
      <c r="E204" s="34"/>
      <c r="F204" s="193" t="s">
        <v>534</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290</v>
      </c>
      <c r="AU204" s="15" t="s">
        <v>80</v>
      </c>
    </row>
    <row r="205" s="2" customFormat="1" ht="24.15" customHeight="1">
      <c r="A205" s="34"/>
      <c r="B205" s="177"/>
      <c r="C205" s="178" t="s">
        <v>536</v>
      </c>
      <c r="D205" s="178" t="s">
        <v>284</v>
      </c>
      <c r="E205" s="179" t="s">
        <v>537</v>
      </c>
      <c r="F205" s="180" t="s">
        <v>538</v>
      </c>
      <c r="G205" s="181" t="s">
        <v>515</v>
      </c>
      <c r="H205" s="203">
        <v>55.890000000000001</v>
      </c>
      <c r="I205" s="183"/>
      <c r="J205" s="184">
        <f>ROUND(I205*H205,2)</f>
        <v>0</v>
      </c>
      <c r="K205" s="185"/>
      <c r="L205" s="35"/>
      <c r="M205" s="186" t="s">
        <v>1</v>
      </c>
      <c r="N205" s="187" t="s">
        <v>38</v>
      </c>
      <c r="O205" s="73"/>
      <c r="P205" s="188">
        <f>O205*H205</f>
        <v>0</v>
      </c>
      <c r="Q205" s="188">
        <v>0</v>
      </c>
      <c r="R205" s="188">
        <f>Q205*H205</f>
        <v>0</v>
      </c>
      <c r="S205" s="188">
        <v>0</v>
      </c>
      <c r="T205" s="189">
        <f>S205*H205</f>
        <v>0</v>
      </c>
      <c r="U205" s="34"/>
      <c r="V205" s="34"/>
      <c r="W205" s="34"/>
      <c r="X205" s="34"/>
      <c r="Y205" s="34"/>
      <c r="Z205" s="34"/>
      <c r="AA205" s="34"/>
      <c r="AB205" s="34"/>
      <c r="AC205" s="34"/>
      <c r="AD205" s="34"/>
      <c r="AE205" s="34"/>
      <c r="AR205" s="190" t="s">
        <v>97</v>
      </c>
      <c r="AT205" s="190" t="s">
        <v>284</v>
      </c>
      <c r="AU205" s="190" t="s">
        <v>80</v>
      </c>
      <c r="AY205" s="15" t="s">
        <v>281</v>
      </c>
      <c r="BE205" s="191">
        <f>IF(N205="základní",J205,0)</f>
        <v>0</v>
      </c>
      <c r="BF205" s="191">
        <f>IF(N205="snížená",J205,0)</f>
        <v>0</v>
      </c>
      <c r="BG205" s="191">
        <f>IF(N205="zákl. přenesená",J205,0)</f>
        <v>0</v>
      </c>
      <c r="BH205" s="191">
        <f>IF(N205="sníž. přenesená",J205,0)</f>
        <v>0</v>
      </c>
      <c r="BI205" s="191">
        <f>IF(N205="nulová",J205,0)</f>
        <v>0</v>
      </c>
      <c r="BJ205" s="15" t="s">
        <v>80</v>
      </c>
      <c r="BK205" s="191">
        <f>ROUND(I205*H205,2)</f>
        <v>0</v>
      </c>
      <c r="BL205" s="15" t="s">
        <v>97</v>
      </c>
      <c r="BM205" s="190" t="s">
        <v>539</v>
      </c>
    </row>
    <row r="206" s="2" customFormat="1">
      <c r="A206" s="34"/>
      <c r="B206" s="35"/>
      <c r="C206" s="34"/>
      <c r="D206" s="192" t="s">
        <v>290</v>
      </c>
      <c r="E206" s="34"/>
      <c r="F206" s="193" t="s">
        <v>538</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290</v>
      </c>
      <c r="AU206" s="15" t="s">
        <v>80</v>
      </c>
    </row>
    <row r="207" s="2" customFormat="1" ht="24.15" customHeight="1">
      <c r="A207" s="34"/>
      <c r="B207" s="177"/>
      <c r="C207" s="178" t="s">
        <v>540</v>
      </c>
      <c r="D207" s="178" t="s">
        <v>284</v>
      </c>
      <c r="E207" s="179" t="s">
        <v>541</v>
      </c>
      <c r="F207" s="180" t="s">
        <v>542</v>
      </c>
      <c r="G207" s="181" t="s">
        <v>515</v>
      </c>
      <c r="H207" s="203">
        <v>28</v>
      </c>
      <c r="I207" s="183"/>
      <c r="J207" s="184">
        <f>ROUND(I207*H207,2)</f>
        <v>0</v>
      </c>
      <c r="K207" s="185"/>
      <c r="L207" s="35"/>
      <c r="M207" s="186" t="s">
        <v>1</v>
      </c>
      <c r="N207" s="187" t="s">
        <v>38</v>
      </c>
      <c r="O207" s="73"/>
      <c r="P207" s="188">
        <f>O207*H207</f>
        <v>0</v>
      </c>
      <c r="Q207" s="188">
        <v>0</v>
      </c>
      <c r="R207" s="188">
        <f>Q207*H207</f>
        <v>0</v>
      </c>
      <c r="S207" s="188">
        <v>0</v>
      </c>
      <c r="T207" s="189">
        <f>S207*H207</f>
        <v>0</v>
      </c>
      <c r="U207" s="34"/>
      <c r="V207" s="34"/>
      <c r="W207" s="34"/>
      <c r="X207" s="34"/>
      <c r="Y207" s="34"/>
      <c r="Z207" s="34"/>
      <c r="AA207" s="34"/>
      <c r="AB207" s="34"/>
      <c r="AC207" s="34"/>
      <c r="AD207" s="34"/>
      <c r="AE207" s="34"/>
      <c r="AR207" s="190" t="s">
        <v>97</v>
      </c>
      <c r="AT207" s="190" t="s">
        <v>284</v>
      </c>
      <c r="AU207" s="190" t="s">
        <v>80</v>
      </c>
      <c r="AY207" s="15" t="s">
        <v>281</v>
      </c>
      <c r="BE207" s="191">
        <f>IF(N207="základní",J207,0)</f>
        <v>0</v>
      </c>
      <c r="BF207" s="191">
        <f>IF(N207="snížená",J207,0)</f>
        <v>0</v>
      </c>
      <c r="BG207" s="191">
        <f>IF(N207="zákl. přenesená",J207,0)</f>
        <v>0</v>
      </c>
      <c r="BH207" s="191">
        <f>IF(N207="sníž. přenesená",J207,0)</f>
        <v>0</v>
      </c>
      <c r="BI207" s="191">
        <f>IF(N207="nulová",J207,0)</f>
        <v>0</v>
      </c>
      <c r="BJ207" s="15" t="s">
        <v>80</v>
      </c>
      <c r="BK207" s="191">
        <f>ROUND(I207*H207,2)</f>
        <v>0</v>
      </c>
      <c r="BL207" s="15" t="s">
        <v>97</v>
      </c>
      <c r="BM207" s="190" t="s">
        <v>543</v>
      </c>
    </row>
    <row r="208" s="2" customFormat="1">
      <c r="A208" s="34"/>
      <c r="B208" s="35"/>
      <c r="C208" s="34"/>
      <c r="D208" s="192" t="s">
        <v>290</v>
      </c>
      <c r="E208" s="34"/>
      <c r="F208" s="193" t="s">
        <v>542</v>
      </c>
      <c r="G208" s="34"/>
      <c r="H208" s="34"/>
      <c r="I208" s="194"/>
      <c r="J208" s="34"/>
      <c r="K208" s="34"/>
      <c r="L208" s="35"/>
      <c r="M208" s="195"/>
      <c r="N208" s="196"/>
      <c r="O208" s="73"/>
      <c r="P208" s="73"/>
      <c r="Q208" s="73"/>
      <c r="R208" s="73"/>
      <c r="S208" s="73"/>
      <c r="T208" s="74"/>
      <c r="U208" s="34"/>
      <c r="V208" s="34"/>
      <c r="W208" s="34"/>
      <c r="X208" s="34"/>
      <c r="Y208" s="34"/>
      <c r="Z208" s="34"/>
      <c r="AA208" s="34"/>
      <c r="AB208" s="34"/>
      <c r="AC208" s="34"/>
      <c r="AD208" s="34"/>
      <c r="AE208" s="34"/>
      <c r="AT208" s="15" t="s">
        <v>290</v>
      </c>
      <c r="AU208" s="15" t="s">
        <v>80</v>
      </c>
    </row>
    <row r="209" s="2" customFormat="1" ht="21.75" customHeight="1">
      <c r="A209" s="34"/>
      <c r="B209" s="177"/>
      <c r="C209" s="178" t="s">
        <v>544</v>
      </c>
      <c r="D209" s="178" t="s">
        <v>284</v>
      </c>
      <c r="E209" s="179" t="s">
        <v>545</v>
      </c>
      <c r="F209" s="180" t="s">
        <v>546</v>
      </c>
      <c r="G209" s="181" t="s">
        <v>515</v>
      </c>
      <c r="H209" s="203">
        <v>360.44799999999998</v>
      </c>
      <c r="I209" s="183"/>
      <c r="J209" s="184">
        <f>ROUND(I209*H209,2)</f>
        <v>0</v>
      </c>
      <c r="K209" s="185"/>
      <c r="L209" s="35"/>
      <c r="M209" s="186" t="s">
        <v>1</v>
      </c>
      <c r="N209" s="187" t="s">
        <v>38</v>
      </c>
      <c r="O209" s="73"/>
      <c r="P209" s="188">
        <f>O209*H209</f>
        <v>0</v>
      </c>
      <c r="Q209" s="188">
        <v>0</v>
      </c>
      <c r="R209" s="188">
        <f>Q209*H209</f>
        <v>0</v>
      </c>
      <c r="S209" s="188">
        <v>0</v>
      </c>
      <c r="T209" s="189">
        <f>S209*H209</f>
        <v>0</v>
      </c>
      <c r="U209" s="34"/>
      <c r="V209" s="34"/>
      <c r="W209" s="34"/>
      <c r="X209" s="34"/>
      <c r="Y209" s="34"/>
      <c r="Z209" s="34"/>
      <c r="AA209" s="34"/>
      <c r="AB209" s="34"/>
      <c r="AC209" s="34"/>
      <c r="AD209" s="34"/>
      <c r="AE209" s="34"/>
      <c r="AR209" s="190" t="s">
        <v>97</v>
      </c>
      <c r="AT209" s="190" t="s">
        <v>284</v>
      </c>
      <c r="AU209" s="190" t="s">
        <v>80</v>
      </c>
      <c r="AY209" s="15" t="s">
        <v>281</v>
      </c>
      <c r="BE209" s="191">
        <f>IF(N209="základní",J209,0)</f>
        <v>0</v>
      </c>
      <c r="BF209" s="191">
        <f>IF(N209="snížená",J209,0)</f>
        <v>0</v>
      </c>
      <c r="BG209" s="191">
        <f>IF(N209="zákl. přenesená",J209,0)</f>
        <v>0</v>
      </c>
      <c r="BH209" s="191">
        <f>IF(N209="sníž. přenesená",J209,0)</f>
        <v>0</v>
      </c>
      <c r="BI209" s="191">
        <f>IF(N209="nulová",J209,0)</f>
        <v>0</v>
      </c>
      <c r="BJ209" s="15" t="s">
        <v>80</v>
      </c>
      <c r="BK209" s="191">
        <f>ROUND(I209*H209,2)</f>
        <v>0</v>
      </c>
      <c r="BL209" s="15" t="s">
        <v>97</v>
      </c>
      <c r="BM209" s="190" t="s">
        <v>547</v>
      </c>
    </row>
    <row r="210" s="2" customFormat="1">
      <c r="A210" s="34"/>
      <c r="B210" s="35"/>
      <c r="C210" s="34"/>
      <c r="D210" s="192" t="s">
        <v>290</v>
      </c>
      <c r="E210" s="34"/>
      <c r="F210" s="193" t="s">
        <v>546</v>
      </c>
      <c r="G210" s="34"/>
      <c r="H210" s="34"/>
      <c r="I210" s="194"/>
      <c r="J210" s="34"/>
      <c r="K210" s="34"/>
      <c r="L210" s="35"/>
      <c r="M210" s="199"/>
      <c r="N210" s="200"/>
      <c r="O210" s="201"/>
      <c r="P210" s="201"/>
      <c r="Q210" s="201"/>
      <c r="R210" s="201"/>
      <c r="S210" s="201"/>
      <c r="T210" s="202"/>
      <c r="U210" s="34"/>
      <c r="V210" s="34"/>
      <c r="W210" s="34"/>
      <c r="X210" s="34"/>
      <c r="Y210" s="34"/>
      <c r="Z210" s="34"/>
      <c r="AA210" s="34"/>
      <c r="AB210" s="34"/>
      <c r="AC210" s="34"/>
      <c r="AD210" s="34"/>
      <c r="AE210" s="34"/>
      <c r="AT210" s="15" t="s">
        <v>290</v>
      </c>
      <c r="AU210" s="15" t="s">
        <v>80</v>
      </c>
    </row>
    <row r="211" s="2" customFormat="1" ht="6.96" customHeight="1">
      <c r="A211" s="34"/>
      <c r="B211" s="56"/>
      <c r="C211" s="57"/>
      <c r="D211" s="57"/>
      <c r="E211" s="57"/>
      <c r="F211" s="57"/>
      <c r="G211" s="57"/>
      <c r="H211" s="57"/>
      <c r="I211" s="57"/>
      <c r="J211" s="57"/>
      <c r="K211" s="57"/>
      <c r="L211" s="35"/>
      <c r="M211" s="34"/>
      <c r="O211" s="34"/>
      <c r="P211" s="34"/>
      <c r="Q211" s="34"/>
      <c r="R211" s="34"/>
      <c r="S211" s="34"/>
      <c r="T211" s="34"/>
      <c r="U211" s="34"/>
      <c r="V211" s="34"/>
      <c r="W211" s="34"/>
      <c r="X211" s="34"/>
      <c r="Y211" s="34"/>
      <c r="Z211" s="34"/>
      <c r="AA211" s="34"/>
      <c r="AB211" s="34"/>
      <c r="AC211" s="34"/>
      <c r="AD211" s="34"/>
      <c r="AE211" s="34"/>
    </row>
  </sheetData>
  <autoFilter ref="C126:K210"/>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198</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23.25" customHeight="1">
      <c r="B9" s="18"/>
      <c r="E9" s="126" t="s">
        <v>2929</v>
      </c>
      <c r="F9" s="1"/>
      <c r="G9" s="1"/>
      <c r="H9" s="1"/>
      <c r="L9" s="18"/>
    </row>
    <row r="10" s="1" customFormat="1" ht="12" customHeight="1">
      <c r="B10" s="18"/>
      <c r="D10" s="28" t="s">
        <v>251</v>
      </c>
      <c r="L10" s="18"/>
    </row>
    <row r="11" s="2" customFormat="1" ht="16.5" customHeight="1">
      <c r="A11" s="34"/>
      <c r="B11" s="35"/>
      <c r="C11" s="34"/>
      <c r="D11" s="34"/>
      <c r="E11" s="127" t="s">
        <v>2930</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2953</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2954</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2955</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2956</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ROUND(J130,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ROUND((SUM(BE130:BE174)),  2)</f>
        <v>0</v>
      </c>
      <c r="G37" s="34"/>
      <c r="H37" s="34"/>
      <c r="I37" s="133">
        <v>0.20999999999999999</v>
      </c>
      <c r="J37" s="132">
        <f>ROUND(((SUM(BE130:BE174))*I37),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ROUND((SUM(BF130:BF174)),  2)</f>
        <v>0</v>
      </c>
      <c r="G38" s="34"/>
      <c r="H38" s="34"/>
      <c r="I38" s="133">
        <v>0.12</v>
      </c>
      <c r="J38" s="132">
        <f>ROUND(((SUM(BF130:BF174))*I38),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ROUND((SUM(BG130:BG174)),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ROUND((SUM(BH130:BH174)),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ROUND((SUM(BI130:BI174)),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23.25" customHeight="1">
      <c r="B87" s="18"/>
      <c r="E87" s="126" t="s">
        <v>2929</v>
      </c>
      <c r="F87" s="1"/>
      <c r="G87" s="1"/>
      <c r="H87" s="1"/>
      <c r="L87" s="18"/>
    </row>
    <row r="88" s="1" customFormat="1" ht="12" customHeight="1">
      <c r="B88" s="18"/>
      <c r="C88" s="28" t="s">
        <v>251</v>
      </c>
      <c r="L88" s="18"/>
    </row>
    <row r="89" s="2" customFormat="1" ht="16.5" customHeight="1">
      <c r="A89" s="34"/>
      <c r="B89" s="35"/>
      <c r="C89" s="34"/>
      <c r="D89" s="34"/>
      <c r="E89" s="127" t="s">
        <v>2930</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01-0 - Bourání</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Pelhřimov</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25.65" customHeight="1">
      <c r="A95" s="34"/>
      <c r="B95" s="35"/>
      <c r="C95" s="28" t="s">
        <v>24</v>
      </c>
      <c r="D95" s="34"/>
      <c r="E95" s="34"/>
      <c r="F95" s="23" t="str">
        <f>E19</f>
        <v>Město Pelhřimov</v>
      </c>
      <c r="G95" s="34"/>
      <c r="H95" s="34"/>
      <c r="I95" s="28" t="s">
        <v>29</v>
      </c>
      <c r="J95" s="32" t="str">
        <f>E25</f>
        <v>Ing. Jiří Angelis, ČKAIT 1400601</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J130</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2957</v>
      </c>
      <c r="E101" s="147"/>
      <c r="F101" s="147"/>
      <c r="G101" s="147"/>
      <c r="H101" s="147"/>
      <c r="I101" s="147"/>
      <c r="J101" s="148">
        <f>J131</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2958</v>
      </c>
      <c r="E102" s="151"/>
      <c r="F102" s="151"/>
      <c r="G102" s="151"/>
      <c r="H102" s="151"/>
      <c r="I102" s="151"/>
      <c r="J102" s="152">
        <f>J132</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2959</v>
      </c>
      <c r="E103" s="151"/>
      <c r="F103" s="151"/>
      <c r="G103" s="151"/>
      <c r="H103" s="151"/>
      <c r="I103" s="151"/>
      <c r="J103" s="152">
        <f>J153</f>
        <v>0</v>
      </c>
      <c r="K103" s="10"/>
      <c r="L103" s="149"/>
      <c r="S103" s="10"/>
      <c r="T103" s="10"/>
      <c r="U103" s="10"/>
      <c r="V103" s="10"/>
      <c r="W103" s="10"/>
      <c r="X103" s="10"/>
      <c r="Y103" s="10"/>
      <c r="Z103" s="10"/>
      <c r="AA103" s="10"/>
      <c r="AB103" s="10"/>
      <c r="AC103" s="10"/>
      <c r="AD103" s="10"/>
      <c r="AE103" s="10"/>
    </row>
    <row r="104" s="9" customFormat="1" ht="24.96" customHeight="1">
      <c r="A104" s="9"/>
      <c r="B104" s="145"/>
      <c r="C104" s="9"/>
      <c r="D104" s="146" t="s">
        <v>2960</v>
      </c>
      <c r="E104" s="147"/>
      <c r="F104" s="147"/>
      <c r="G104" s="147"/>
      <c r="H104" s="147"/>
      <c r="I104" s="147"/>
      <c r="J104" s="148">
        <f>J164</f>
        <v>0</v>
      </c>
      <c r="K104" s="9"/>
      <c r="L104" s="145"/>
      <c r="S104" s="9"/>
      <c r="T104" s="9"/>
      <c r="U104" s="9"/>
      <c r="V104" s="9"/>
      <c r="W104" s="9"/>
      <c r="X104" s="9"/>
      <c r="Y104" s="9"/>
      <c r="Z104" s="9"/>
      <c r="AA104" s="9"/>
      <c r="AB104" s="9"/>
      <c r="AC104" s="9"/>
      <c r="AD104" s="9"/>
      <c r="AE104" s="9"/>
    </row>
    <row r="105" s="10" customFormat="1" ht="19.92" customHeight="1">
      <c r="A105" s="10"/>
      <c r="B105" s="149"/>
      <c r="C105" s="10"/>
      <c r="D105" s="150" t="s">
        <v>2961</v>
      </c>
      <c r="E105" s="151"/>
      <c r="F105" s="151"/>
      <c r="G105" s="151"/>
      <c r="H105" s="151"/>
      <c r="I105" s="151"/>
      <c r="J105" s="152">
        <f>J165</f>
        <v>0</v>
      </c>
      <c r="K105" s="10"/>
      <c r="L105" s="149"/>
      <c r="S105" s="10"/>
      <c r="T105" s="10"/>
      <c r="U105" s="10"/>
      <c r="V105" s="10"/>
      <c r="W105" s="10"/>
      <c r="X105" s="10"/>
      <c r="Y105" s="10"/>
      <c r="Z105" s="10"/>
      <c r="AA105" s="10"/>
      <c r="AB105" s="10"/>
      <c r="AC105" s="10"/>
      <c r="AD105" s="10"/>
      <c r="AE105" s="10"/>
    </row>
    <row r="106" s="10" customFormat="1" ht="19.92" customHeight="1">
      <c r="A106" s="10"/>
      <c r="B106" s="149"/>
      <c r="C106" s="10"/>
      <c r="D106" s="150" t="s">
        <v>2962</v>
      </c>
      <c r="E106" s="151"/>
      <c r="F106" s="151"/>
      <c r="G106" s="151"/>
      <c r="H106" s="151"/>
      <c r="I106" s="151"/>
      <c r="J106" s="152">
        <f>J172</f>
        <v>0</v>
      </c>
      <c r="K106" s="10"/>
      <c r="L106" s="149"/>
      <c r="S106" s="10"/>
      <c r="T106" s="10"/>
      <c r="U106" s="10"/>
      <c r="V106" s="10"/>
      <c r="W106" s="10"/>
      <c r="X106" s="10"/>
      <c r="Y106" s="10"/>
      <c r="Z106" s="10"/>
      <c r="AA106" s="10"/>
      <c r="AB106" s="10"/>
      <c r="AC106" s="10"/>
      <c r="AD106" s="10"/>
      <c r="AE106" s="10"/>
    </row>
    <row r="107" s="2" customFormat="1" ht="21.84" customHeight="1">
      <c r="A107" s="34"/>
      <c r="B107" s="35"/>
      <c r="C107" s="34"/>
      <c r="D107" s="34"/>
      <c r="E107" s="34"/>
      <c r="F107" s="34"/>
      <c r="G107" s="34"/>
      <c r="H107" s="34"/>
      <c r="I107" s="34"/>
      <c r="J107" s="34"/>
      <c r="K107" s="34"/>
      <c r="L107" s="51"/>
      <c r="S107" s="34"/>
      <c r="T107" s="34"/>
      <c r="U107" s="34"/>
      <c r="V107" s="34"/>
      <c r="W107" s="34"/>
      <c r="X107" s="34"/>
      <c r="Y107" s="34"/>
      <c r="Z107" s="34"/>
      <c r="AA107" s="34"/>
      <c r="AB107" s="34"/>
      <c r="AC107" s="34"/>
      <c r="AD107" s="34"/>
      <c r="AE107" s="34"/>
    </row>
    <row r="108" s="2" customFormat="1" ht="6.96" customHeight="1">
      <c r="A108" s="34"/>
      <c r="B108" s="56"/>
      <c r="C108" s="57"/>
      <c r="D108" s="57"/>
      <c r="E108" s="57"/>
      <c r="F108" s="57"/>
      <c r="G108" s="57"/>
      <c r="H108" s="57"/>
      <c r="I108" s="57"/>
      <c r="J108" s="57"/>
      <c r="K108" s="57"/>
      <c r="L108" s="51"/>
      <c r="S108" s="34"/>
      <c r="T108" s="34"/>
      <c r="U108" s="34"/>
      <c r="V108" s="34"/>
      <c r="W108" s="34"/>
      <c r="X108" s="34"/>
      <c r="Y108" s="34"/>
      <c r="Z108" s="34"/>
      <c r="AA108" s="34"/>
      <c r="AB108" s="34"/>
      <c r="AC108" s="34"/>
      <c r="AD108" s="34"/>
      <c r="AE108" s="34"/>
    </row>
    <row r="112" s="2" customFormat="1" ht="6.96" customHeight="1">
      <c r="A112" s="34"/>
      <c r="B112" s="58"/>
      <c r="C112" s="59"/>
      <c r="D112" s="59"/>
      <c r="E112" s="59"/>
      <c r="F112" s="59"/>
      <c r="G112" s="59"/>
      <c r="H112" s="59"/>
      <c r="I112" s="59"/>
      <c r="J112" s="59"/>
      <c r="K112" s="59"/>
      <c r="L112" s="51"/>
      <c r="S112" s="34"/>
      <c r="T112" s="34"/>
      <c r="U112" s="34"/>
      <c r="V112" s="34"/>
      <c r="W112" s="34"/>
      <c r="X112" s="34"/>
      <c r="Y112" s="34"/>
      <c r="Z112" s="34"/>
      <c r="AA112" s="34"/>
      <c r="AB112" s="34"/>
      <c r="AC112" s="34"/>
      <c r="AD112" s="34"/>
      <c r="AE112" s="34"/>
    </row>
    <row r="113" s="2" customFormat="1" ht="24.96" customHeight="1">
      <c r="A113" s="34"/>
      <c r="B113" s="35"/>
      <c r="C113" s="19" t="s">
        <v>266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6.96" customHeight="1">
      <c r="A114" s="34"/>
      <c r="B114" s="35"/>
      <c r="C114" s="34"/>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12" customHeight="1">
      <c r="A115" s="34"/>
      <c r="B115" s="35"/>
      <c r="C115" s="28" t="s">
        <v>16</v>
      </c>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6.5" customHeight="1">
      <c r="A116" s="34"/>
      <c r="B116" s="35"/>
      <c r="C116" s="34"/>
      <c r="D116" s="34"/>
      <c r="E116" s="126" t="str">
        <f>E7</f>
        <v>Městský park -Děkanská zahrada Pelhřimov - kompletní provedení</v>
      </c>
      <c r="F116" s="28"/>
      <c r="G116" s="28"/>
      <c r="H116" s="28"/>
      <c r="I116" s="34"/>
      <c r="J116" s="34"/>
      <c r="K116" s="34"/>
      <c r="L116" s="51"/>
      <c r="S116" s="34"/>
      <c r="T116" s="34"/>
      <c r="U116" s="34"/>
      <c r="V116" s="34"/>
      <c r="W116" s="34"/>
      <c r="X116" s="34"/>
      <c r="Y116" s="34"/>
      <c r="Z116" s="34"/>
      <c r="AA116" s="34"/>
      <c r="AB116" s="34"/>
      <c r="AC116" s="34"/>
      <c r="AD116" s="34"/>
      <c r="AE116" s="34"/>
    </row>
    <row r="117" s="1" customFormat="1" ht="12" customHeight="1">
      <c r="B117" s="18"/>
      <c r="C117" s="28" t="s">
        <v>249</v>
      </c>
      <c r="L117" s="18"/>
    </row>
    <row r="118" s="1" customFormat="1" ht="23.25" customHeight="1">
      <c r="B118" s="18"/>
      <c r="E118" s="126" t="s">
        <v>2929</v>
      </c>
      <c r="F118" s="1"/>
      <c r="G118" s="1"/>
      <c r="H118" s="1"/>
      <c r="L118" s="18"/>
    </row>
    <row r="119" s="1" customFormat="1" ht="12" customHeight="1">
      <c r="B119" s="18"/>
      <c r="C119" s="28" t="s">
        <v>251</v>
      </c>
      <c r="L119" s="18"/>
    </row>
    <row r="120" s="2" customFormat="1" ht="16.5" customHeight="1">
      <c r="A120" s="34"/>
      <c r="B120" s="35"/>
      <c r="C120" s="34"/>
      <c r="D120" s="34"/>
      <c r="E120" s="127" t="s">
        <v>2930</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253</v>
      </c>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6.5" customHeight="1">
      <c r="A122" s="34"/>
      <c r="B122" s="35"/>
      <c r="C122" s="34"/>
      <c r="D122" s="34"/>
      <c r="E122" s="63" t="str">
        <f>E13</f>
        <v>01-0 - Bourání</v>
      </c>
      <c r="F122" s="34"/>
      <c r="G122" s="34"/>
      <c r="H122" s="34"/>
      <c r="I122" s="34"/>
      <c r="J122" s="34"/>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20</v>
      </c>
      <c r="D124" s="34"/>
      <c r="E124" s="34"/>
      <c r="F124" s="23" t="str">
        <f>F16</f>
        <v>Pelhřimov</v>
      </c>
      <c r="G124" s="34"/>
      <c r="H124" s="34"/>
      <c r="I124" s="28" t="s">
        <v>22</v>
      </c>
      <c r="J124" s="65" t="str">
        <f>IF(J16="","",J16)</f>
        <v>5. 12. 2024</v>
      </c>
      <c r="K124" s="34"/>
      <c r="L124" s="51"/>
      <c r="S124" s="34"/>
      <c r="T124" s="34"/>
      <c r="U124" s="34"/>
      <c r="V124" s="34"/>
      <c r="W124" s="34"/>
      <c r="X124" s="34"/>
      <c r="Y124" s="34"/>
      <c r="Z124" s="34"/>
      <c r="AA124" s="34"/>
      <c r="AB124" s="34"/>
      <c r="AC124" s="34"/>
      <c r="AD124" s="34"/>
      <c r="AE124" s="34"/>
    </row>
    <row r="125" s="2" customFormat="1" ht="6.96"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2" customFormat="1" ht="25.65" customHeight="1">
      <c r="A126" s="34"/>
      <c r="B126" s="35"/>
      <c r="C126" s="28" t="s">
        <v>24</v>
      </c>
      <c r="D126" s="34"/>
      <c r="E126" s="34"/>
      <c r="F126" s="23" t="str">
        <f>E19</f>
        <v>Město Pelhřimov</v>
      </c>
      <c r="G126" s="34"/>
      <c r="H126" s="34"/>
      <c r="I126" s="28" t="s">
        <v>29</v>
      </c>
      <c r="J126" s="32" t="str">
        <f>E25</f>
        <v>Ing. Jiří Angelis, ČKAIT 1400601</v>
      </c>
      <c r="K126" s="34"/>
      <c r="L126" s="51"/>
      <c r="S126" s="34"/>
      <c r="T126" s="34"/>
      <c r="U126" s="34"/>
      <c r="V126" s="34"/>
      <c r="W126" s="34"/>
      <c r="X126" s="34"/>
      <c r="Y126" s="34"/>
      <c r="Z126" s="34"/>
      <c r="AA126" s="34"/>
      <c r="AB126" s="34"/>
      <c r="AC126" s="34"/>
      <c r="AD126" s="34"/>
      <c r="AE126" s="34"/>
    </row>
    <row r="127" s="2" customFormat="1" ht="15.15" customHeight="1">
      <c r="A127" s="34"/>
      <c r="B127" s="35"/>
      <c r="C127" s="28" t="s">
        <v>27</v>
      </c>
      <c r="D127" s="34"/>
      <c r="E127" s="34"/>
      <c r="F127" s="23" t="str">
        <f>IF(E22="","",E22)</f>
        <v>Vyplň údaj</v>
      </c>
      <c r="G127" s="34"/>
      <c r="H127" s="34"/>
      <c r="I127" s="28" t="s">
        <v>31</v>
      </c>
      <c r="J127" s="32" t="str">
        <f>E28</f>
        <v xml:space="preserve"> </v>
      </c>
      <c r="K127" s="34"/>
      <c r="L127" s="51"/>
      <c r="S127" s="34"/>
      <c r="T127" s="34"/>
      <c r="U127" s="34"/>
      <c r="V127" s="34"/>
      <c r="W127" s="34"/>
      <c r="X127" s="34"/>
      <c r="Y127" s="34"/>
      <c r="Z127" s="34"/>
      <c r="AA127" s="34"/>
      <c r="AB127" s="34"/>
      <c r="AC127" s="34"/>
      <c r="AD127" s="34"/>
      <c r="AE127" s="34"/>
    </row>
    <row r="128" s="2" customFormat="1" ht="10.32"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11" customFormat="1" ht="29.28" customHeight="1">
      <c r="A129" s="153"/>
      <c r="B129" s="154"/>
      <c r="C129" s="155" t="s">
        <v>267</v>
      </c>
      <c r="D129" s="156" t="s">
        <v>58</v>
      </c>
      <c r="E129" s="156" t="s">
        <v>54</v>
      </c>
      <c r="F129" s="156" t="s">
        <v>55</v>
      </c>
      <c r="G129" s="156" t="s">
        <v>268</v>
      </c>
      <c r="H129" s="156" t="s">
        <v>269</v>
      </c>
      <c r="I129" s="156" t="s">
        <v>270</v>
      </c>
      <c r="J129" s="157" t="s">
        <v>257</v>
      </c>
      <c r="K129" s="158" t="s">
        <v>271</v>
      </c>
      <c r="L129" s="159"/>
      <c r="M129" s="82" t="s">
        <v>1</v>
      </c>
      <c r="N129" s="83" t="s">
        <v>37</v>
      </c>
      <c r="O129" s="83" t="s">
        <v>272</v>
      </c>
      <c r="P129" s="83" t="s">
        <v>273</v>
      </c>
      <c r="Q129" s="83" t="s">
        <v>274</v>
      </c>
      <c r="R129" s="83" t="s">
        <v>275</v>
      </c>
      <c r="S129" s="83" t="s">
        <v>276</v>
      </c>
      <c r="T129" s="84" t="s">
        <v>277</v>
      </c>
      <c r="U129" s="153"/>
      <c r="V129" s="153"/>
      <c r="W129" s="153"/>
      <c r="X129" s="153"/>
      <c r="Y129" s="153"/>
      <c r="Z129" s="153"/>
      <c r="AA129" s="153"/>
      <c r="AB129" s="153"/>
      <c r="AC129" s="153"/>
      <c r="AD129" s="153"/>
      <c r="AE129" s="153"/>
    </row>
    <row r="130" s="2" customFormat="1" ht="22.8" customHeight="1">
      <c r="A130" s="34"/>
      <c r="B130" s="35"/>
      <c r="C130" s="89" t="s">
        <v>278</v>
      </c>
      <c r="D130" s="34"/>
      <c r="E130" s="34"/>
      <c r="F130" s="34"/>
      <c r="G130" s="34"/>
      <c r="H130" s="34"/>
      <c r="I130" s="34"/>
      <c r="J130" s="160">
        <f>BK130</f>
        <v>0</v>
      </c>
      <c r="K130" s="34"/>
      <c r="L130" s="35"/>
      <c r="M130" s="85"/>
      <c r="N130" s="69"/>
      <c r="O130" s="86"/>
      <c r="P130" s="161">
        <f>P131+P164</f>
        <v>0</v>
      </c>
      <c r="Q130" s="86"/>
      <c r="R130" s="161">
        <f>R131+R164</f>
        <v>0.10494000000000001</v>
      </c>
      <c r="S130" s="86"/>
      <c r="T130" s="162">
        <f>T131+T164</f>
        <v>18.959997619999999</v>
      </c>
      <c r="U130" s="34"/>
      <c r="V130" s="34"/>
      <c r="W130" s="34"/>
      <c r="X130" s="34"/>
      <c r="Y130" s="34"/>
      <c r="Z130" s="34"/>
      <c r="AA130" s="34"/>
      <c r="AB130" s="34"/>
      <c r="AC130" s="34"/>
      <c r="AD130" s="34"/>
      <c r="AE130" s="34"/>
      <c r="AT130" s="15" t="s">
        <v>72</v>
      </c>
      <c r="AU130" s="15" t="s">
        <v>259</v>
      </c>
      <c r="BK130" s="163">
        <f>BK131+BK164</f>
        <v>0</v>
      </c>
    </row>
    <row r="131" s="12" customFormat="1" ht="25.92" customHeight="1">
      <c r="A131" s="12"/>
      <c r="B131" s="164"/>
      <c r="C131" s="12"/>
      <c r="D131" s="165" t="s">
        <v>72</v>
      </c>
      <c r="E131" s="166" t="s">
        <v>2963</v>
      </c>
      <c r="F131" s="166" t="s">
        <v>2964</v>
      </c>
      <c r="G131" s="12"/>
      <c r="H131" s="12"/>
      <c r="I131" s="167"/>
      <c r="J131" s="168">
        <f>BK131</f>
        <v>0</v>
      </c>
      <c r="K131" s="12"/>
      <c r="L131" s="164"/>
      <c r="M131" s="169"/>
      <c r="N131" s="170"/>
      <c r="O131" s="170"/>
      <c r="P131" s="171">
        <f>P132+P153</f>
        <v>0</v>
      </c>
      <c r="Q131" s="170"/>
      <c r="R131" s="171">
        <f>R132+R153</f>
        <v>0.0055379999999999995</v>
      </c>
      <c r="S131" s="170"/>
      <c r="T131" s="172">
        <f>T132+T153</f>
        <v>18.864173000000001</v>
      </c>
      <c r="U131" s="12"/>
      <c r="V131" s="12"/>
      <c r="W131" s="12"/>
      <c r="X131" s="12"/>
      <c r="Y131" s="12"/>
      <c r="Z131" s="12"/>
      <c r="AA131" s="12"/>
      <c r="AB131" s="12"/>
      <c r="AC131" s="12"/>
      <c r="AD131" s="12"/>
      <c r="AE131" s="12"/>
      <c r="AR131" s="165" t="s">
        <v>80</v>
      </c>
      <c r="AT131" s="173" t="s">
        <v>72</v>
      </c>
      <c r="AU131" s="173" t="s">
        <v>73</v>
      </c>
      <c r="AY131" s="165" t="s">
        <v>281</v>
      </c>
      <c r="BK131" s="174">
        <f>BK132+BK153</f>
        <v>0</v>
      </c>
    </row>
    <row r="132" s="12" customFormat="1" ht="22.8" customHeight="1">
      <c r="A132" s="12"/>
      <c r="B132" s="164"/>
      <c r="C132" s="12"/>
      <c r="D132" s="165" t="s">
        <v>72</v>
      </c>
      <c r="E132" s="175" t="s">
        <v>322</v>
      </c>
      <c r="F132" s="175" t="s">
        <v>2965</v>
      </c>
      <c r="G132" s="12"/>
      <c r="H132" s="12"/>
      <c r="I132" s="167"/>
      <c r="J132" s="176">
        <f>BK132</f>
        <v>0</v>
      </c>
      <c r="K132" s="12"/>
      <c r="L132" s="164"/>
      <c r="M132" s="169"/>
      <c r="N132" s="170"/>
      <c r="O132" s="170"/>
      <c r="P132" s="171">
        <f>SUM(P133:P152)</f>
        <v>0</v>
      </c>
      <c r="Q132" s="170"/>
      <c r="R132" s="171">
        <f>SUM(R133:R152)</f>
        <v>0.0055379999999999995</v>
      </c>
      <c r="S132" s="170"/>
      <c r="T132" s="172">
        <f>SUM(T133:T152)</f>
        <v>18.864173000000001</v>
      </c>
      <c r="U132" s="12"/>
      <c r="V132" s="12"/>
      <c r="W132" s="12"/>
      <c r="X132" s="12"/>
      <c r="Y132" s="12"/>
      <c r="Z132" s="12"/>
      <c r="AA132" s="12"/>
      <c r="AB132" s="12"/>
      <c r="AC132" s="12"/>
      <c r="AD132" s="12"/>
      <c r="AE132" s="12"/>
      <c r="AR132" s="165" t="s">
        <v>80</v>
      </c>
      <c r="AT132" s="173" t="s">
        <v>72</v>
      </c>
      <c r="AU132" s="173" t="s">
        <v>80</v>
      </c>
      <c r="AY132" s="165" t="s">
        <v>281</v>
      </c>
      <c r="BK132" s="174">
        <f>SUM(BK133:BK152)</f>
        <v>0</v>
      </c>
    </row>
    <row r="133" s="2" customFormat="1" ht="33" customHeight="1">
      <c r="A133" s="34"/>
      <c r="B133" s="177"/>
      <c r="C133" s="178" t="s">
        <v>80</v>
      </c>
      <c r="D133" s="178" t="s">
        <v>284</v>
      </c>
      <c r="E133" s="179" t="s">
        <v>2966</v>
      </c>
      <c r="F133" s="180" t="s">
        <v>2967</v>
      </c>
      <c r="G133" s="181" t="s">
        <v>403</v>
      </c>
      <c r="H133" s="203">
        <v>42.600000000000001</v>
      </c>
      <c r="I133" s="183"/>
      <c r="J133" s="184">
        <f>ROUND(I133*H133,2)</f>
        <v>0</v>
      </c>
      <c r="K133" s="185"/>
      <c r="L133" s="35"/>
      <c r="M133" s="186" t="s">
        <v>1</v>
      </c>
      <c r="N133" s="187" t="s">
        <v>38</v>
      </c>
      <c r="O133" s="73"/>
      <c r="P133" s="188">
        <f>O133*H133</f>
        <v>0</v>
      </c>
      <c r="Q133" s="188">
        <v>0.00012999999999999999</v>
      </c>
      <c r="R133" s="188">
        <f>Q133*H133</f>
        <v>0.0055379999999999995</v>
      </c>
      <c r="S133" s="188">
        <v>0</v>
      </c>
      <c r="T133" s="189">
        <f>S133*H133</f>
        <v>0</v>
      </c>
      <c r="U133" s="34"/>
      <c r="V133" s="34"/>
      <c r="W133" s="34"/>
      <c r="X133" s="34"/>
      <c r="Y133" s="34"/>
      <c r="Z133" s="34"/>
      <c r="AA133" s="34"/>
      <c r="AB133" s="34"/>
      <c r="AC133" s="34"/>
      <c r="AD133" s="34"/>
      <c r="AE133" s="34"/>
      <c r="AR133" s="190" t="s">
        <v>97</v>
      </c>
      <c r="AT133" s="190" t="s">
        <v>284</v>
      </c>
      <c r="AU133" s="190" t="s">
        <v>82</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2968</v>
      </c>
    </row>
    <row r="134" s="2" customFormat="1">
      <c r="A134" s="34"/>
      <c r="B134" s="35"/>
      <c r="C134" s="34"/>
      <c r="D134" s="192" t="s">
        <v>290</v>
      </c>
      <c r="E134" s="34"/>
      <c r="F134" s="193" t="s">
        <v>2967</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82</v>
      </c>
    </row>
    <row r="135" s="2" customFormat="1" ht="24.15" customHeight="1">
      <c r="A135" s="34"/>
      <c r="B135" s="177"/>
      <c r="C135" s="178" t="s">
        <v>82</v>
      </c>
      <c r="D135" s="178" t="s">
        <v>284</v>
      </c>
      <c r="E135" s="179" t="s">
        <v>2969</v>
      </c>
      <c r="F135" s="180" t="s">
        <v>2970</v>
      </c>
      <c r="G135" s="181" t="s">
        <v>403</v>
      </c>
      <c r="H135" s="203">
        <v>6.9089999999999998</v>
      </c>
      <c r="I135" s="183"/>
      <c r="J135" s="184">
        <f>ROUND(I135*H135,2)</f>
        <v>0</v>
      </c>
      <c r="K135" s="185"/>
      <c r="L135" s="35"/>
      <c r="M135" s="186" t="s">
        <v>1</v>
      </c>
      <c r="N135" s="187" t="s">
        <v>38</v>
      </c>
      <c r="O135" s="73"/>
      <c r="P135" s="188">
        <f>O135*H135</f>
        <v>0</v>
      </c>
      <c r="Q135" s="188">
        <v>0</v>
      </c>
      <c r="R135" s="188">
        <f>Q135*H135</f>
        <v>0</v>
      </c>
      <c r="S135" s="188">
        <v>0.18099999999999999</v>
      </c>
      <c r="T135" s="189">
        <f>S135*H135</f>
        <v>1.250529</v>
      </c>
      <c r="U135" s="34"/>
      <c r="V135" s="34"/>
      <c r="W135" s="34"/>
      <c r="X135" s="34"/>
      <c r="Y135" s="34"/>
      <c r="Z135" s="34"/>
      <c r="AA135" s="34"/>
      <c r="AB135" s="34"/>
      <c r="AC135" s="34"/>
      <c r="AD135" s="34"/>
      <c r="AE135" s="34"/>
      <c r="AR135" s="190" t="s">
        <v>97</v>
      </c>
      <c r="AT135" s="190" t="s">
        <v>284</v>
      </c>
      <c r="AU135" s="190" t="s">
        <v>82</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2971</v>
      </c>
    </row>
    <row r="136" s="2" customFormat="1">
      <c r="A136" s="34"/>
      <c r="B136" s="35"/>
      <c r="C136" s="34"/>
      <c r="D136" s="192" t="s">
        <v>290</v>
      </c>
      <c r="E136" s="34"/>
      <c r="F136" s="193" t="s">
        <v>2970</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82</v>
      </c>
    </row>
    <row r="137" s="2" customFormat="1" ht="24.15" customHeight="1">
      <c r="A137" s="34"/>
      <c r="B137" s="177"/>
      <c r="C137" s="178" t="s">
        <v>90</v>
      </c>
      <c r="D137" s="178" t="s">
        <v>284</v>
      </c>
      <c r="E137" s="179" t="s">
        <v>2972</v>
      </c>
      <c r="F137" s="180" t="s">
        <v>2973</v>
      </c>
      <c r="G137" s="181" t="s">
        <v>403</v>
      </c>
      <c r="H137" s="203">
        <v>29.704000000000001</v>
      </c>
      <c r="I137" s="183"/>
      <c r="J137" s="184">
        <f>ROUND(I137*H137,2)</f>
        <v>0</v>
      </c>
      <c r="K137" s="185"/>
      <c r="L137" s="35"/>
      <c r="M137" s="186" t="s">
        <v>1</v>
      </c>
      <c r="N137" s="187" t="s">
        <v>38</v>
      </c>
      <c r="O137" s="73"/>
      <c r="P137" s="188">
        <f>O137*H137</f>
        <v>0</v>
      </c>
      <c r="Q137" s="188">
        <v>0</v>
      </c>
      <c r="R137" s="188">
        <f>Q137*H137</f>
        <v>0</v>
      </c>
      <c r="S137" s="188">
        <v>0.26100000000000001</v>
      </c>
      <c r="T137" s="189">
        <f>S137*H137</f>
        <v>7.7527440000000007</v>
      </c>
      <c r="U137" s="34"/>
      <c r="V137" s="34"/>
      <c r="W137" s="34"/>
      <c r="X137" s="34"/>
      <c r="Y137" s="34"/>
      <c r="Z137" s="34"/>
      <c r="AA137" s="34"/>
      <c r="AB137" s="34"/>
      <c r="AC137" s="34"/>
      <c r="AD137" s="34"/>
      <c r="AE137" s="34"/>
      <c r="AR137" s="190" t="s">
        <v>97</v>
      </c>
      <c r="AT137" s="190" t="s">
        <v>284</v>
      </c>
      <c r="AU137" s="190" t="s">
        <v>82</v>
      </c>
      <c r="AY137" s="15" t="s">
        <v>281</v>
      </c>
      <c r="BE137" s="191">
        <f>IF(N137="základní",J137,0)</f>
        <v>0</v>
      </c>
      <c r="BF137" s="191">
        <f>IF(N137="snížená",J137,0)</f>
        <v>0</v>
      </c>
      <c r="BG137" s="191">
        <f>IF(N137="zákl. přenesená",J137,0)</f>
        <v>0</v>
      </c>
      <c r="BH137" s="191">
        <f>IF(N137="sníž. přenesená",J137,0)</f>
        <v>0</v>
      </c>
      <c r="BI137" s="191">
        <f>IF(N137="nulová",J137,0)</f>
        <v>0</v>
      </c>
      <c r="BJ137" s="15" t="s">
        <v>80</v>
      </c>
      <c r="BK137" s="191">
        <f>ROUND(I137*H137,2)</f>
        <v>0</v>
      </c>
      <c r="BL137" s="15" t="s">
        <v>97</v>
      </c>
      <c r="BM137" s="190" t="s">
        <v>2974</v>
      </c>
    </row>
    <row r="138" s="2" customFormat="1">
      <c r="A138" s="34"/>
      <c r="B138" s="35"/>
      <c r="C138" s="34"/>
      <c r="D138" s="192" t="s">
        <v>290</v>
      </c>
      <c r="E138" s="34"/>
      <c r="F138" s="193" t="s">
        <v>2973</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290</v>
      </c>
      <c r="AU138" s="15" t="s">
        <v>82</v>
      </c>
    </row>
    <row r="139" s="2" customFormat="1" ht="21.75" customHeight="1">
      <c r="A139" s="34"/>
      <c r="B139" s="177"/>
      <c r="C139" s="178" t="s">
        <v>97</v>
      </c>
      <c r="D139" s="178" t="s">
        <v>284</v>
      </c>
      <c r="E139" s="179" t="s">
        <v>2975</v>
      </c>
      <c r="F139" s="180" t="s">
        <v>2976</v>
      </c>
      <c r="G139" s="181" t="s">
        <v>403</v>
      </c>
      <c r="H139" s="203">
        <v>42.600000000000001</v>
      </c>
      <c r="I139" s="183"/>
      <c r="J139" s="184">
        <f>ROUND(I139*H139,2)</f>
        <v>0</v>
      </c>
      <c r="K139" s="185"/>
      <c r="L139" s="35"/>
      <c r="M139" s="186" t="s">
        <v>1</v>
      </c>
      <c r="N139" s="187" t="s">
        <v>38</v>
      </c>
      <c r="O139" s="73"/>
      <c r="P139" s="188">
        <f>O139*H139</f>
        <v>0</v>
      </c>
      <c r="Q139" s="188">
        <v>0</v>
      </c>
      <c r="R139" s="188">
        <f>Q139*H139</f>
        <v>0</v>
      </c>
      <c r="S139" s="188">
        <v>0.0060000000000000001</v>
      </c>
      <c r="T139" s="189">
        <f>S139*H139</f>
        <v>0.25559999999999999</v>
      </c>
      <c r="U139" s="34"/>
      <c r="V139" s="34"/>
      <c r="W139" s="34"/>
      <c r="X139" s="34"/>
      <c r="Y139" s="34"/>
      <c r="Z139" s="34"/>
      <c r="AA139" s="34"/>
      <c r="AB139" s="34"/>
      <c r="AC139" s="34"/>
      <c r="AD139" s="34"/>
      <c r="AE139" s="34"/>
      <c r="AR139" s="190" t="s">
        <v>97</v>
      </c>
      <c r="AT139" s="190" t="s">
        <v>284</v>
      </c>
      <c r="AU139" s="190" t="s">
        <v>82</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2977</v>
      </c>
    </row>
    <row r="140" s="2" customFormat="1">
      <c r="A140" s="34"/>
      <c r="B140" s="35"/>
      <c r="C140" s="34"/>
      <c r="D140" s="192" t="s">
        <v>290</v>
      </c>
      <c r="E140" s="34"/>
      <c r="F140" s="193" t="s">
        <v>2976</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82</v>
      </c>
    </row>
    <row r="141" s="2" customFormat="1" ht="24.15" customHeight="1">
      <c r="A141" s="34"/>
      <c r="B141" s="177"/>
      <c r="C141" s="178" t="s">
        <v>280</v>
      </c>
      <c r="D141" s="178" t="s">
        <v>284</v>
      </c>
      <c r="E141" s="179" t="s">
        <v>2978</v>
      </c>
      <c r="F141" s="180" t="s">
        <v>2979</v>
      </c>
      <c r="G141" s="181" t="s">
        <v>403</v>
      </c>
      <c r="H141" s="203">
        <v>298.19999999999999</v>
      </c>
      <c r="I141" s="183"/>
      <c r="J141" s="184">
        <f>ROUND(I141*H141,2)</f>
        <v>0</v>
      </c>
      <c r="K141" s="185"/>
      <c r="L141" s="35"/>
      <c r="M141" s="186" t="s">
        <v>1</v>
      </c>
      <c r="N141" s="187" t="s">
        <v>38</v>
      </c>
      <c r="O141" s="73"/>
      <c r="P141" s="188">
        <f>O141*H141</f>
        <v>0</v>
      </c>
      <c r="Q141" s="188">
        <v>0</v>
      </c>
      <c r="R141" s="188">
        <f>Q141*H141</f>
        <v>0</v>
      </c>
      <c r="S141" s="188">
        <v>0.002</v>
      </c>
      <c r="T141" s="189">
        <f>S141*H141</f>
        <v>0.59640000000000004</v>
      </c>
      <c r="U141" s="34"/>
      <c r="V141" s="34"/>
      <c r="W141" s="34"/>
      <c r="X141" s="34"/>
      <c r="Y141" s="34"/>
      <c r="Z141" s="34"/>
      <c r="AA141" s="34"/>
      <c r="AB141" s="34"/>
      <c r="AC141" s="34"/>
      <c r="AD141" s="34"/>
      <c r="AE141" s="34"/>
      <c r="AR141" s="190" t="s">
        <v>97</v>
      </c>
      <c r="AT141" s="190" t="s">
        <v>284</v>
      </c>
      <c r="AU141" s="190" t="s">
        <v>82</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2980</v>
      </c>
    </row>
    <row r="142" s="2" customFormat="1">
      <c r="A142" s="34"/>
      <c r="B142" s="35"/>
      <c r="C142" s="34"/>
      <c r="D142" s="192" t="s">
        <v>290</v>
      </c>
      <c r="E142" s="34"/>
      <c r="F142" s="193" t="s">
        <v>2979</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82</v>
      </c>
    </row>
    <row r="143" s="2" customFormat="1" ht="24.15" customHeight="1">
      <c r="A143" s="34"/>
      <c r="B143" s="177"/>
      <c r="C143" s="178" t="s">
        <v>307</v>
      </c>
      <c r="D143" s="178" t="s">
        <v>284</v>
      </c>
      <c r="E143" s="179" t="s">
        <v>2981</v>
      </c>
      <c r="F143" s="180" t="s">
        <v>2982</v>
      </c>
      <c r="G143" s="181" t="s">
        <v>403</v>
      </c>
      <c r="H143" s="203">
        <v>23</v>
      </c>
      <c r="I143" s="183"/>
      <c r="J143" s="184">
        <f>ROUND(I143*H143,2)</f>
        <v>0</v>
      </c>
      <c r="K143" s="185"/>
      <c r="L143" s="35"/>
      <c r="M143" s="186" t="s">
        <v>1</v>
      </c>
      <c r="N143" s="187" t="s">
        <v>38</v>
      </c>
      <c r="O143" s="73"/>
      <c r="P143" s="188">
        <f>O143*H143</f>
        <v>0</v>
      </c>
      <c r="Q143" s="188">
        <v>0</v>
      </c>
      <c r="R143" s="188">
        <f>Q143*H143</f>
        <v>0</v>
      </c>
      <c r="S143" s="188">
        <v>0.035000000000000003</v>
      </c>
      <c r="T143" s="189">
        <f>S143*H143</f>
        <v>0.80500000000000005</v>
      </c>
      <c r="U143" s="34"/>
      <c r="V143" s="34"/>
      <c r="W143" s="34"/>
      <c r="X143" s="34"/>
      <c r="Y143" s="34"/>
      <c r="Z143" s="34"/>
      <c r="AA143" s="34"/>
      <c r="AB143" s="34"/>
      <c r="AC143" s="34"/>
      <c r="AD143" s="34"/>
      <c r="AE143" s="34"/>
      <c r="AR143" s="190" t="s">
        <v>97</v>
      </c>
      <c r="AT143" s="190" t="s">
        <v>284</v>
      </c>
      <c r="AU143" s="190" t="s">
        <v>82</v>
      </c>
      <c r="AY143" s="15" t="s">
        <v>281</v>
      </c>
      <c r="BE143" s="191">
        <f>IF(N143="základní",J143,0)</f>
        <v>0</v>
      </c>
      <c r="BF143" s="191">
        <f>IF(N143="snížená",J143,0)</f>
        <v>0</v>
      </c>
      <c r="BG143" s="191">
        <f>IF(N143="zákl. přenesená",J143,0)</f>
        <v>0</v>
      </c>
      <c r="BH143" s="191">
        <f>IF(N143="sníž. přenesená",J143,0)</f>
        <v>0</v>
      </c>
      <c r="BI143" s="191">
        <f>IF(N143="nulová",J143,0)</f>
        <v>0</v>
      </c>
      <c r="BJ143" s="15" t="s">
        <v>80</v>
      </c>
      <c r="BK143" s="191">
        <f>ROUND(I143*H143,2)</f>
        <v>0</v>
      </c>
      <c r="BL143" s="15" t="s">
        <v>97</v>
      </c>
      <c r="BM143" s="190" t="s">
        <v>2983</v>
      </c>
    </row>
    <row r="144" s="2" customFormat="1">
      <c r="A144" s="34"/>
      <c r="B144" s="35"/>
      <c r="C144" s="34"/>
      <c r="D144" s="192" t="s">
        <v>290</v>
      </c>
      <c r="E144" s="34"/>
      <c r="F144" s="193" t="s">
        <v>2982</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290</v>
      </c>
      <c r="AU144" s="15" t="s">
        <v>82</v>
      </c>
    </row>
    <row r="145" s="2" customFormat="1" ht="24.15" customHeight="1">
      <c r="A145" s="34"/>
      <c r="B145" s="177"/>
      <c r="C145" s="178" t="s">
        <v>312</v>
      </c>
      <c r="D145" s="178" t="s">
        <v>284</v>
      </c>
      <c r="E145" s="179" t="s">
        <v>2984</v>
      </c>
      <c r="F145" s="180" t="s">
        <v>2985</v>
      </c>
      <c r="G145" s="181" t="s">
        <v>403</v>
      </c>
      <c r="H145" s="203">
        <v>4.6799999999999997</v>
      </c>
      <c r="I145" s="183"/>
      <c r="J145" s="184">
        <f>ROUND(I145*H145,2)</f>
        <v>0</v>
      </c>
      <c r="K145" s="185"/>
      <c r="L145" s="35"/>
      <c r="M145" s="186" t="s">
        <v>1</v>
      </c>
      <c r="N145" s="187" t="s">
        <v>38</v>
      </c>
      <c r="O145" s="73"/>
      <c r="P145" s="188">
        <f>O145*H145</f>
        <v>0</v>
      </c>
      <c r="Q145" s="188">
        <v>0</v>
      </c>
      <c r="R145" s="188">
        <f>Q145*H145</f>
        <v>0</v>
      </c>
      <c r="S145" s="188">
        <v>0.055</v>
      </c>
      <c r="T145" s="189">
        <f>S145*H145</f>
        <v>0.25739999999999996</v>
      </c>
      <c r="U145" s="34"/>
      <c r="V145" s="34"/>
      <c r="W145" s="34"/>
      <c r="X145" s="34"/>
      <c r="Y145" s="34"/>
      <c r="Z145" s="34"/>
      <c r="AA145" s="34"/>
      <c r="AB145" s="34"/>
      <c r="AC145" s="34"/>
      <c r="AD145" s="34"/>
      <c r="AE145" s="34"/>
      <c r="AR145" s="190" t="s">
        <v>97</v>
      </c>
      <c r="AT145" s="190" t="s">
        <v>284</v>
      </c>
      <c r="AU145" s="190" t="s">
        <v>82</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2986</v>
      </c>
    </row>
    <row r="146" s="2" customFormat="1">
      <c r="A146" s="34"/>
      <c r="B146" s="35"/>
      <c r="C146" s="34"/>
      <c r="D146" s="192" t="s">
        <v>290</v>
      </c>
      <c r="E146" s="34"/>
      <c r="F146" s="193" t="s">
        <v>2985</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82</v>
      </c>
    </row>
    <row r="147" s="2" customFormat="1" ht="37.8" customHeight="1">
      <c r="A147" s="34"/>
      <c r="B147" s="177"/>
      <c r="C147" s="178" t="s">
        <v>317</v>
      </c>
      <c r="D147" s="178" t="s">
        <v>284</v>
      </c>
      <c r="E147" s="179" t="s">
        <v>2987</v>
      </c>
      <c r="F147" s="180" t="s">
        <v>2988</v>
      </c>
      <c r="G147" s="181" t="s">
        <v>403</v>
      </c>
      <c r="H147" s="203">
        <v>42.600000000000001</v>
      </c>
      <c r="I147" s="183"/>
      <c r="J147" s="184">
        <f>ROUND(I147*H147,2)</f>
        <v>0</v>
      </c>
      <c r="K147" s="185"/>
      <c r="L147" s="35"/>
      <c r="M147" s="186" t="s">
        <v>1</v>
      </c>
      <c r="N147" s="187" t="s">
        <v>38</v>
      </c>
      <c r="O147" s="73"/>
      <c r="P147" s="188">
        <f>O147*H147</f>
        <v>0</v>
      </c>
      <c r="Q147" s="188">
        <v>0</v>
      </c>
      <c r="R147" s="188">
        <f>Q147*H147</f>
        <v>0</v>
      </c>
      <c r="S147" s="188">
        <v>0.01</v>
      </c>
      <c r="T147" s="189">
        <f>S147*H147</f>
        <v>0.42600000000000005</v>
      </c>
      <c r="U147" s="34"/>
      <c r="V147" s="34"/>
      <c r="W147" s="34"/>
      <c r="X147" s="34"/>
      <c r="Y147" s="34"/>
      <c r="Z147" s="34"/>
      <c r="AA147" s="34"/>
      <c r="AB147" s="34"/>
      <c r="AC147" s="34"/>
      <c r="AD147" s="34"/>
      <c r="AE147" s="34"/>
      <c r="AR147" s="190" t="s">
        <v>97</v>
      </c>
      <c r="AT147" s="190" t="s">
        <v>284</v>
      </c>
      <c r="AU147" s="190" t="s">
        <v>82</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2989</v>
      </c>
    </row>
    <row r="148" s="2" customFormat="1">
      <c r="A148" s="34"/>
      <c r="B148" s="35"/>
      <c r="C148" s="34"/>
      <c r="D148" s="192" t="s">
        <v>290</v>
      </c>
      <c r="E148" s="34"/>
      <c r="F148" s="193" t="s">
        <v>2988</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82</v>
      </c>
    </row>
    <row r="149" s="2" customFormat="1" ht="37.8" customHeight="1">
      <c r="A149" s="34"/>
      <c r="B149" s="177"/>
      <c r="C149" s="178" t="s">
        <v>322</v>
      </c>
      <c r="D149" s="178" t="s">
        <v>284</v>
      </c>
      <c r="E149" s="179" t="s">
        <v>2990</v>
      </c>
      <c r="F149" s="180" t="s">
        <v>2991</v>
      </c>
      <c r="G149" s="181" t="s">
        <v>403</v>
      </c>
      <c r="H149" s="203">
        <v>56.375999999999998</v>
      </c>
      <c r="I149" s="183"/>
      <c r="J149" s="184">
        <f>ROUND(I149*H149,2)</f>
        <v>0</v>
      </c>
      <c r="K149" s="185"/>
      <c r="L149" s="35"/>
      <c r="M149" s="186" t="s">
        <v>1</v>
      </c>
      <c r="N149" s="187" t="s">
        <v>38</v>
      </c>
      <c r="O149" s="73"/>
      <c r="P149" s="188">
        <f>O149*H149</f>
        <v>0</v>
      </c>
      <c r="Q149" s="188">
        <v>0</v>
      </c>
      <c r="R149" s="188">
        <f>Q149*H149</f>
        <v>0</v>
      </c>
      <c r="S149" s="188">
        <v>0.01</v>
      </c>
      <c r="T149" s="189">
        <f>S149*H149</f>
        <v>0.56376000000000004</v>
      </c>
      <c r="U149" s="34"/>
      <c r="V149" s="34"/>
      <c r="W149" s="34"/>
      <c r="X149" s="34"/>
      <c r="Y149" s="34"/>
      <c r="Z149" s="34"/>
      <c r="AA149" s="34"/>
      <c r="AB149" s="34"/>
      <c r="AC149" s="34"/>
      <c r="AD149" s="34"/>
      <c r="AE149" s="34"/>
      <c r="AR149" s="190" t="s">
        <v>97</v>
      </c>
      <c r="AT149" s="190" t="s">
        <v>284</v>
      </c>
      <c r="AU149" s="190" t="s">
        <v>82</v>
      </c>
      <c r="AY149" s="15" t="s">
        <v>281</v>
      </c>
      <c r="BE149" s="191">
        <f>IF(N149="základní",J149,0)</f>
        <v>0</v>
      </c>
      <c r="BF149" s="191">
        <f>IF(N149="snížená",J149,0)</f>
        <v>0</v>
      </c>
      <c r="BG149" s="191">
        <f>IF(N149="zákl. přenesená",J149,0)</f>
        <v>0</v>
      </c>
      <c r="BH149" s="191">
        <f>IF(N149="sníž. přenesená",J149,0)</f>
        <v>0</v>
      </c>
      <c r="BI149" s="191">
        <f>IF(N149="nulová",J149,0)</f>
        <v>0</v>
      </c>
      <c r="BJ149" s="15" t="s">
        <v>80</v>
      </c>
      <c r="BK149" s="191">
        <f>ROUND(I149*H149,2)</f>
        <v>0</v>
      </c>
      <c r="BL149" s="15" t="s">
        <v>97</v>
      </c>
      <c r="BM149" s="190" t="s">
        <v>2992</v>
      </c>
    </row>
    <row r="150" s="2" customFormat="1">
      <c r="A150" s="34"/>
      <c r="B150" s="35"/>
      <c r="C150" s="34"/>
      <c r="D150" s="192" t="s">
        <v>290</v>
      </c>
      <c r="E150" s="34"/>
      <c r="F150" s="193" t="s">
        <v>2991</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290</v>
      </c>
      <c r="AU150" s="15" t="s">
        <v>82</v>
      </c>
    </row>
    <row r="151" s="2" customFormat="1" ht="24.15" customHeight="1">
      <c r="A151" s="34"/>
      <c r="B151" s="177"/>
      <c r="C151" s="178" t="s">
        <v>327</v>
      </c>
      <c r="D151" s="178" t="s">
        <v>284</v>
      </c>
      <c r="E151" s="179" t="s">
        <v>2993</v>
      </c>
      <c r="F151" s="180" t="s">
        <v>2994</v>
      </c>
      <c r="G151" s="181" t="s">
        <v>403</v>
      </c>
      <c r="H151" s="203">
        <v>102.30500000000001</v>
      </c>
      <c r="I151" s="183"/>
      <c r="J151" s="184">
        <f>ROUND(I151*H151,2)</f>
        <v>0</v>
      </c>
      <c r="K151" s="185"/>
      <c r="L151" s="35"/>
      <c r="M151" s="186" t="s">
        <v>1</v>
      </c>
      <c r="N151" s="187" t="s">
        <v>38</v>
      </c>
      <c r="O151" s="73"/>
      <c r="P151" s="188">
        <f>O151*H151</f>
        <v>0</v>
      </c>
      <c r="Q151" s="188">
        <v>0</v>
      </c>
      <c r="R151" s="188">
        <f>Q151*H151</f>
        <v>0</v>
      </c>
      <c r="S151" s="188">
        <v>0.068000000000000005</v>
      </c>
      <c r="T151" s="189">
        <f>S151*H151</f>
        <v>6.9567400000000008</v>
      </c>
      <c r="U151" s="34"/>
      <c r="V151" s="34"/>
      <c r="W151" s="34"/>
      <c r="X151" s="34"/>
      <c r="Y151" s="34"/>
      <c r="Z151" s="34"/>
      <c r="AA151" s="34"/>
      <c r="AB151" s="34"/>
      <c r="AC151" s="34"/>
      <c r="AD151" s="34"/>
      <c r="AE151" s="34"/>
      <c r="AR151" s="190" t="s">
        <v>97</v>
      </c>
      <c r="AT151" s="190" t="s">
        <v>284</v>
      </c>
      <c r="AU151" s="190" t="s">
        <v>82</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2995</v>
      </c>
    </row>
    <row r="152" s="2" customFormat="1">
      <c r="A152" s="34"/>
      <c r="B152" s="35"/>
      <c r="C152" s="34"/>
      <c r="D152" s="192" t="s">
        <v>290</v>
      </c>
      <c r="E152" s="34"/>
      <c r="F152" s="193" t="s">
        <v>2994</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82</v>
      </c>
    </row>
    <row r="153" s="12" customFormat="1" ht="22.8" customHeight="1">
      <c r="A153" s="12"/>
      <c r="B153" s="164"/>
      <c r="C153" s="12"/>
      <c r="D153" s="165" t="s">
        <v>72</v>
      </c>
      <c r="E153" s="175" t="s">
        <v>2996</v>
      </c>
      <c r="F153" s="175" t="s">
        <v>2997</v>
      </c>
      <c r="G153" s="12"/>
      <c r="H153" s="12"/>
      <c r="I153" s="167"/>
      <c r="J153" s="176">
        <f>BK153</f>
        <v>0</v>
      </c>
      <c r="K153" s="12"/>
      <c r="L153" s="164"/>
      <c r="M153" s="169"/>
      <c r="N153" s="170"/>
      <c r="O153" s="170"/>
      <c r="P153" s="171">
        <f>SUM(P154:P163)</f>
        <v>0</v>
      </c>
      <c r="Q153" s="170"/>
      <c r="R153" s="171">
        <f>SUM(R154:R163)</f>
        <v>0</v>
      </c>
      <c r="S153" s="170"/>
      <c r="T153" s="172">
        <f>SUM(T154:T163)</f>
        <v>0</v>
      </c>
      <c r="U153" s="12"/>
      <c r="V153" s="12"/>
      <c r="W153" s="12"/>
      <c r="X153" s="12"/>
      <c r="Y153" s="12"/>
      <c r="Z153" s="12"/>
      <c r="AA153" s="12"/>
      <c r="AB153" s="12"/>
      <c r="AC153" s="12"/>
      <c r="AD153" s="12"/>
      <c r="AE153" s="12"/>
      <c r="AR153" s="165" t="s">
        <v>80</v>
      </c>
      <c r="AT153" s="173" t="s">
        <v>72</v>
      </c>
      <c r="AU153" s="173" t="s">
        <v>80</v>
      </c>
      <c r="AY153" s="165" t="s">
        <v>281</v>
      </c>
      <c r="BK153" s="174">
        <f>SUM(BK154:BK163)</f>
        <v>0</v>
      </c>
    </row>
    <row r="154" s="2" customFormat="1" ht="24.15" customHeight="1">
      <c r="A154" s="34"/>
      <c r="B154" s="177"/>
      <c r="C154" s="178" t="s">
        <v>332</v>
      </c>
      <c r="D154" s="178" t="s">
        <v>284</v>
      </c>
      <c r="E154" s="179" t="s">
        <v>2998</v>
      </c>
      <c r="F154" s="180" t="s">
        <v>2999</v>
      </c>
      <c r="G154" s="181" t="s">
        <v>515</v>
      </c>
      <c r="H154" s="203">
        <v>18.960000000000001</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82</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3000</v>
      </c>
    </row>
    <row r="155" s="2" customFormat="1">
      <c r="A155" s="34"/>
      <c r="B155" s="35"/>
      <c r="C155" s="34"/>
      <c r="D155" s="192" t="s">
        <v>290</v>
      </c>
      <c r="E155" s="34"/>
      <c r="F155" s="193" t="s">
        <v>2999</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82</v>
      </c>
    </row>
    <row r="156" s="2" customFormat="1" ht="24.15" customHeight="1">
      <c r="A156" s="34"/>
      <c r="B156" s="177"/>
      <c r="C156" s="178" t="s">
        <v>8</v>
      </c>
      <c r="D156" s="178" t="s">
        <v>284</v>
      </c>
      <c r="E156" s="179" t="s">
        <v>3001</v>
      </c>
      <c r="F156" s="180" t="s">
        <v>3002</v>
      </c>
      <c r="G156" s="181" t="s">
        <v>515</v>
      </c>
      <c r="H156" s="203">
        <v>18.960000000000001</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82</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3003</v>
      </c>
    </row>
    <row r="157" s="2" customFormat="1">
      <c r="A157" s="34"/>
      <c r="B157" s="35"/>
      <c r="C157" s="34"/>
      <c r="D157" s="192" t="s">
        <v>290</v>
      </c>
      <c r="E157" s="34"/>
      <c r="F157" s="193" t="s">
        <v>3002</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82</v>
      </c>
    </row>
    <row r="158" s="2" customFormat="1" ht="24.15" customHeight="1">
      <c r="A158" s="34"/>
      <c r="B158" s="177"/>
      <c r="C158" s="178" t="s">
        <v>439</v>
      </c>
      <c r="D158" s="178" t="s">
        <v>284</v>
      </c>
      <c r="E158" s="179" t="s">
        <v>3004</v>
      </c>
      <c r="F158" s="180" t="s">
        <v>3005</v>
      </c>
      <c r="G158" s="181" t="s">
        <v>515</v>
      </c>
      <c r="H158" s="203">
        <v>549.84000000000003</v>
      </c>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97</v>
      </c>
      <c r="AT158" s="190" t="s">
        <v>284</v>
      </c>
      <c r="AU158" s="190" t="s">
        <v>82</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3006</v>
      </c>
    </row>
    <row r="159" s="2" customFormat="1">
      <c r="A159" s="34"/>
      <c r="B159" s="35"/>
      <c r="C159" s="34"/>
      <c r="D159" s="192" t="s">
        <v>290</v>
      </c>
      <c r="E159" s="34"/>
      <c r="F159" s="193" t="s">
        <v>3005</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82</v>
      </c>
    </row>
    <row r="160" s="2" customFormat="1" ht="49.05" customHeight="1">
      <c r="A160" s="34"/>
      <c r="B160" s="177"/>
      <c r="C160" s="178" t="s">
        <v>343</v>
      </c>
      <c r="D160" s="178" t="s">
        <v>284</v>
      </c>
      <c r="E160" s="179" t="s">
        <v>3007</v>
      </c>
      <c r="F160" s="180" t="s">
        <v>3008</v>
      </c>
      <c r="G160" s="181" t="s">
        <v>515</v>
      </c>
      <c r="H160" s="203">
        <v>18.864000000000001</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82</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3009</v>
      </c>
    </row>
    <row r="161" s="2" customFormat="1">
      <c r="A161" s="34"/>
      <c r="B161" s="35"/>
      <c r="C161" s="34"/>
      <c r="D161" s="192" t="s">
        <v>290</v>
      </c>
      <c r="E161" s="34"/>
      <c r="F161" s="193" t="s">
        <v>3008</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82</v>
      </c>
    </row>
    <row r="162" s="2" customFormat="1" ht="33" customHeight="1">
      <c r="A162" s="34"/>
      <c r="B162" s="177"/>
      <c r="C162" s="178" t="s">
        <v>348</v>
      </c>
      <c r="D162" s="178" t="s">
        <v>284</v>
      </c>
      <c r="E162" s="179" t="s">
        <v>3010</v>
      </c>
      <c r="F162" s="180" t="s">
        <v>3011</v>
      </c>
      <c r="G162" s="181" t="s">
        <v>515</v>
      </c>
      <c r="H162" s="203">
        <v>0.096000000000000002</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82</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3012</v>
      </c>
    </row>
    <row r="163" s="2" customFormat="1">
      <c r="A163" s="34"/>
      <c r="B163" s="35"/>
      <c r="C163" s="34"/>
      <c r="D163" s="192" t="s">
        <v>290</v>
      </c>
      <c r="E163" s="34"/>
      <c r="F163" s="193" t="s">
        <v>3011</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82</v>
      </c>
    </row>
    <row r="164" s="12" customFormat="1" ht="25.92" customHeight="1">
      <c r="A164" s="12"/>
      <c r="B164" s="164"/>
      <c r="C164" s="12"/>
      <c r="D164" s="165" t="s">
        <v>72</v>
      </c>
      <c r="E164" s="166" t="s">
        <v>3013</v>
      </c>
      <c r="F164" s="166" t="s">
        <v>3014</v>
      </c>
      <c r="G164" s="12"/>
      <c r="H164" s="12"/>
      <c r="I164" s="167"/>
      <c r="J164" s="168">
        <f>BK164</f>
        <v>0</v>
      </c>
      <c r="K164" s="12"/>
      <c r="L164" s="164"/>
      <c r="M164" s="169"/>
      <c r="N164" s="170"/>
      <c r="O164" s="170"/>
      <c r="P164" s="171">
        <f>P165+P172</f>
        <v>0</v>
      </c>
      <c r="Q164" s="170"/>
      <c r="R164" s="171">
        <f>R165+R172</f>
        <v>0.099402000000000004</v>
      </c>
      <c r="S164" s="170"/>
      <c r="T164" s="172">
        <f>T165+T172</f>
        <v>0.095824619999999999</v>
      </c>
      <c r="U164" s="12"/>
      <c r="V164" s="12"/>
      <c r="W164" s="12"/>
      <c r="X164" s="12"/>
      <c r="Y164" s="12"/>
      <c r="Z164" s="12"/>
      <c r="AA164" s="12"/>
      <c r="AB164" s="12"/>
      <c r="AC164" s="12"/>
      <c r="AD164" s="12"/>
      <c r="AE164" s="12"/>
      <c r="AR164" s="165" t="s">
        <v>82</v>
      </c>
      <c r="AT164" s="173" t="s">
        <v>72</v>
      </c>
      <c r="AU164" s="173" t="s">
        <v>73</v>
      </c>
      <c r="AY164" s="165" t="s">
        <v>281</v>
      </c>
      <c r="BK164" s="174">
        <f>BK165+BK172</f>
        <v>0</v>
      </c>
    </row>
    <row r="165" s="12" customFormat="1" ht="22.8" customHeight="1">
      <c r="A165" s="12"/>
      <c r="B165" s="164"/>
      <c r="C165" s="12"/>
      <c r="D165" s="165" t="s">
        <v>72</v>
      </c>
      <c r="E165" s="175" t="s">
        <v>3015</v>
      </c>
      <c r="F165" s="175" t="s">
        <v>3016</v>
      </c>
      <c r="G165" s="12"/>
      <c r="H165" s="12"/>
      <c r="I165" s="167"/>
      <c r="J165" s="176">
        <f>BK165</f>
        <v>0</v>
      </c>
      <c r="K165" s="12"/>
      <c r="L165" s="164"/>
      <c r="M165" s="169"/>
      <c r="N165" s="170"/>
      <c r="O165" s="170"/>
      <c r="P165" s="171">
        <f>SUM(P166:P171)</f>
        <v>0</v>
      </c>
      <c r="Q165" s="170"/>
      <c r="R165" s="171">
        <f>SUM(R166:R171)</f>
        <v>0</v>
      </c>
      <c r="S165" s="170"/>
      <c r="T165" s="172">
        <f>SUM(T166:T171)</f>
        <v>0.065009999999999998</v>
      </c>
      <c r="U165" s="12"/>
      <c r="V165" s="12"/>
      <c r="W165" s="12"/>
      <c r="X165" s="12"/>
      <c r="Y165" s="12"/>
      <c r="Z165" s="12"/>
      <c r="AA165" s="12"/>
      <c r="AB165" s="12"/>
      <c r="AC165" s="12"/>
      <c r="AD165" s="12"/>
      <c r="AE165" s="12"/>
      <c r="AR165" s="165" t="s">
        <v>82</v>
      </c>
      <c r="AT165" s="173" t="s">
        <v>72</v>
      </c>
      <c r="AU165" s="173" t="s">
        <v>80</v>
      </c>
      <c r="AY165" s="165" t="s">
        <v>281</v>
      </c>
      <c r="BK165" s="174">
        <f>SUM(BK166:BK171)</f>
        <v>0</v>
      </c>
    </row>
    <row r="166" s="2" customFormat="1" ht="24.15" customHeight="1">
      <c r="A166" s="34"/>
      <c r="B166" s="177"/>
      <c r="C166" s="178" t="s">
        <v>353</v>
      </c>
      <c r="D166" s="178" t="s">
        <v>284</v>
      </c>
      <c r="E166" s="179" t="s">
        <v>3017</v>
      </c>
      <c r="F166" s="180" t="s">
        <v>3018</v>
      </c>
      <c r="G166" s="181" t="s">
        <v>403</v>
      </c>
      <c r="H166" s="203">
        <v>19.600000000000001</v>
      </c>
      <c r="I166" s="183"/>
      <c r="J166" s="184">
        <f>ROUND(I166*H166,2)</f>
        <v>0</v>
      </c>
      <c r="K166" s="185"/>
      <c r="L166" s="35"/>
      <c r="M166" s="186" t="s">
        <v>1</v>
      </c>
      <c r="N166" s="187" t="s">
        <v>38</v>
      </c>
      <c r="O166" s="73"/>
      <c r="P166" s="188">
        <f>O166*H166</f>
        <v>0</v>
      </c>
      <c r="Q166" s="188">
        <v>0</v>
      </c>
      <c r="R166" s="188">
        <f>Q166*H166</f>
        <v>0</v>
      </c>
      <c r="S166" s="188">
        <v>0.0030000000000000001</v>
      </c>
      <c r="T166" s="189">
        <f>S166*H166</f>
        <v>0.058800000000000005</v>
      </c>
      <c r="U166" s="34"/>
      <c r="V166" s="34"/>
      <c r="W166" s="34"/>
      <c r="X166" s="34"/>
      <c r="Y166" s="34"/>
      <c r="Z166" s="34"/>
      <c r="AA166" s="34"/>
      <c r="AB166" s="34"/>
      <c r="AC166" s="34"/>
      <c r="AD166" s="34"/>
      <c r="AE166" s="34"/>
      <c r="AR166" s="190" t="s">
        <v>353</v>
      </c>
      <c r="AT166" s="190" t="s">
        <v>284</v>
      </c>
      <c r="AU166" s="190" t="s">
        <v>82</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353</v>
      </c>
      <c r="BM166" s="190" t="s">
        <v>3019</v>
      </c>
    </row>
    <row r="167" s="2" customFormat="1">
      <c r="A167" s="34"/>
      <c r="B167" s="35"/>
      <c r="C167" s="34"/>
      <c r="D167" s="192" t="s">
        <v>290</v>
      </c>
      <c r="E167" s="34"/>
      <c r="F167" s="193" t="s">
        <v>3018</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82</v>
      </c>
    </row>
    <row r="168" s="2" customFormat="1" ht="21.75" customHeight="1">
      <c r="A168" s="34"/>
      <c r="B168" s="177"/>
      <c r="C168" s="178" t="s">
        <v>360</v>
      </c>
      <c r="D168" s="178" t="s">
        <v>284</v>
      </c>
      <c r="E168" s="179" t="s">
        <v>3020</v>
      </c>
      <c r="F168" s="180" t="s">
        <v>3021</v>
      </c>
      <c r="G168" s="181" t="s">
        <v>505</v>
      </c>
      <c r="H168" s="203">
        <v>20.699999999999999</v>
      </c>
      <c r="I168" s="183"/>
      <c r="J168" s="184">
        <f>ROUND(I168*H168,2)</f>
        <v>0</v>
      </c>
      <c r="K168" s="185"/>
      <c r="L168" s="35"/>
      <c r="M168" s="186" t="s">
        <v>1</v>
      </c>
      <c r="N168" s="187" t="s">
        <v>38</v>
      </c>
      <c r="O168" s="73"/>
      <c r="P168" s="188">
        <f>O168*H168</f>
        <v>0</v>
      </c>
      <c r="Q168" s="188">
        <v>0</v>
      </c>
      <c r="R168" s="188">
        <f>Q168*H168</f>
        <v>0</v>
      </c>
      <c r="S168" s="188">
        <v>0.00029999999999999997</v>
      </c>
      <c r="T168" s="189">
        <f>S168*H168</f>
        <v>0.0062099999999999994</v>
      </c>
      <c r="U168" s="34"/>
      <c r="V168" s="34"/>
      <c r="W168" s="34"/>
      <c r="X168" s="34"/>
      <c r="Y168" s="34"/>
      <c r="Z168" s="34"/>
      <c r="AA168" s="34"/>
      <c r="AB168" s="34"/>
      <c r="AC168" s="34"/>
      <c r="AD168" s="34"/>
      <c r="AE168" s="34"/>
      <c r="AR168" s="190" t="s">
        <v>353</v>
      </c>
      <c r="AT168" s="190" t="s">
        <v>284</v>
      </c>
      <c r="AU168" s="190" t="s">
        <v>82</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353</v>
      </c>
      <c r="BM168" s="190" t="s">
        <v>3022</v>
      </c>
    </row>
    <row r="169" s="2" customFormat="1">
      <c r="A169" s="34"/>
      <c r="B169" s="35"/>
      <c r="C169" s="34"/>
      <c r="D169" s="192" t="s">
        <v>290</v>
      </c>
      <c r="E169" s="34"/>
      <c r="F169" s="193" t="s">
        <v>3021</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82</v>
      </c>
    </row>
    <row r="170" s="2" customFormat="1" ht="16.5" customHeight="1">
      <c r="A170" s="34"/>
      <c r="B170" s="177"/>
      <c r="C170" s="178" t="s">
        <v>455</v>
      </c>
      <c r="D170" s="178" t="s">
        <v>284</v>
      </c>
      <c r="E170" s="179" t="s">
        <v>3023</v>
      </c>
      <c r="F170" s="180" t="s">
        <v>3024</v>
      </c>
      <c r="G170" s="181" t="s">
        <v>403</v>
      </c>
      <c r="H170" s="203">
        <v>19.600000000000001</v>
      </c>
      <c r="I170" s="183"/>
      <c r="J170" s="184">
        <f>ROUND(I170*H170,2)</f>
        <v>0</v>
      </c>
      <c r="K170" s="185"/>
      <c r="L170" s="35"/>
      <c r="M170" s="186" t="s">
        <v>1</v>
      </c>
      <c r="N170" s="187" t="s">
        <v>38</v>
      </c>
      <c r="O170" s="73"/>
      <c r="P170" s="188">
        <f>O170*H170</f>
        <v>0</v>
      </c>
      <c r="Q170" s="188">
        <v>0</v>
      </c>
      <c r="R170" s="188">
        <f>Q170*H170</f>
        <v>0</v>
      </c>
      <c r="S170" s="188">
        <v>0</v>
      </c>
      <c r="T170" s="189">
        <f>S170*H170</f>
        <v>0</v>
      </c>
      <c r="U170" s="34"/>
      <c r="V170" s="34"/>
      <c r="W170" s="34"/>
      <c r="X170" s="34"/>
      <c r="Y170" s="34"/>
      <c r="Z170" s="34"/>
      <c r="AA170" s="34"/>
      <c r="AB170" s="34"/>
      <c r="AC170" s="34"/>
      <c r="AD170" s="34"/>
      <c r="AE170" s="34"/>
      <c r="AR170" s="190" t="s">
        <v>353</v>
      </c>
      <c r="AT170" s="190" t="s">
        <v>284</v>
      </c>
      <c r="AU170" s="190" t="s">
        <v>82</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353</v>
      </c>
      <c r="BM170" s="190" t="s">
        <v>3025</v>
      </c>
    </row>
    <row r="171" s="2" customFormat="1">
      <c r="A171" s="34"/>
      <c r="B171" s="35"/>
      <c r="C171" s="34"/>
      <c r="D171" s="192" t="s">
        <v>290</v>
      </c>
      <c r="E171" s="34"/>
      <c r="F171" s="193" t="s">
        <v>3024</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82</v>
      </c>
    </row>
    <row r="172" s="12" customFormat="1" ht="22.8" customHeight="1">
      <c r="A172" s="12"/>
      <c r="B172" s="164"/>
      <c r="C172" s="12"/>
      <c r="D172" s="165" t="s">
        <v>72</v>
      </c>
      <c r="E172" s="175" t="s">
        <v>3026</v>
      </c>
      <c r="F172" s="175" t="s">
        <v>3027</v>
      </c>
      <c r="G172" s="12"/>
      <c r="H172" s="12"/>
      <c r="I172" s="167"/>
      <c r="J172" s="176">
        <f>BK172</f>
        <v>0</v>
      </c>
      <c r="K172" s="12"/>
      <c r="L172" s="164"/>
      <c r="M172" s="169"/>
      <c r="N172" s="170"/>
      <c r="O172" s="170"/>
      <c r="P172" s="171">
        <f>SUM(P173:P174)</f>
        <v>0</v>
      </c>
      <c r="Q172" s="170"/>
      <c r="R172" s="171">
        <f>SUM(R173:R174)</f>
        <v>0.099402000000000004</v>
      </c>
      <c r="S172" s="170"/>
      <c r="T172" s="172">
        <f>SUM(T173:T174)</f>
        <v>0.030814620000000001</v>
      </c>
      <c r="U172" s="12"/>
      <c r="V172" s="12"/>
      <c r="W172" s="12"/>
      <c r="X172" s="12"/>
      <c r="Y172" s="12"/>
      <c r="Z172" s="12"/>
      <c r="AA172" s="12"/>
      <c r="AB172" s="12"/>
      <c r="AC172" s="12"/>
      <c r="AD172" s="12"/>
      <c r="AE172" s="12"/>
      <c r="AR172" s="165" t="s">
        <v>82</v>
      </c>
      <c r="AT172" s="173" t="s">
        <v>72</v>
      </c>
      <c r="AU172" s="173" t="s">
        <v>80</v>
      </c>
      <c r="AY172" s="165" t="s">
        <v>281</v>
      </c>
      <c r="BK172" s="174">
        <f>SUM(BK173:BK174)</f>
        <v>0</v>
      </c>
    </row>
    <row r="173" s="2" customFormat="1" ht="16.5" customHeight="1">
      <c r="A173" s="34"/>
      <c r="B173" s="177"/>
      <c r="C173" s="178" t="s">
        <v>367</v>
      </c>
      <c r="D173" s="178" t="s">
        <v>284</v>
      </c>
      <c r="E173" s="179" t="s">
        <v>3028</v>
      </c>
      <c r="F173" s="180" t="s">
        <v>3029</v>
      </c>
      <c r="G173" s="181" t="s">
        <v>403</v>
      </c>
      <c r="H173" s="203">
        <v>99.402000000000001</v>
      </c>
      <c r="I173" s="183"/>
      <c r="J173" s="184">
        <f>ROUND(I173*H173,2)</f>
        <v>0</v>
      </c>
      <c r="K173" s="185"/>
      <c r="L173" s="35"/>
      <c r="M173" s="186" t="s">
        <v>1</v>
      </c>
      <c r="N173" s="187" t="s">
        <v>38</v>
      </c>
      <c r="O173" s="73"/>
      <c r="P173" s="188">
        <f>O173*H173</f>
        <v>0</v>
      </c>
      <c r="Q173" s="188">
        <v>0.001</v>
      </c>
      <c r="R173" s="188">
        <f>Q173*H173</f>
        <v>0.099402000000000004</v>
      </c>
      <c r="S173" s="188">
        <v>0.00031</v>
      </c>
      <c r="T173" s="189">
        <f>S173*H173</f>
        <v>0.030814620000000001</v>
      </c>
      <c r="U173" s="34"/>
      <c r="V173" s="34"/>
      <c r="W173" s="34"/>
      <c r="X173" s="34"/>
      <c r="Y173" s="34"/>
      <c r="Z173" s="34"/>
      <c r="AA173" s="34"/>
      <c r="AB173" s="34"/>
      <c r="AC173" s="34"/>
      <c r="AD173" s="34"/>
      <c r="AE173" s="34"/>
      <c r="AR173" s="190" t="s">
        <v>353</v>
      </c>
      <c r="AT173" s="190" t="s">
        <v>284</v>
      </c>
      <c r="AU173" s="190" t="s">
        <v>82</v>
      </c>
      <c r="AY173" s="15" t="s">
        <v>281</v>
      </c>
      <c r="BE173" s="191">
        <f>IF(N173="základní",J173,0)</f>
        <v>0</v>
      </c>
      <c r="BF173" s="191">
        <f>IF(N173="snížená",J173,0)</f>
        <v>0</v>
      </c>
      <c r="BG173" s="191">
        <f>IF(N173="zákl. přenesená",J173,0)</f>
        <v>0</v>
      </c>
      <c r="BH173" s="191">
        <f>IF(N173="sníž. přenesená",J173,0)</f>
        <v>0</v>
      </c>
      <c r="BI173" s="191">
        <f>IF(N173="nulová",J173,0)</f>
        <v>0</v>
      </c>
      <c r="BJ173" s="15" t="s">
        <v>80</v>
      </c>
      <c r="BK173" s="191">
        <f>ROUND(I173*H173,2)</f>
        <v>0</v>
      </c>
      <c r="BL173" s="15" t="s">
        <v>353</v>
      </c>
      <c r="BM173" s="190" t="s">
        <v>3030</v>
      </c>
    </row>
    <row r="174" s="2" customFormat="1">
      <c r="A174" s="34"/>
      <c r="B174" s="35"/>
      <c r="C174" s="34"/>
      <c r="D174" s="192" t="s">
        <v>290</v>
      </c>
      <c r="E174" s="34"/>
      <c r="F174" s="193" t="s">
        <v>3029</v>
      </c>
      <c r="G174" s="34"/>
      <c r="H174" s="34"/>
      <c r="I174" s="194"/>
      <c r="J174" s="34"/>
      <c r="K174" s="34"/>
      <c r="L174" s="35"/>
      <c r="M174" s="199"/>
      <c r="N174" s="200"/>
      <c r="O174" s="201"/>
      <c r="P174" s="201"/>
      <c r="Q174" s="201"/>
      <c r="R174" s="201"/>
      <c r="S174" s="201"/>
      <c r="T174" s="202"/>
      <c r="U174" s="34"/>
      <c r="V174" s="34"/>
      <c r="W174" s="34"/>
      <c r="X174" s="34"/>
      <c r="Y174" s="34"/>
      <c r="Z174" s="34"/>
      <c r="AA174" s="34"/>
      <c r="AB174" s="34"/>
      <c r="AC174" s="34"/>
      <c r="AD174" s="34"/>
      <c r="AE174" s="34"/>
      <c r="AT174" s="15" t="s">
        <v>290</v>
      </c>
      <c r="AU174" s="15" t="s">
        <v>82</v>
      </c>
    </row>
    <row r="175" s="2" customFormat="1" ht="6.96" customHeight="1">
      <c r="A175" s="34"/>
      <c r="B175" s="56"/>
      <c r="C175" s="57"/>
      <c r="D175" s="57"/>
      <c r="E175" s="57"/>
      <c r="F175" s="57"/>
      <c r="G175" s="57"/>
      <c r="H175" s="57"/>
      <c r="I175" s="57"/>
      <c r="J175" s="57"/>
      <c r="K175" s="57"/>
      <c r="L175" s="35"/>
      <c r="M175" s="34"/>
      <c r="O175" s="34"/>
      <c r="P175" s="34"/>
      <c r="Q175" s="34"/>
      <c r="R175" s="34"/>
      <c r="S175" s="34"/>
      <c r="T175" s="34"/>
      <c r="U175" s="34"/>
      <c r="V175" s="34"/>
      <c r="W175" s="34"/>
      <c r="X175" s="34"/>
      <c r="Y175" s="34"/>
      <c r="Z175" s="34"/>
      <c r="AA175" s="34"/>
      <c r="AB175" s="34"/>
      <c r="AC175" s="34"/>
      <c r="AD175" s="34"/>
      <c r="AE175" s="34"/>
    </row>
  </sheetData>
  <autoFilter ref="C129:K174"/>
  <mergeCells count="15">
    <mergeCell ref="E7:H7"/>
    <mergeCell ref="E11:H11"/>
    <mergeCell ref="E9:H9"/>
    <mergeCell ref="E13:H13"/>
    <mergeCell ref="E22:H22"/>
    <mergeCell ref="E31:H31"/>
    <mergeCell ref="E85:H85"/>
    <mergeCell ref="E89:H89"/>
    <mergeCell ref="E87:H87"/>
    <mergeCell ref="E91:H91"/>
    <mergeCell ref="E116:H116"/>
    <mergeCell ref="E120:H120"/>
    <mergeCell ref="E118:H118"/>
    <mergeCell ref="E122:H12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201</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23.25" customHeight="1">
      <c r="B9" s="18"/>
      <c r="E9" s="126" t="s">
        <v>2929</v>
      </c>
      <c r="F9" s="1"/>
      <c r="G9" s="1"/>
      <c r="H9" s="1"/>
      <c r="L9" s="18"/>
    </row>
    <row r="10" s="1" customFormat="1" ht="12" customHeight="1">
      <c r="B10" s="18"/>
      <c r="D10" s="28" t="s">
        <v>251</v>
      </c>
      <c r="L10" s="18"/>
    </row>
    <row r="11" s="2" customFormat="1" ht="16.5" customHeight="1">
      <c r="A11" s="34"/>
      <c r="B11" s="35"/>
      <c r="C11" s="34"/>
      <c r="D11" s="34"/>
      <c r="E11" s="127" t="s">
        <v>2930</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3031</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2954</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2955</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2956</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ROUND(J139,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ROUND((SUM(BE139:BE320)),  2)</f>
        <v>0</v>
      </c>
      <c r="G37" s="34"/>
      <c r="H37" s="34"/>
      <c r="I37" s="133">
        <v>0.20999999999999999</v>
      </c>
      <c r="J37" s="132">
        <f>ROUND(((SUM(BE139:BE320))*I37),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ROUND((SUM(BF139:BF320)),  2)</f>
        <v>0</v>
      </c>
      <c r="G38" s="34"/>
      <c r="H38" s="34"/>
      <c r="I38" s="133">
        <v>0.12</v>
      </c>
      <c r="J38" s="132">
        <f>ROUND(((SUM(BF139:BF320))*I38),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ROUND((SUM(BG139:BG320)),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ROUND((SUM(BH139:BH320)),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ROUND((SUM(BI139:BI320)),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23.25" customHeight="1">
      <c r="B87" s="18"/>
      <c r="E87" s="126" t="s">
        <v>2929</v>
      </c>
      <c r="F87" s="1"/>
      <c r="G87" s="1"/>
      <c r="H87" s="1"/>
      <c r="L87" s="18"/>
    </row>
    <row r="88" s="1" customFormat="1" ht="12" customHeight="1">
      <c r="B88" s="18"/>
      <c r="C88" s="28" t="s">
        <v>251</v>
      </c>
      <c r="L88" s="18"/>
    </row>
    <row r="89" s="2" customFormat="1" ht="16.5" customHeight="1">
      <c r="A89" s="34"/>
      <c r="B89" s="35"/>
      <c r="C89" s="34"/>
      <c r="D89" s="34"/>
      <c r="E89" s="127" t="s">
        <v>2930</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01-1 - Návrh</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Pelhřimov</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25.65" customHeight="1">
      <c r="A95" s="34"/>
      <c r="B95" s="35"/>
      <c r="C95" s="28" t="s">
        <v>24</v>
      </c>
      <c r="D95" s="34"/>
      <c r="E95" s="34"/>
      <c r="F95" s="23" t="str">
        <f>E19</f>
        <v>Město Pelhřimov</v>
      </c>
      <c r="G95" s="34"/>
      <c r="H95" s="34"/>
      <c r="I95" s="28" t="s">
        <v>29</v>
      </c>
      <c r="J95" s="32" t="str">
        <f>E25</f>
        <v>Ing. Jiří Angelis, ČKAIT 1400601</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J139</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2957</v>
      </c>
      <c r="E101" s="147"/>
      <c r="F101" s="147"/>
      <c r="G101" s="147"/>
      <c r="H101" s="147"/>
      <c r="I101" s="147"/>
      <c r="J101" s="148">
        <f>J140</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3032</v>
      </c>
      <c r="E102" s="151"/>
      <c r="F102" s="151"/>
      <c r="G102" s="151"/>
      <c r="H102" s="151"/>
      <c r="I102" s="151"/>
      <c r="J102" s="152">
        <f>J141</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3033</v>
      </c>
      <c r="E103" s="151"/>
      <c r="F103" s="151"/>
      <c r="G103" s="151"/>
      <c r="H103" s="151"/>
      <c r="I103" s="151"/>
      <c r="J103" s="152">
        <f>J154</f>
        <v>0</v>
      </c>
      <c r="K103" s="10"/>
      <c r="L103" s="149"/>
      <c r="S103" s="10"/>
      <c r="T103" s="10"/>
      <c r="U103" s="10"/>
      <c r="V103" s="10"/>
      <c r="W103" s="10"/>
      <c r="X103" s="10"/>
      <c r="Y103" s="10"/>
      <c r="Z103" s="10"/>
      <c r="AA103" s="10"/>
      <c r="AB103" s="10"/>
      <c r="AC103" s="10"/>
      <c r="AD103" s="10"/>
      <c r="AE103" s="10"/>
    </row>
    <row r="104" s="10" customFormat="1" ht="19.92" customHeight="1">
      <c r="A104" s="10"/>
      <c r="B104" s="149"/>
      <c r="C104" s="10"/>
      <c r="D104" s="150" t="s">
        <v>2958</v>
      </c>
      <c r="E104" s="151"/>
      <c r="F104" s="151"/>
      <c r="G104" s="151"/>
      <c r="H104" s="151"/>
      <c r="I104" s="151"/>
      <c r="J104" s="152">
        <f>J189</f>
        <v>0</v>
      </c>
      <c r="K104" s="10"/>
      <c r="L104" s="149"/>
      <c r="S104" s="10"/>
      <c r="T104" s="10"/>
      <c r="U104" s="10"/>
      <c r="V104" s="10"/>
      <c r="W104" s="10"/>
      <c r="X104" s="10"/>
      <c r="Y104" s="10"/>
      <c r="Z104" s="10"/>
      <c r="AA104" s="10"/>
      <c r="AB104" s="10"/>
      <c r="AC104" s="10"/>
      <c r="AD104" s="10"/>
      <c r="AE104" s="10"/>
    </row>
    <row r="105" s="10" customFormat="1" ht="19.92" customHeight="1">
      <c r="A105" s="10"/>
      <c r="B105" s="149"/>
      <c r="C105" s="10"/>
      <c r="D105" s="150" t="s">
        <v>3034</v>
      </c>
      <c r="E105" s="151"/>
      <c r="F105" s="151"/>
      <c r="G105" s="151"/>
      <c r="H105" s="151"/>
      <c r="I105" s="151"/>
      <c r="J105" s="152">
        <f>J194</f>
        <v>0</v>
      </c>
      <c r="K105" s="10"/>
      <c r="L105" s="149"/>
      <c r="S105" s="10"/>
      <c r="T105" s="10"/>
      <c r="U105" s="10"/>
      <c r="V105" s="10"/>
      <c r="W105" s="10"/>
      <c r="X105" s="10"/>
      <c r="Y105" s="10"/>
      <c r="Z105" s="10"/>
      <c r="AA105" s="10"/>
      <c r="AB105" s="10"/>
      <c r="AC105" s="10"/>
      <c r="AD105" s="10"/>
      <c r="AE105" s="10"/>
    </row>
    <row r="106" s="9" customFormat="1" ht="24.96" customHeight="1">
      <c r="A106" s="9"/>
      <c r="B106" s="145"/>
      <c r="C106" s="9"/>
      <c r="D106" s="146" t="s">
        <v>2960</v>
      </c>
      <c r="E106" s="147"/>
      <c r="F106" s="147"/>
      <c r="G106" s="147"/>
      <c r="H106" s="147"/>
      <c r="I106" s="147"/>
      <c r="J106" s="148">
        <f>J197</f>
        <v>0</v>
      </c>
      <c r="K106" s="9"/>
      <c r="L106" s="145"/>
      <c r="S106" s="9"/>
      <c r="T106" s="9"/>
      <c r="U106" s="9"/>
      <c r="V106" s="9"/>
      <c r="W106" s="9"/>
      <c r="X106" s="9"/>
      <c r="Y106" s="9"/>
      <c r="Z106" s="9"/>
      <c r="AA106" s="9"/>
      <c r="AB106" s="9"/>
      <c r="AC106" s="9"/>
      <c r="AD106" s="9"/>
      <c r="AE106" s="9"/>
    </row>
    <row r="107" s="10" customFormat="1" ht="19.92" customHeight="1">
      <c r="A107" s="10"/>
      <c r="B107" s="149"/>
      <c r="C107" s="10"/>
      <c r="D107" s="150" t="s">
        <v>3035</v>
      </c>
      <c r="E107" s="151"/>
      <c r="F107" s="151"/>
      <c r="G107" s="151"/>
      <c r="H107" s="151"/>
      <c r="I107" s="151"/>
      <c r="J107" s="152">
        <f>J198</f>
        <v>0</v>
      </c>
      <c r="K107" s="10"/>
      <c r="L107" s="149"/>
      <c r="S107" s="10"/>
      <c r="T107" s="10"/>
      <c r="U107" s="10"/>
      <c r="V107" s="10"/>
      <c r="W107" s="10"/>
      <c r="X107" s="10"/>
      <c r="Y107" s="10"/>
      <c r="Z107" s="10"/>
      <c r="AA107" s="10"/>
      <c r="AB107" s="10"/>
      <c r="AC107" s="10"/>
      <c r="AD107" s="10"/>
      <c r="AE107" s="10"/>
    </row>
    <row r="108" s="10" customFormat="1" ht="19.92" customHeight="1">
      <c r="A108" s="10"/>
      <c r="B108" s="149"/>
      <c r="C108" s="10"/>
      <c r="D108" s="150" t="s">
        <v>3036</v>
      </c>
      <c r="E108" s="151"/>
      <c r="F108" s="151"/>
      <c r="G108" s="151"/>
      <c r="H108" s="151"/>
      <c r="I108" s="151"/>
      <c r="J108" s="152">
        <f>J211</f>
        <v>0</v>
      </c>
      <c r="K108" s="10"/>
      <c r="L108" s="149"/>
      <c r="S108" s="10"/>
      <c r="T108" s="10"/>
      <c r="U108" s="10"/>
      <c r="V108" s="10"/>
      <c r="W108" s="10"/>
      <c r="X108" s="10"/>
      <c r="Y108" s="10"/>
      <c r="Z108" s="10"/>
      <c r="AA108" s="10"/>
      <c r="AB108" s="10"/>
      <c r="AC108" s="10"/>
      <c r="AD108" s="10"/>
      <c r="AE108" s="10"/>
    </row>
    <row r="109" s="10" customFormat="1" ht="19.92" customHeight="1">
      <c r="A109" s="10"/>
      <c r="B109" s="149"/>
      <c r="C109" s="10"/>
      <c r="D109" s="150" t="s">
        <v>3037</v>
      </c>
      <c r="E109" s="151"/>
      <c r="F109" s="151"/>
      <c r="G109" s="151"/>
      <c r="H109" s="151"/>
      <c r="I109" s="151"/>
      <c r="J109" s="152">
        <f>J220</f>
        <v>0</v>
      </c>
      <c r="K109" s="10"/>
      <c r="L109" s="149"/>
      <c r="S109" s="10"/>
      <c r="T109" s="10"/>
      <c r="U109" s="10"/>
      <c r="V109" s="10"/>
      <c r="W109" s="10"/>
      <c r="X109" s="10"/>
      <c r="Y109" s="10"/>
      <c r="Z109" s="10"/>
      <c r="AA109" s="10"/>
      <c r="AB109" s="10"/>
      <c r="AC109" s="10"/>
      <c r="AD109" s="10"/>
      <c r="AE109" s="10"/>
    </row>
    <row r="110" s="10" customFormat="1" ht="19.92" customHeight="1">
      <c r="A110" s="10"/>
      <c r="B110" s="149"/>
      <c r="C110" s="10"/>
      <c r="D110" s="150" t="s">
        <v>3038</v>
      </c>
      <c r="E110" s="151"/>
      <c r="F110" s="151"/>
      <c r="G110" s="151"/>
      <c r="H110" s="151"/>
      <c r="I110" s="151"/>
      <c r="J110" s="152">
        <f>J245</f>
        <v>0</v>
      </c>
      <c r="K110" s="10"/>
      <c r="L110" s="149"/>
      <c r="S110" s="10"/>
      <c r="T110" s="10"/>
      <c r="U110" s="10"/>
      <c r="V110" s="10"/>
      <c r="W110" s="10"/>
      <c r="X110" s="10"/>
      <c r="Y110" s="10"/>
      <c r="Z110" s="10"/>
      <c r="AA110" s="10"/>
      <c r="AB110" s="10"/>
      <c r="AC110" s="10"/>
      <c r="AD110" s="10"/>
      <c r="AE110" s="10"/>
    </row>
    <row r="111" s="10" customFormat="1" ht="19.92" customHeight="1">
      <c r="A111" s="10"/>
      <c r="B111" s="149"/>
      <c r="C111" s="10"/>
      <c r="D111" s="150" t="s">
        <v>2961</v>
      </c>
      <c r="E111" s="151"/>
      <c r="F111" s="151"/>
      <c r="G111" s="151"/>
      <c r="H111" s="151"/>
      <c r="I111" s="151"/>
      <c r="J111" s="152">
        <f>J254</f>
        <v>0</v>
      </c>
      <c r="K111" s="10"/>
      <c r="L111" s="149"/>
      <c r="S111" s="10"/>
      <c r="T111" s="10"/>
      <c r="U111" s="10"/>
      <c r="V111" s="10"/>
      <c r="W111" s="10"/>
      <c r="X111" s="10"/>
      <c r="Y111" s="10"/>
      <c r="Z111" s="10"/>
      <c r="AA111" s="10"/>
      <c r="AB111" s="10"/>
      <c r="AC111" s="10"/>
      <c r="AD111" s="10"/>
      <c r="AE111" s="10"/>
    </row>
    <row r="112" s="10" customFormat="1" ht="19.92" customHeight="1">
      <c r="A112" s="10"/>
      <c r="B112" s="149"/>
      <c r="C112" s="10"/>
      <c r="D112" s="150" t="s">
        <v>3039</v>
      </c>
      <c r="E112" s="151"/>
      <c r="F112" s="151"/>
      <c r="G112" s="151"/>
      <c r="H112" s="151"/>
      <c r="I112" s="151"/>
      <c r="J112" s="152">
        <f>J263</f>
        <v>0</v>
      </c>
      <c r="K112" s="10"/>
      <c r="L112" s="149"/>
      <c r="S112" s="10"/>
      <c r="T112" s="10"/>
      <c r="U112" s="10"/>
      <c r="V112" s="10"/>
      <c r="W112" s="10"/>
      <c r="X112" s="10"/>
      <c r="Y112" s="10"/>
      <c r="Z112" s="10"/>
      <c r="AA112" s="10"/>
      <c r="AB112" s="10"/>
      <c r="AC112" s="10"/>
      <c r="AD112" s="10"/>
      <c r="AE112" s="10"/>
    </row>
    <row r="113" s="10" customFormat="1" ht="19.92" customHeight="1">
      <c r="A113" s="10"/>
      <c r="B113" s="149"/>
      <c r="C113" s="10"/>
      <c r="D113" s="150" t="s">
        <v>3040</v>
      </c>
      <c r="E113" s="151"/>
      <c r="F113" s="151"/>
      <c r="G113" s="151"/>
      <c r="H113" s="151"/>
      <c r="I113" s="151"/>
      <c r="J113" s="152">
        <f>J280</f>
        <v>0</v>
      </c>
      <c r="K113" s="10"/>
      <c r="L113" s="149"/>
      <c r="S113" s="10"/>
      <c r="T113" s="10"/>
      <c r="U113" s="10"/>
      <c r="V113" s="10"/>
      <c r="W113" s="10"/>
      <c r="X113" s="10"/>
      <c r="Y113" s="10"/>
      <c r="Z113" s="10"/>
      <c r="AA113" s="10"/>
      <c r="AB113" s="10"/>
      <c r="AC113" s="10"/>
      <c r="AD113" s="10"/>
      <c r="AE113" s="10"/>
    </row>
    <row r="114" s="10" customFormat="1" ht="19.92" customHeight="1">
      <c r="A114" s="10"/>
      <c r="B114" s="149"/>
      <c r="C114" s="10"/>
      <c r="D114" s="150" t="s">
        <v>3041</v>
      </c>
      <c r="E114" s="151"/>
      <c r="F114" s="151"/>
      <c r="G114" s="151"/>
      <c r="H114" s="151"/>
      <c r="I114" s="151"/>
      <c r="J114" s="152">
        <f>J307</f>
        <v>0</v>
      </c>
      <c r="K114" s="10"/>
      <c r="L114" s="149"/>
      <c r="S114" s="10"/>
      <c r="T114" s="10"/>
      <c r="U114" s="10"/>
      <c r="V114" s="10"/>
      <c r="W114" s="10"/>
      <c r="X114" s="10"/>
      <c r="Y114" s="10"/>
      <c r="Z114" s="10"/>
      <c r="AA114" s="10"/>
      <c r="AB114" s="10"/>
      <c r="AC114" s="10"/>
      <c r="AD114" s="10"/>
      <c r="AE114" s="10"/>
    </row>
    <row r="115" s="10" customFormat="1" ht="19.92" customHeight="1">
      <c r="A115" s="10"/>
      <c r="B115" s="149"/>
      <c r="C115" s="10"/>
      <c r="D115" s="150" t="s">
        <v>2962</v>
      </c>
      <c r="E115" s="151"/>
      <c r="F115" s="151"/>
      <c r="G115" s="151"/>
      <c r="H115" s="151"/>
      <c r="I115" s="151"/>
      <c r="J115" s="152">
        <f>J316</f>
        <v>0</v>
      </c>
      <c r="K115" s="10"/>
      <c r="L115" s="149"/>
      <c r="S115" s="10"/>
      <c r="T115" s="10"/>
      <c r="U115" s="10"/>
      <c r="V115" s="10"/>
      <c r="W115" s="10"/>
      <c r="X115" s="10"/>
      <c r="Y115" s="10"/>
      <c r="Z115" s="10"/>
      <c r="AA115" s="10"/>
      <c r="AB115" s="10"/>
      <c r="AC115" s="10"/>
      <c r="AD115" s="10"/>
      <c r="AE115" s="10"/>
    </row>
    <row r="116" s="2" customFormat="1" ht="21.84" customHeight="1">
      <c r="A116" s="34"/>
      <c r="B116" s="35"/>
      <c r="C116" s="34"/>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6.96" customHeight="1">
      <c r="A117" s="34"/>
      <c r="B117" s="56"/>
      <c r="C117" s="57"/>
      <c r="D117" s="57"/>
      <c r="E117" s="57"/>
      <c r="F117" s="57"/>
      <c r="G117" s="57"/>
      <c r="H117" s="57"/>
      <c r="I117" s="57"/>
      <c r="J117" s="57"/>
      <c r="K117" s="57"/>
      <c r="L117" s="51"/>
      <c r="S117" s="34"/>
      <c r="T117" s="34"/>
      <c r="U117" s="34"/>
      <c r="V117" s="34"/>
      <c r="W117" s="34"/>
      <c r="X117" s="34"/>
      <c r="Y117" s="34"/>
      <c r="Z117" s="34"/>
      <c r="AA117" s="34"/>
      <c r="AB117" s="34"/>
      <c r="AC117" s="34"/>
      <c r="AD117" s="34"/>
      <c r="AE117" s="34"/>
    </row>
    <row r="121" s="2" customFormat="1" ht="6.96" customHeight="1">
      <c r="A121" s="34"/>
      <c r="B121" s="58"/>
      <c r="C121" s="59"/>
      <c r="D121" s="59"/>
      <c r="E121" s="59"/>
      <c r="F121" s="59"/>
      <c r="G121" s="59"/>
      <c r="H121" s="59"/>
      <c r="I121" s="59"/>
      <c r="J121" s="59"/>
      <c r="K121" s="59"/>
      <c r="L121" s="51"/>
      <c r="S121" s="34"/>
      <c r="T121" s="34"/>
      <c r="U121" s="34"/>
      <c r="V121" s="34"/>
      <c r="W121" s="34"/>
      <c r="X121" s="34"/>
      <c r="Y121" s="34"/>
      <c r="Z121" s="34"/>
      <c r="AA121" s="34"/>
      <c r="AB121" s="34"/>
      <c r="AC121" s="34"/>
      <c r="AD121" s="34"/>
      <c r="AE121" s="34"/>
    </row>
    <row r="122" s="2" customFormat="1" ht="24.96" customHeight="1">
      <c r="A122" s="34"/>
      <c r="B122" s="35"/>
      <c r="C122" s="19" t="s">
        <v>266</v>
      </c>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16</v>
      </c>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2" customFormat="1" ht="16.5" customHeight="1">
      <c r="A125" s="34"/>
      <c r="B125" s="35"/>
      <c r="C125" s="34"/>
      <c r="D125" s="34"/>
      <c r="E125" s="126" t="str">
        <f>E7</f>
        <v>Městský park -Děkanská zahrada Pelhřimov - kompletní provedení</v>
      </c>
      <c r="F125" s="28"/>
      <c r="G125" s="28"/>
      <c r="H125" s="28"/>
      <c r="I125" s="34"/>
      <c r="J125" s="34"/>
      <c r="K125" s="34"/>
      <c r="L125" s="51"/>
      <c r="S125" s="34"/>
      <c r="T125" s="34"/>
      <c r="U125" s="34"/>
      <c r="V125" s="34"/>
      <c r="W125" s="34"/>
      <c r="X125" s="34"/>
      <c r="Y125" s="34"/>
      <c r="Z125" s="34"/>
      <c r="AA125" s="34"/>
      <c r="AB125" s="34"/>
      <c r="AC125" s="34"/>
      <c r="AD125" s="34"/>
      <c r="AE125" s="34"/>
    </row>
    <row r="126" s="1" customFormat="1" ht="12" customHeight="1">
      <c r="B126" s="18"/>
      <c r="C126" s="28" t="s">
        <v>249</v>
      </c>
      <c r="L126" s="18"/>
    </row>
    <row r="127" s="1" customFormat="1" ht="23.25" customHeight="1">
      <c r="B127" s="18"/>
      <c r="E127" s="126" t="s">
        <v>2929</v>
      </c>
      <c r="F127" s="1"/>
      <c r="G127" s="1"/>
      <c r="H127" s="1"/>
      <c r="L127" s="18"/>
    </row>
    <row r="128" s="1" customFormat="1" ht="12" customHeight="1">
      <c r="B128" s="18"/>
      <c r="C128" s="28" t="s">
        <v>251</v>
      </c>
      <c r="L128" s="18"/>
    </row>
    <row r="129" s="2" customFormat="1" ht="16.5" customHeight="1">
      <c r="A129" s="34"/>
      <c r="B129" s="35"/>
      <c r="C129" s="34"/>
      <c r="D129" s="34"/>
      <c r="E129" s="127" t="s">
        <v>2930</v>
      </c>
      <c r="F129" s="34"/>
      <c r="G129" s="34"/>
      <c r="H129" s="34"/>
      <c r="I129" s="34"/>
      <c r="J129" s="34"/>
      <c r="K129" s="34"/>
      <c r="L129" s="51"/>
      <c r="S129" s="34"/>
      <c r="T129" s="34"/>
      <c r="U129" s="34"/>
      <c r="V129" s="34"/>
      <c r="W129" s="34"/>
      <c r="X129" s="34"/>
      <c r="Y129" s="34"/>
      <c r="Z129" s="34"/>
      <c r="AA129" s="34"/>
      <c r="AB129" s="34"/>
      <c r="AC129" s="34"/>
      <c r="AD129" s="34"/>
      <c r="AE129" s="34"/>
    </row>
    <row r="130" s="2" customFormat="1" ht="12" customHeight="1">
      <c r="A130" s="34"/>
      <c r="B130" s="35"/>
      <c r="C130" s="28" t="s">
        <v>253</v>
      </c>
      <c r="D130" s="34"/>
      <c r="E130" s="34"/>
      <c r="F130" s="34"/>
      <c r="G130" s="34"/>
      <c r="H130" s="34"/>
      <c r="I130" s="34"/>
      <c r="J130" s="34"/>
      <c r="K130" s="34"/>
      <c r="L130" s="51"/>
      <c r="S130" s="34"/>
      <c r="T130" s="34"/>
      <c r="U130" s="34"/>
      <c r="V130" s="34"/>
      <c r="W130" s="34"/>
      <c r="X130" s="34"/>
      <c r="Y130" s="34"/>
      <c r="Z130" s="34"/>
      <c r="AA130" s="34"/>
      <c r="AB130" s="34"/>
      <c r="AC130" s="34"/>
      <c r="AD130" s="34"/>
      <c r="AE130" s="34"/>
    </row>
    <row r="131" s="2" customFormat="1" ht="16.5" customHeight="1">
      <c r="A131" s="34"/>
      <c r="B131" s="35"/>
      <c r="C131" s="34"/>
      <c r="D131" s="34"/>
      <c r="E131" s="63" t="str">
        <f>E13</f>
        <v>01-1 - Návrh</v>
      </c>
      <c r="F131" s="34"/>
      <c r="G131" s="34"/>
      <c r="H131" s="34"/>
      <c r="I131" s="34"/>
      <c r="J131" s="34"/>
      <c r="K131" s="34"/>
      <c r="L131" s="51"/>
      <c r="S131" s="34"/>
      <c r="T131" s="34"/>
      <c r="U131" s="34"/>
      <c r="V131" s="34"/>
      <c r="W131" s="34"/>
      <c r="X131" s="34"/>
      <c r="Y131" s="34"/>
      <c r="Z131" s="34"/>
      <c r="AA131" s="34"/>
      <c r="AB131" s="34"/>
      <c r="AC131" s="34"/>
      <c r="AD131" s="34"/>
      <c r="AE131" s="34"/>
    </row>
    <row r="132" s="2" customFormat="1" ht="6.96" customHeight="1">
      <c r="A132" s="34"/>
      <c r="B132" s="35"/>
      <c r="C132" s="34"/>
      <c r="D132" s="34"/>
      <c r="E132" s="34"/>
      <c r="F132" s="34"/>
      <c r="G132" s="34"/>
      <c r="H132" s="34"/>
      <c r="I132" s="34"/>
      <c r="J132" s="34"/>
      <c r="K132" s="34"/>
      <c r="L132" s="51"/>
      <c r="S132" s="34"/>
      <c r="T132" s="34"/>
      <c r="U132" s="34"/>
      <c r="V132" s="34"/>
      <c r="W132" s="34"/>
      <c r="X132" s="34"/>
      <c r="Y132" s="34"/>
      <c r="Z132" s="34"/>
      <c r="AA132" s="34"/>
      <c r="AB132" s="34"/>
      <c r="AC132" s="34"/>
      <c r="AD132" s="34"/>
      <c r="AE132" s="34"/>
    </row>
    <row r="133" s="2" customFormat="1" ht="12" customHeight="1">
      <c r="A133" s="34"/>
      <c r="B133" s="35"/>
      <c r="C133" s="28" t="s">
        <v>20</v>
      </c>
      <c r="D133" s="34"/>
      <c r="E133" s="34"/>
      <c r="F133" s="23" t="str">
        <f>F16</f>
        <v>Pelhřimov</v>
      </c>
      <c r="G133" s="34"/>
      <c r="H133" s="34"/>
      <c r="I133" s="28" t="s">
        <v>22</v>
      </c>
      <c r="J133" s="65" t="str">
        <f>IF(J16="","",J16)</f>
        <v>5. 12. 2024</v>
      </c>
      <c r="K133" s="34"/>
      <c r="L133" s="51"/>
      <c r="S133" s="34"/>
      <c r="T133" s="34"/>
      <c r="U133" s="34"/>
      <c r="V133" s="34"/>
      <c r="W133" s="34"/>
      <c r="X133" s="34"/>
      <c r="Y133" s="34"/>
      <c r="Z133" s="34"/>
      <c r="AA133" s="34"/>
      <c r="AB133" s="34"/>
      <c r="AC133" s="34"/>
      <c r="AD133" s="34"/>
      <c r="AE133" s="34"/>
    </row>
    <row r="134" s="2" customFormat="1" ht="6.96" customHeight="1">
      <c r="A134" s="34"/>
      <c r="B134" s="35"/>
      <c r="C134" s="34"/>
      <c r="D134" s="34"/>
      <c r="E134" s="34"/>
      <c r="F134" s="34"/>
      <c r="G134" s="34"/>
      <c r="H134" s="34"/>
      <c r="I134" s="34"/>
      <c r="J134" s="34"/>
      <c r="K134" s="34"/>
      <c r="L134" s="51"/>
      <c r="S134" s="34"/>
      <c r="T134" s="34"/>
      <c r="U134" s="34"/>
      <c r="V134" s="34"/>
      <c r="W134" s="34"/>
      <c r="X134" s="34"/>
      <c r="Y134" s="34"/>
      <c r="Z134" s="34"/>
      <c r="AA134" s="34"/>
      <c r="AB134" s="34"/>
      <c r="AC134" s="34"/>
      <c r="AD134" s="34"/>
      <c r="AE134" s="34"/>
    </row>
    <row r="135" s="2" customFormat="1" ht="25.65" customHeight="1">
      <c r="A135" s="34"/>
      <c r="B135" s="35"/>
      <c r="C135" s="28" t="s">
        <v>24</v>
      </c>
      <c r="D135" s="34"/>
      <c r="E135" s="34"/>
      <c r="F135" s="23" t="str">
        <f>E19</f>
        <v>Město Pelhřimov</v>
      </c>
      <c r="G135" s="34"/>
      <c r="H135" s="34"/>
      <c r="I135" s="28" t="s">
        <v>29</v>
      </c>
      <c r="J135" s="32" t="str">
        <f>E25</f>
        <v>Ing. Jiří Angelis, ČKAIT 1400601</v>
      </c>
      <c r="K135" s="34"/>
      <c r="L135" s="51"/>
      <c r="S135" s="34"/>
      <c r="T135" s="34"/>
      <c r="U135" s="34"/>
      <c r="V135" s="34"/>
      <c r="W135" s="34"/>
      <c r="X135" s="34"/>
      <c r="Y135" s="34"/>
      <c r="Z135" s="34"/>
      <c r="AA135" s="34"/>
      <c r="AB135" s="34"/>
      <c r="AC135" s="34"/>
      <c r="AD135" s="34"/>
      <c r="AE135" s="34"/>
    </row>
    <row r="136" s="2" customFormat="1" ht="15.15" customHeight="1">
      <c r="A136" s="34"/>
      <c r="B136" s="35"/>
      <c r="C136" s="28" t="s">
        <v>27</v>
      </c>
      <c r="D136" s="34"/>
      <c r="E136" s="34"/>
      <c r="F136" s="23" t="str">
        <f>IF(E22="","",E22)</f>
        <v>Vyplň údaj</v>
      </c>
      <c r="G136" s="34"/>
      <c r="H136" s="34"/>
      <c r="I136" s="28" t="s">
        <v>31</v>
      </c>
      <c r="J136" s="32" t="str">
        <f>E28</f>
        <v xml:space="preserve"> </v>
      </c>
      <c r="K136" s="34"/>
      <c r="L136" s="51"/>
      <c r="S136" s="34"/>
      <c r="T136" s="34"/>
      <c r="U136" s="34"/>
      <c r="V136" s="34"/>
      <c r="W136" s="34"/>
      <c r="X136" s="34"/>
      <c r="Y136" s="34"/>
      <c r="Z136" s="34"/>
      <c r="AA136" s="34"/>
      <c r="AB136" s="34"/>
      <c r="AC136" s="34"/>
      <c r="AD136" s="34"/>
      <c r="AE136" s="34"/>
    </row>
    <row r="137" s="2" customFormat="1" ht="10.32" customHeight="1">
      <c r="A137" s="34"/>
      <c r="B137" s="35"/>
      <c r="C137" s="34"/>
      <c r="D137" s="34"/>
      <c r="E137" s="34"/>
      <c r="F137" s="34"/>
      <c r="G137" s="34"/>
      <c r="H137" s="34"/>
      <c r="I137" s="34"/>
      <c r="J137" s="34"/>
      <c r="K137" s="34"/>
      <c r="L137" s="51"/>
      <c r="S137" s="34"/>
      <c r="T137" s="34"/>
      <c r="U137" s="34"/>
      <c r="V137" s="34"/>
      <c r="W137" s="34"/>
      <c r="X137" s="34"/>
      <c r="Y137" s="34"/>
      <c r="Z137" s="34"/>
      <c r="AA137" s="34"/>
      <c r="AB137" s="34"/>
      <c r="AC137" s="34"/>
      <c r="AD137" s="34"/>
      <c r="AE137" s="34"/>
    </row>
    <row r="138" s="11" customFormat="1" ht="29.28" customHeight="1">
      <c r="A138" s="153"/>
      <c r="B138" s="154"/>
      <c r="C138" s="155" t="s">
        <v>267</v>
      </c>
      <c r="D138" s="156" t="s">
        <v>58</v>
      </c>
      <c r="E138" s="156" t="s">
        <v>54</v>
      </c>
      <c r="F138" s="156" t="s">
        <v>55</v>
      </c>
      <c r="G138" s="156" t="s">
        <v>268</v>
      </c>
      <c r="H138" s="156" t="s">
        <v>269</v>
      </c>
      <c r="I138" s="156" t="s">
        <v>270</v>
      </c>
      <c r="J138" s="157" t="s">
        <v>257</v>
      </c>
      <c r="K138" s="158" t="s">
        <v>271</v>
      </c>
      <c r="L138" s="159"/>
      <c r="M138" s="82" t="s">
        <v>1</v>
      </c>
      <c r="N138" s="83" t="s">
        <v>37</v>
      </c>
      <c r="O138" s="83" t="s">
        <v>272</v>
      </c>
      <c r="P138" s="83" t="s">
        <v>273</v>
      </c>
      <c r="Q138" s="83" t="s">
        <v>274</v>
      </c>
      <c r="R138" s="83" t="s">
        <v>275</v>
      </c>
      <c r="S138" s="83" t="s">
        <v>276</v>
      </c>
      <c r="T138" s="84" t="s">
        <v>277</v>
      </c>
      <c r="U138" s="153"/>
      <c r="V138" s="153"/>
      <c r="W138" s="153"/>
      <c r="X138" s="153"/>
      <c r="Y138" s="153"/>
      <c r="Z138" s="153"/>
      <c r="AA138" s="153"/>
      <c r="AB138" s="153"/>
      <c r="AC138" s="153"/>
      <c r="AD138" s="153"/>
      <c r="AE138" s="153"/>
    </row>
    <row r="139" s="2" customFormat="1" ht="22.8" customHeight="1">
      <c r="A139" s="34"/>
      <c r="B139" s="35"/>
      <c r="C139" s="89" t="s">
        <v>278</v>
      </c>
      <c r="D139" s="34"/>
      <c r="E139" s="34"/>
      <c r="F139" s="34"/>
      <c r="G139" s="34"/>
      <c r="H139" s="34"/>
      <c r="I139" s="34"/>
      <c r="J139" s="160">
        <f>BK139</f>
        <v>0</v>
      </c>
      <c r="K139" s="34"/>
      <c r="L139" s="35"/>
      <c r="M139" s="85"/>
      <c r="N139" s="69"/>
      <c r="O139" s="86"/>
      <c r="P139" s="161">
        <f>P140+P197</f>
        <v>0</v>
      </c>
      <c r="Q139" s="86"/>
      <c r="R139" s="161">
        <f>R140+R197</f>
        <v>17.34756303</v>
      </c>
      <c r="S139" s="86"/>
      <c r="T139" s="162">
        <f>T140+T197</f>
        <v>0</v>
      </c>
      <c r="U139" s="34"/>
      <c r="V139" s="34"/>
      <c r="W139" s="34"/>
      <c r="X139" s="34"/>
      <c r="Y139" s="34"/>
      <c r="Z139" s="34"/>
      <c r="AA139" s="34"/>
      <c r="AB139" s="34"/>
      <c r="AC139" s="34"/>
      <c r="AD139" s="34"/>
      <c r="AE139" s="34"/>
      <c r="AT139" s="15" t="s">
        <v>72</v>
      </c>
      <c r="AU139" s="15" t="s">
        <v>259</v>
      </c>
      <c r="BK139" s="163">
        <f>BK140+BK197</f>
        <v>0</v>
      </c>
    </row>
    <row r="140" s="12" customFormat="1" ht="25.92" customHeight="1">
      <c r="A140" s="12"/>
      <c r="B140" s="164"/>
      <c r="C140" s="12"/>
      <c r="D140" s="165" t="s">
        <v>72</v>
      </c>
      <c r="E140" s="166" t="s">
        <v>2963</v>
      </c>
      <c r="F140" s="166" t="s">
        <v>2964</v>
      </c>
      <c r="G140" s="12"/>
      <c r="H140" s="12"/>
      <c r="I140" s="167"/>
      <c r="J140" s="168">
        <f>BK140</f>
        <v>0</v>
      </c>
      <c r="K140" s="12"/>
      <c r="L140" s="164"/>
      <c r="M140" s="169"/>
      <c r="N140" s="170"/>
      <c r="O140" s="170"/>
      <c r="P140" s="171">
        <f>P141+P154+P189+P194</f>
        <v>0</v>
      </c>
      <c r="Q140" s="170"/>
      <c r="R140" s="171">
        <f>R141+R154+R189+R194</f>
        <v>10.06579011</v>
      </c>
      <c r="S140" s="170"/>
      <c r="T140" s="172">
        <f>T141+T154+T189+T194</f>
        <v>0</v>
      </c>
      <c r="U140" s="12"/>
      <c r="V140" s="12"/>
      <c r="W140" s="12"/>
      <c r="X140" s="12"/>
      <c r="Y140" s="12"/>
      <c r="Z140" s="12"/>
      <c r="AA140" s="12"/>
      <c r="AB140" s="12"/>
      <c r="AC140" s="12"/>
      <c r="AD140" s="12"/>
      <c r="AE140" s="12"/>
      <c r="AR140" s="165" t="s">
        <v>80</v>
      </c>
      <c r="AT140" s="173" t="s">
        <v>72</v>
      </c>
      <c r="AU140" s="173" t="s">
        <v>73</v>
      </c>
      <c r="AY140" s="165" t="s">
        <v>281</v>
      </c>
      <c r="BK140" s="174">
        <f>BK141+BK154+BK189+BK194</f>
        <v>0</v>
      </c>
    </row>
    <row r="141" s="12" customFormat="1" ht="22.8" customHeight="1">
      <c r="A141" s="12"/>
      <c r="B141" s="164"/>
      <c r="C141" s="12"/>
      <c r="D141" s="165" t="s">
        <v>72</v>
      </c>
      <c r="E141" s="175" t="s">
        <v>90</v>
      </c>
      <c r="F141" s="175" t="s">
        <v>772</v>
      </c>
      <c r="G141" s="12"/>
      <c r="H141" s="12"/>
      <c r="I141" s="167"/>
      <c r="J141" s="176">
        <f>BK141</f>
        <v>0</v>
      </c>
      <c r="K141" s="12"/>
      <c r="L141" s="164"/>
      <c r="M141" s="169"/>
      <c r="N141" s="170"/>
      <c r="O141" s="170"/>
      <c r="P141" s="171">
        <f>SUM(P142:P153)</f>
        <v>0</v>
      </c>
      <c r="Q141" s="170"/>
      <c r="R141" s="171">
        <f>SUM(R142:R153)</f>
        <v>2.7119774999999997</v>
      </c>
      <c r="S141" s="170"/>
      <c r="T141" s="172">
        <f>SUM(T142:T153)</f>
        <v>0</v>
      </c>
      <c r="U141" s="12"/>
      <c r="V141" s="12"/>
      <c r="W141" s="12"/>
      <c r="X141" s="12"/>
      <c r="Y141" s="12"/>
      <c r="Z141" s="12"/>
      <c r="AA141" s="12"/>
      <c r="AB141" s="12"/>
      <c r="AC141" s="12"/>
      <c r="AD141" s="12"/>
      <c r="AE141" s="12"/>
      <c r="AR141" s="165" t="s">
        <v>80</v>
      </c>
      <c r="AT141" s="173" t="s">
        <v>72</v>
      </c>
      <c r="AU141" s="173" t="s">
        <v>80</v>
      </c>
      <c r="AY141" s="165" t="s">
        <v>281</v>
      </c>
      <c r="BK141" s="174">
        <f>SUM(BK142:BK153)</f>
        <v>0</v>
      </c>
    </row>
    <row r="142" s="2" customFormat="1" ht="21.75" customHeight="1">
      <c r="A142" s="34"/>
      <c r="B142" s="177"/>
      <c r="C142" s="178" t="s">
        <v>80</v>
      </c>
      <c r="D142" s="178" t="s">
        <v>284</v>
      </c>
      <c r="E142" s="179" t="s">
        <v>3042</v>
      </c>
      <c r="F142" s="180" t="s">
        <v>3043</v>
      </c>
      <c r="G142" s="181" t="s">
        <v>410</v>
      </c>
      <c r="H142" s="203">
        <v>2</v>
      </c>
      <c r="I142" s="183"/>
      <c r="J142" s="184">
        <f>ROUND(I142*H142,2)</f>
        <v>0</v>
      </c>
      <c r="K142" s="185"/>
      <c r="L142" s="35"/>
      <c r="M142" s="186" t="s">
        <v>1</v>
      </c>
      <c r="N142" s="187" t="s">
        <v>38</v>
      </c>
      <c r="O142" s="73"/>
      <c r="P142" s="188">
        <f>O142*H142</f>
        <v>0</v>
      </c>
      <c r="Q142" s="188">
        <v>0.022780000000000002</v>
      </c>
      <c r="R142" s="188">
        <f>Q142*H142</f>
        <v>0.045560000000000003</v>
      </c>
      <c r="S142" s="188">
        <v>0</v>
      </c>
      <c r="T142" s="189">
        <f>S142*H142</f>
        <v>0</v>
      </c>
      <c r="U142" s="34"/>
      <c r="V142" s="34"/>
      <c r="W142" s="34"/>
      <c r="X142" s="34"/>
      <c r="Y142" s="34"/>
      <c r="Z142" s="34"/>
      <c r="AA142" s="34"/>
      <c r="AB142" s="34"/>
      <c r="AC142" s="34"/>
      <c r="AD142" s="34"/>
      <c r="AE142" s="34"/>
      <c r="AR142" s="190" t="s">
        <v>97</v>
      </c>
      <c r="AT142" s="190" t="s">
        <v>284</v>
      </c>
      <c r="AU142" s="190" t="s">
        <v>82</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3044</v>
      </c>
    </row>
    <row r="143" s="2" customFormat="1">
      <c r="A143" s="34"/>
      <c r="B143" s="35"/>
      <c r="C143" s="34"/>
      <c r="D143" s="192" t="s">
        <v>290</v>
      </c>
      <c r="E143" s="34"/>
      <c r="F143" s="193" t="s">
        <v>3043</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82</v>
      </c>
    </row>
    <row r="144" s="2" customFormat="1" ht="24.15" customHeight="1">
      <c r="A144" s="34"/>
      <c r="B144" s="177"/>
      <c r="C144" s="178" t="s">
        <v>82</v>
      </c>
      <c r="D144" s="178" t="s">
        <v>284</v>
      </c>
      <c r="E144" s="179" t="s">
        <v>3045</v>
      </c>
      <c r="F144" s="180" t="s">
        <v>3046</v>
      </c>
      <c r="G144" s="181" t="s">
        <v>403</v>
      </c>
      <c r="H144" s="203">
        <v>10.949999999999999</v>
      </c>
      <c r="I144" s="183"/>
      <c r="J144" s="184">
        <f>ROUND(I144*H144,2)</f>
        <v>0</v>
      </c>
      <c r="K144" s="185"/>
      <c r="L144" s="35"/>
      <c r="M144" s="186" t="s">
        <v>1</v>
      </c>
      <c r="N144" s="187" t="s">
        <v>38</v>
      </c>
      <c r="O144" s="73"/>
      <c r="P144" s="188">
        <f>O144*H144</f>
        <v>0</v>
      </c>
      <c r="Q144" s="188">
        <v>0.094479999999999995</v>
      </c>
      <c r="R144" s="188">
        <f>Q144*H144</f>
        <v>1.0345559999999998</v>
      </c>
      <c r="S144" s="188">
        <v>0</v>
      </c>
      <c r="T144" s="189">
        <f>S144*H144</f>
        <v>0</v>
      </c>
      <c r="U144" s="34"/>
      <c r="V144" s="34"/>
      <c r="W144" s="34"/>
      <c r="X144" s="34"/>
      <c r="Y144" s="34"/>
      <c r="Z144" s="34"/>
      <c r="AA144" s="34"/>
      <c r="AB144" s="34"/>
      <c r="AC144" s="34"/>
      <c r="AD144" s="34"/>
      <c r="AE144" s="34"/>
      <c r="AR144" s="190" t="s">
        <v>97</v>
      </c>
      <c r="AT144" s="190" t="s">
        <v>284</v>
      </c>
      <c r="AU144" s="190" t="s">
        <v>82</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3047</v>
      </c>
    </row>
    <row r="145" s="2" customFormat="1">
      <c r="A145" s="34"/>
      <c r="B145" s="35"/>
      <c r="C145" s="34"/>
      <c r="D145" s="192" t="s">
        <v>290</v>
      </c>
      <c r="E145" s="34"/>
      <c r="F145" s="193" t="s">
        <v>3046</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82</v>
      </c>
    </row>
    <row r="146" s="2" customFormat="1" ht="24.15" customHeight="1">
      <c r="A146" s="34"/>
      <c r="B146" s="177"/>
      <c r="C146" s="178" t="s">
        <v>90</v>
      </c>
      <c r="D146" s="178" t="s">
        <v>284</v>
      </c>
      <c r="E146" s="179" t="s">
        <v>3048</v>
      </c>
      <c r="F146" s="180" t="s">
        <v>3049</v>
      </c>
      <c r="G146" s="181" t="s">
        <v>403</v>
      </c>
      <c r="H146" s="203">
        <v>9.3499999999999996</v>
      </c>
      <c r="I146" s="183"/>
      <c r="J146" s="184">
        <f>ROUND(I146*H146,2)</f>
        <v>0</v>
      </c>
      <c r="K146" s="185"/>
      <c r="L146" s="35"/>
      <c r="M146" s="186" t="s">
        <v>1</v>
      </c>
      <c r="N146" s="187" t="s">
        <v>38</v>
      </c>
      <c r="O146" s="73"/>
      <c r="P146" s="188">
        <f>O146*H146</f>
        <v>0</v>
      </c>
      <c r="Q146" s="188">
        <v>0.11396000000000001</v>
      </c>
      <c r="R146" s="188">
        <f>Q146*H146</f>
        <v>1.065526</v>
      </c>
      <c r="S146" s="188">
        <v>0</v>
      </c>
      <c r="T146" s="189">
        <f>S146*H146</f>
        <v>0</v>
      </c>
      <c r="U146" s="34"/>
      <c r="V146" s="34"/>
      <c r="W146" s="34"/>
      <c r="X146" s="34"/>
      <c r="Y146" s="34"/>
      <c r="Z146" s="34"/>
      <c r="AA146" s="34"/>
      <c r="AB146" s="34"/>
      <c r="AC146" s="34"/>
      <c r="AD146" s="34"/>
      <c r="AE146" s="34"/>
      <c r="AR146" s="190" t="s">
        <v>97</v>
      </c>
      <c r="AT146" s="190" t="s">
        <v>284</v>
      </c>
      <c r="AU146" s="190" t="s">
        <v>82</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97</v>
      </c>
      <c r="BM146" s="190" t="s">
        <v>3050</v>
      </c>
    </row>
    <row r="147" s="2" customFormat="1">
      <c r="A147" s="34"/>
      <c r="B147" s="35"/>
      <c r="C147" s="34"/>
      <c r="D147" s="192" t="s">
        <v>290</v>
      </c>
      <c r="E147" s="34"/>
      <c r="F147" s="193" t="s">
        <v>3049</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82</v>
      </c>
    </row>
    <row r="148" s="2" customFormat="1" ht="24.15" customHeight="1">
      <c r="A148" s="34"/>
      <c r="B148" s="177"/>
      <c r="C148" s="178" t="s">
        <v>97</v>
      </c>
      <c r="D148" s="178" t="s">
        <v>284</v>
      </c>
      <c r="E148" s="179" t="s">
        <v>3051</v>
      </c>
      <c r="F148" s="180" t="s">
        <v>3052</v>
      </c>
      <c r="G148" s="181" t="s">
        <v>505</v>
      </c>
      <c r="H148" s="203">
        <v>8.4000000000000004</v>
      </c>
      <c r="I148" s="183"/>
      <c r="J148" s="184">
        <f>ROUND(I148*H148,2)</f>
        <v>0</v>
      </c>
      <c r="K148" s="185"/>
      <c r="L148" s="35"/>
      <c r="M148" s="186" t="s">
        <v>1</v>
      </c>
      <c r="N148" s="187" t="s">
        <v>38</v>
      </c>
      <c r="O148" s="73"/>
      <c r="P148" s="188">
        <f>O148*H148</f>
        <v>0</v>
      </c>
      <c r="Q148" s="188">
        <v>0.00012</v>
      </c>
      <c r="R148" s="188">
        <f>Q148*H148</f>
        <v>0.001008</v>
      </c>
      <c r="S148" s="188">
        <v>0</v>
      </c>
      <c r="T148" s="189">
        <f>S148*H148</f>
        <v>0</v>
      </c>
      <c r="U148" s="34"/>
      <c r="V148" s="34"/>
      <c r="W148" s="34"/>
      <c r="X148" s="34"/>
      <c r="Y148" s="34"/>
      <c r="Z148" s="34"/>
      <c r="AA148" s="34"/>
      <c r="AB148" s="34"/>
      <c r="AC148" s="34"/>
      <c r="AD148" s="34"/>
      <c r="AE148" s="34"/>
      <c r="AR148" s="190" t="s">
        <v>97</v>
      </c>
      <c r="AT148" s="190" t="s">
        <v>284</v>
      </c>
      <c r="AU148" s="190" t="s">
        <v>82</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3053</v>
      </c>
    </row>
    <row r="149" s="2" customFormat="1">
      <c r="A149" s="34"/>
      <c r="B149" s="35"/>
      <c r="C149" s="34"/>
      <c r="D149" s="192" t="s">
        <v>290</v>
      </c>
      <c r="E149" s="34"/>
      <c r="F149" s="193" t="s">
        <v>3052</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82</v>
      </c>
    </row>
    <row r="150" s="2" customFormat="1" ht="24.15" customHeight="1">
      <c r="A150" s="34"/>
      <c r="B150" s="177"/>
      <c r="C150" s="178" t="s">
        <v>280</v>
      </c>
      <c r="D150" s="178" t="s">
        <v>284</v>
      </c>
      <c r="E150" s="179" t="s">
        <v>3054</v>
      </c>
      <c r="F150" s="180" t="s">
        <v>3055</v>
      </c>
      <c r="G150" s="181" t="s">
        <v>505</v>
      </c>
      <c r="H150" s="203">
        <v>16.5</v>
      </c>
      <c r="I150" s="183"/>
      <c r="J150" s="184">
        <f>ROUND(I150*H150,2)</f>
        <v>0</v>
      </c>
      <c r="K150" s="185"/>
      <c r="L150" s="35"/>
      <c r="M150" s="186" t="s">
        <v>1</v>
      </c>
      <c r="N150" s="187" t="s">
        <v>38</v>
      </c>
      <c r="O150" s="73"/>
      <c r="P150" s="188">
        <f>O150*H150</f>
        <v>0</v>
      </c>
      <c r="Q150" s="188">
        <v>0.00013999999999999999</v>
      </c>
      <c r="R150" s="188">
        <f>Q150*H150</f>
        <v>0.00231</v>
      </c>
      <c r="S150" s="188">
        <v>0</v>
      </c>
      <c r="T150" s="189">
        <f>S150*H150</f>
        <v>0</v>
      </c>
      <c r="U150" s="34"/>
      <c r="V150" s="34"/>
      <c r="W150" s="34"/>
      <c r="X150" s="34"/>
      <c r="Y150" s="34"/>
      <c r="Z150" s="34"/>
      <c r="AA150" s="34"/>
      <c r="AB150" s="34"/>
      <c r="AC150" s="34"/>
      <c r="AD150" s="34"/>
      <c r="AE150" s="34"/>
      <c r="AR150" s="190" t="s">
        <v>97</v>
      </c>
      <c r="AT150" s="190" t="s">
        <v>284</v>
      </c>
      <c r="AU150" s="190" t="s">
        <v>82</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3056</v>
      </c>
    </row>
    <row r="151" s="2" customFormat="1">
      <c r="A151" s="34"/>
      <c r="B151" s="35"/>
      <c r="C151" s="34"/>
      <c r="D151" s="192" t="s">
        <v>290</v>
      </c>
      <c r="E151" s="34"/>
      <c r="F151" s="193" t="s">
        <v>3055</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82</v>
      </c>
    </row>
    <row r="152" s="2" customFormat="1" ht="16.5" customHeight="1">
      <c r="A152" s="34"/>
      <c r="B152" s="177"/>
      <c r="C152" s="178" t="s">
        <v>307</v>
      </c>
      <c r="D152" s="178" t="s">
        <v>284</v>
      </c>
      <c r="E152" s="179" t="s">
        <v>3057</v>
      </c>
      <c r="F152" s="180" t="s">
        <v>3058</v>
      </c>
      <c r="G152" s="181" t="s">
        <v>403</v>
      </c>
      <c r="H152" s="203">
        <v>6.75</v>
      </c>
      <c r="I152" s="183"/>
      <c r="J152" s="184">
        <f>ROUND(I152*H152,2)</f>
        <v>0</v>
      </c>
      <c r="K152" s="185"/>
      <c r="L152" s="35"/>
      <c r="M152" s="186" t="s">
        <v>1</v>
      </c>
      <c r="N152" s="187" t="s">
        <v>38</v>
      </c>
      <c r="O152" s="73"/>
      <c r="P152" s="188">
        <f>O152*H152</f>
        <v>0</v>
      </c>
      <c r="Q152" s="188">
        <v>0.083409999999999998</v>
      </c>
      <c r="R152" s="188">
        <f>Q152*H152</f>
        <v>0.56301749999999995</v>
      </c>
      <c r="S152" s="188">
        <v>0</v>
      </c>
      <c r="T152" s="189">
        <f>S152*H152</f>
        <v>0</v>
      </c>
      <c r="U152" s="34"/>
      <c r="V152" s="34"/>
      <c r="W152" s="34"/>
      <c r="X152" s="34"/>
      <c r="Y152" s="34"/>
      <c r="Z152" s="34"/>
      <c r="AA152" s="34"/>
      <c r="AB152" s="34"/>
      <c r="AC152" s="34"/>
      <c r="AD152" s="34"/>
      <c r="AE152" s="34"/>
      <c r="AR152" s="190" t="s">
        <v>97</v>
      </c>
      <c r="AT152" s="190" t="s">
        <v>284</v>
      </c>
      <c r="AU152" s="190" t="s">
        <v>82</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97</v>
      </c>
      <c r="BM152" s="190" t="s">
        <v>3059</v>
      </c>
    </row>
    <row r="153" s="2" customFormat="1">
      <c r="A153" s="34"/>
      <c r="B153" s="35"/>
      <c r="C153" s="34"/>
      <c r="D153" s="192" t="s">
        <v>290</v>
      </c>
      <c r="E153" s="34"/>
      <c r="F153" s="193" t="s">
        <v>3058</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82</v>
      </c>
    </row>
    <row r="154" s="12" customFormat="1" ht="22.8" customHeight="1">
      <c r="A154" s="12"/>
      <c r="B154" s="164"/>
      <c r="C154" s="12"/>
      <c r="D154" s="165" t="s">
        <v>72</v>
      </c>
      <c r="E154" s="175" t="s">
        <v>307</v>
      </c>
      <c r="F154" s="175" t="s">
        <v>3060</v>
      </c>
      <c r="G154" s="12"/>
      <c r="H154" s="12"/>
      <c r="I154" s="167"/>
      <c r="J154" s="176">
        <f>BK154</f>
        <v>0</v>
      </c>
      <c r="K154" s="12"/>
      <c r="L154" s="164"/>
      <c r="M154" s="169"/>
      <c r="N154" s="170"/>
      <c r="O154" s="170"/>
      <c r="P154" s="171">
        <f>SUM(P155:P188)</f>
        <v>0</v>
      </c>
      <c r="Q154" s="170"/>
      <c r="R154" s="171">
        <f>SUM(R155:R188)</f>
        <v>7.3457830499999996</v>
      </c>
      <c r="S154" s="170"/>
      <c r="T154" s="172">
        <f>SUM(T155:T188)</f>
        <v>0</v>
      </c>
      <c r="U154" s="12"/>
      <c r="V154" s="12"/>
      <c r="W154" s="12"/>
      <c r="X154" s="12"/>
      <c r="Y154" s="12"/>
      <c r="Z154" s="12"/>
      <c r="AA154" s="12"/>
      <c r="AB154" s="12"/>
      <c r="AC154" s="12"/>
      <c r="AD154" s="12"/>
      <c r="AE154" s="12"/>
      <c r="AR154" s="165" t="s">
        <v>80</v>
      </c>
      <c r="AT154" s="173" t="s">
        <v>72</v>
      </c>
      <c r="AU154" s="173" t="s">
        <v>80</v>
      </c>
      <c r="AY154" s="165" t="s">
        <v>281</v>
      </c>
      <c r="BK154" s="174">
        <f>SUM(BK155:BK188)</f>
        <v>0</v>
      </c>
    </row>
    <row r="155" s="2" customFormat="1" ht="24.15" customHeight="1">
      <c r="A155" s="34"/>
      <c r="B155" s="177"/>
      <c r="C155" s="178" t="s">
        <v>312</v>
      </c>
      <c r="D155" s="178" t="s">
        <v>284</v>
      </c>
      <c r="E155" s="179" t="s">
        <v>3061</v>
      </c>
      <c r="F155" s="180" t="s">
        <v>3062</v>
      </c>
      <c r="G155" s="181" t="s">
        <v>403</v>
      </c>
      <c r="H155" s="203">
        <v>44.972000000000001</v>
      </c>
      <c r="I155" s="183"/>
      <c r="J155" s="184">
        <f>ROUND(I155*H155,2)</f>
        <v>0</v>
      </c>
      <c r="K155" s="185"/>
      <c r="L155" s="35"/>
      <c r="M155" s="186" t="s">
        <v>1</v>
      </c>
      <c r="N155" s="187" t="s">
        <v>38</v>
      </c>
      <c r="O155" s="73"/>
      <c r="P155" s="188">
        <f>O155*H155</f>
        <v>0</v>
      </c>
      <c r="Q155" s="188">
        <v>0.00025999999999999998</v>
      </c>
      <c r="R155" s="188">
        <f>Q155*H155</f>
        <v>0.011692719999999999</v>
      </c>
      <c r="S155" s="188">
        <v>0</v>
      </c>
      <c r="T155" s="189">
        <f>S155*H155</f>
        <v>0</v>
      </c>
      <c r="U155" s="34"/>
      <c r="V155" s="34"/>
      <c r="W155" s="34"/>
      <c r="X155" s="34"/>
      <c r="Y155" s="34"/>
      <c r="Z155" s="34"/>
      <c r="AA155" s="34"/>
      <c r="AB155" s="34"/>
      <c r="AC155" s="34"/>
      <c r="AD155" s="34"/>
      <c r="AE155" s="34"/>
      <c r="AR155" s="190" t="s">
        <v>97</v>
      </c>
      <c r="AT155" s="190" t="s">
        <v>284</v>
      </c>
      <c r="AU155" s="190" t="s">
        <v>82</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97</v>
      </c>
      <c r="BM155" s="190" t="s">
        <v>3063</v>
      </c>
    </row>
    <row r="156" s="2" customFormat="1">
      <c r="A156" s="34"/>
      <c r="B156" s="35"/>
      <c r="C156" s="34"/>
      <c r="D156" s="192" t="s">
        <v>290</v>
      </c>
      <c r="E156" s="34"/>
      <c r="F156" s="193" t="s">
        <v>3062</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82</v>
      </c>
    </row>
    <row r="157" s="2" customFormat="1" ht="24.15" customHeight="1">
      <c r="A157" s="34"/>
      <c r="B157" s="177"/>
      <c r="C157" s="178" t="s">
        <v>317</v>
      </c>
      <c r="D157" s="178" t="s">
        <v>284</v>
      </c>
      <c r="E157" s="179" t="s">
        <v>3064</v>
      </c>
      <c r="F157" s="180" t="s">
        <v>3065</v>
      </c>
      <c r="G157" s="181" t="s">
        <v>403</v>
      </c>
      <c r="H157" s="203">
        <v>2.3719999999999999</v>
      </c>
      <c r="I157" s="183"/>
      <c r="J157" s="184">
        <f>ROUND(I157*H157,2)</f>
        <v>0</v>
      </c>
      <c r="K157" s="185"/>
      <c r="L157" s="35"/>
      <c r="M157" s="186" t="s">
        <v>1</v>
      </c>
      <c r="N157" s="187" t="s">
        <v>38</v>
      </c>
      <c r="O157" s="73"/>
      <c r="P157" s="188">
        <f>O157*H157</f>
        <v>0</v>
      </c>
      <c r="Q157" s="188">
        <v>0.043830000000000001</v>
      </c>
      <c r="R157" s="188">
        <f>Q157*H157</f>
        <v>0.10396476</v>
      </c>
      <c r="S157" s="188">
        <v>0</v>
      </c>
      <c r="T157" s="189">
        <f>S157*H157</f>
        <v>0</v>
      </c>
      <c r="U157" s="34"/>
      <c r="V157" s="34"/>
      <c r="W157" s="34"/>
      <c r="X157" s="34"/>
      <c r="Y157" s="34"/>
      <c r="Z157" s="34"/>
      <c r="AA157" s="34"/>
      <c r="AB157" s="34"/>
      <c r="AC157" s="34"/>
      <c r="AD157" s="34"/>
      <c r="AE157" s="34"/>
      <c r="AR157" s="190" t="s">
        <v>97</v>
      </c>
      <c r="AT157" s="190" t="s">
        <v>284</v>
      </c>
      <c r="AU157" s="190" t="s">
        <v>82</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97</v>
      </c>
      <c r="BM157" s="190" t="s">
        <v>3066</v>
      </c>
    </row>
    <row r="158" s="2" customFormat="1">
      <c r="A158" s="34"/>
      <c r="B158" s="35"/>
      <c r="C158" s="34"/>
      <c r="D158" s="192" t="s">
        <v>290</v>
      </c>
      <c r="E158" s="34"/>
      <c r="F158" s="193" t="s">
        <v>3065</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82</v>
      </c>
    </row>
    <row r="159" s="2" customFormat="1" ht="44.25" customHeight="1">
      <c r="A159" s="34"/>
      <c r="B159" s="177"/>
      <c r="C159" s="178" t="s">
        <v>322</v>
      </c>
      <c r="D159" s="178" t="s">
        <v>284</v>
      </c>
      <c r="E159" s="179" t="s">
        <v>3067</v>
      </c>
      <c r="F159" s="180" t="s">
        <v>3068</v>
      </c>
      <c r="G159" s="181" t="s">
        <v>403</v>
      </c>
      <c r="H159" s="203">
        <v>42.600000000000001</v>
      </c>
      <c r="I159" s="183"/>
      <c r="J159" s="184">
        <f>ROUND(I159*H159,2)</f>
        <v>0</v>
      </c>
      <c r="K159" s="185"/>
      <c r="L159" s="35"/>
      <c r="M159" s="186" t="s">
        <v>1</v>
      </c>
      <c r="N159" s="187" t="s">
        <v>38</v>
      </c>
      <c r="O159" s="73"/>
      <c r="P159" s="188">
        <f>O159*H159</f>
        <v>0</v>
      </c>
      <c r="Q159" s="188">
        <v>0.021899999999999999</v>
      </c>
      <c r="R159" s="188">
        <f>Q159*H159</f>
        <v>0.93293999999999999</v>
      </c>
      <c r="S159" s="188">
        <v>0</v>
      </c>
      <c r="T159" s="189">
        <f>S159*H159</f>
        <v>0</v>
      </c>
      <c r="U159" s="34"/>
      <c r="V159" s="34"/>
      <c r="W159" s="34"/>
      <c r="X159" s="34"/>
      <c r="Y159" s="34"/>
      <c r="Z159" s="34"/>
      <c r="AA159" s="34"/>
      <c r="AB159" s="34"/>
      <c r="AC159" s="34"/>
      <c r="AD159" s="34"/>
      <c r="AE159" s="34"/>
      <c r="AR159" s="190" t="s">
        <v>97</v>
      </c>
      <c r="AT159" s="190" t="s">
        <v>284</v>
      </c>
      <c r="AU159" s="190" t="s">
        <v>82</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3069</v>
      </c>
    </row>
    <row r="160" s="2" customFormat="1">
      <c r="A160" s="34"/>
      <c r="B160" s="35"/>
      <c r="C160" s="34"/>
      <c r="D160" s="192" t="s">
        <v>290</v>
      </c>
      <c r="E160" s="34"/>
      <c r="F160" s="193" t="s">
        <v>3068</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82</v>
      </c>
    </row>
    <row r="161" s="2" customFormat="1" ht="24.15" customHeight="1">
      <c r="A161" s="34"/>
      <c r="B161" s="177"/>
      <c r="C161" s="178" t="s">
        <v>327</v>
      </c>
      <c r="D161" s="178" t="s">
        <v>284</v>
      </c>
      <c r="E161" s="179" t="s">
        <v>3070</v>
      </c>
      <c r="F161" s="180" t="s">
        <v>3071</v>
      </c>
      <c r="G161" s="181" t="s">
        <v>403</v>
      </c>
      <c r="H161" s="203">
        <v>146.37100000000001</v>
      </c>
      <c r="I161" s="183"/>
      <c r="J161" s="184">
        <f>ROUND(I161*H161,2)</f>
        <v>0</v>
      </c>
      <c r="K161" s="185"/>
      <c r="L161" s="35"/>
      <c r="M161" s="186" t="s">
        <v>1</v>
      </c>
      <c r="N161" s="187" t="s">
        <v>38</v>
      </c>
      <c r="O161" s="73"/>
      <c r="P161" s="188">
        <f>O161*H161</f>
        <v>0</v>
      </c>
      <c r="Q161" s="188">
        <v>0.00025999999999999998</v>
      </c>
      <c r="R161" s="188">
        <f>Q161*H161</f>
        <v>0.03805646</v>
      </c>
      <c r="S161" s="188">
        <v>0</v>
      </c>
      <c r="T161" s="189">
        <f>S161*H161</f>
        <v>0</v>
      </c>
      <c r="U161" s="34"/>
      <c r="V161" s="34"/>
      <c r="W161" s="34"/>
      <c r="X161" s="34"/>
      <c r="Y161" s="34"/>
      <c r="Z161" s="34"/>
      <c r="AA161" s="34"/>
      <c r="AB161" s="34"/>
      <c r="AC161" s="34"/>
      <c r="AD161" s="34"/>
      <c r="AE161" s="34"/>
      <c r="AR161" s="190" t="s">
        <v>97</v>
      </c>
      <c r="AT161" s="190" t="s">
        <v>284</v>
      </c>
      <c r="AU161" s="190" t="s">
        <v>82</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97</v>
      </c>
      <c r="BM161" s="190" t="s">
        <v>3072</v>
      </c>
    </row>
    <row r="162" s="2" customFormat="1">
      <c r="A162" s="34"/>
      <c r="B162" s="35"/>
      <c r="C162" s="34"/>
      <c r="D162" s="192" t="s">
        <v>290</v>
      </c>
      <c r="E162" s="34"/>
      <c r="F162" s="193" t="s">
        <v>3071</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82</v>
      </c>
    </row>
    <row r="163" s="2" customFormat="1" ht="24.15" customHeight="1">
      <c r="A163" s="34"/>
      <c r="B163" s="177"/>
      <c r="C163" s="178" t="s">
        <v>332</v>
      </c>
      <c r="D163" s="178" t="s">
        <v>284</v>
      </c>
      <c r="E163" s="179" t="s">
        <v>3073</v>
      </c>
      <c r="F163" s="180" t="s">
        <v>3074</v>
      </c>
      <c r="G163" s="181" t="s">
        <v>403</v>
      </c>
      <c r="H163" s="203">
        <v>3.9750000000000001</v>
      </c>
      <c r="I163" s="183"/>
      <c r="J163" s="184">
        <f>ROUND(I163*H163,2)</f>
        <v>0</v>
      </c>
      <c r="K163" s="185"/>
      <c r="L163" s="35"/>
      <c r="M163" s="186" t="s">
        <v>1</v>
      </c>
      <c r="N163" s="187" t="s">
        <v>38</v>
      </c>
      <c r="O163" s="73"/>
      <c r="P163" s="188">
        <f>O163*H163</f>
        <v>0</v>
      </c>
      <c r="Q163" s="188">
        <v>0.043830000000000001</v>
      </c>
      <c r="R163" s="188">
        <f>Q163*H163</f>
        <v>0.17422425</v>
      </c>
      <c r="S163" s="188">
        <v>0</v>
      </c>
      <c r="T163" s="189">
        <f>S163*H163</f>
        <v>0</v>
      </c>
      <c r="U163" s="34"/>
      <c r="V163" s="34"/>
      <c r="W163" s="34"/>
      <c r="X163" s="34"/>
      <c r="Y163" s="34"/>
      <c r="Z163" s="34"/>
      <c r="AA163" s="34"/>
      <c r="AB163" s="34"/>
      <c r="AC163" s="34"/>
      <c r="AD163" s="34"/>
      <c r="AE163" s="34"/>
      <c r="AR163" s="190" t="s">
        <v>97</v>
      </c>
      <c r="AT163" s="190" t="s">
        <v>284</v>
      </c>
      <c r="AU163" s="190" t="s">
        <v>82</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3075</v>
      </c>
    </row>
    <row r="164" s="2" customFormat="1">
      <c r="A164" s="34"/>
      <c r="B164" s="35"/>
      <c r="C164" s="34"/>
      <c r="D164" s="192" t="s">
        <v>290</v>
      </c>
      <c r="E164" s="34"/>
      <c r="F164" s="193" t="s">
        <v>3074</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82</v>
      </c>
    </row>
    <row r="165" s="2" customFormat="1" ht="24.15" customHeight="1">
      <c r="A165" s="34"/>
      <c r="B165" s="177"/>
      <c r="C165" s="178" t="s">
        <v>8</v>
      </c>
      <c r="D165" s="178" t="s">
        <v>284</v>
      </c>
      <c r="E165" s="179" t="s">
        <v>3076</v>
      </c>
      <c r="F165" s="180" t="s">
        <v>3077</v>
      </c>
      <c r="G165" s="181" t="s">
        <v>403</v>
      </c>
      <c r="H165" s="203">
        <v>4.6799999999999997</v>
      </c>
      <c r="I165" s="183"/>
      <c r="J165" s="184">
        <f>ROUND(I165*H165,2)</f>
        <v>0</v>
      </c>
      <c r="K165" s="185"/>
      <c r="L165" s="35"/>
      <c r="M165" s="186" t="s">
        <v>1</v>
      </c>
      <c r="N165" s="187" t="s">
        <v>38</v>
      </c>
      <c r="O165" s="73"/>
      <c r="P165" s="188">
        <f>O165*H165</f>
        <v>0</v>
      </c>
      <c r="Q165" s="188">
        <v>0.034680000000000002</v>
      </c>
      <c r="R165" s="188">
        <f>Q165*H165</f>
        <v>0.16230240000000001</v>
      </c>
      <c r="S165" s="188">
        <v>0</v>
      </c>
      <c r="T165" s="189">
        <f>S165*H165</f>
        <v>0</v>
      </c>
      <c r="U165" s="34"/>
      <c r="V165" s="34"/>
      <c r="W165" s="34"/>
      <c r="X165" s="34"/>
      <c r="Y165" s="34"/>
      <c r="Z165" s="34"/>
      <c r="AA165" s="34"/>
      <c r="AB165" s="34"/>
      <c r="AC165" s="34"/>
      <c r="AD165" s="34"/>
      <c r="AE165" s="34"/>
      <c r="AR165" s="190" t="s">
        <v>97</v>
      </c>
      <c r="AT165" s="190" t="s">
        <v>284</v>
      </c>
      <c r="AU165" s="190" t="s">
        <v>82</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3078</v>
      </c>
    </row>
    <row r="166" s="2" customFormat="1">
      <c r="A166" s="34"/>
      <c r="B166" s="35"/>
      <c r="C166" s="34"/>
      <c r="D166" s="192" t="s">
        <v>290</v>
      </c>
      <c r="E166" s="34"/>
      <c r="F166" s="193" t="s">
        <v>3077</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82</v>
      </c>
    </row>
    <row r="167" s="2" customFormat="1" ht="44.25" customHeight="1">
      <c r="A167" s="34"/>
      <c r="B167" s="177"/>
      <c r="C167" s="178" t="s">
        <v>439</v>
      </c>
      <c r="D167" s="178" t="s">
        <v>284</v>
      </c>
      <c r="E167" s="179" t="s">
        <v>3079</v>
      </c>
      <c r="F167" s="180" t="s">
        <v>3080</v>
      </c>
      <c r="G167" s="181" t="s">
        <v>403</v>
      </c>
      <c r="H167" s="203">
        <v>56.375999999999998</v>
      </c>
      <c r="I167" s="183"/>
      <c r="J167" s="184">
        <f>ROUND(I167*H167,2)</f>
        <v>0</v>
      </c>
      <c r="K167" s="185"/>
      <c r="L167" s="35"/>
      <c r="M167" s="186" t="s">
        <v>1</v>
      </c>
      <c r="N167" s="187" t="s">
        <v>38</v>
      </c>
      <c r="O167" s="73"/>
      <c r="P167" s="188">
        <f>O167*H167</f>
        <v>0</v>
      </c>
      <c r="Q167" s="188">
        <v>0.0206</v>
      </c>
      <c r="R167" s="188">
        <f>Q167*H167</f>
        <v>1.1613456</v>
      </c>
      <c r="S167" s="188">
        <v>0</v>
      </c>
      <c r="T167" s="189">
        <f>S167*H167</f>
        <v>0</v>
      </c>
      <c r="U167" s="34"/>
      <c r="V167" s="34"/>
      <c r="W167" s="34"/>
      <c r="X167" s="34"/>
      <c r="Y167" s="34"/>
      <c r="Z167" s="34"/>
      <c r="AA167" s="34"/>
      <c r="AB167" s="34"/>
      <c r="AC167" s="34"/>
      <c r="AD167" s="34"/>
      <c r="AE167" s="34"/>
      <c r="AR167" s="190" t="s">
        <v>97</v>
      </c>
      <c r="AT167" s="190" t="s">
        <v>284</v>
      </c>
      <c r="AU167" s="190" t="s">
        <v>82</v>
      </c>
      <c r="AY167" s="15" t="s">
        <v>281</v>
      </c>
      <c r="BE167" s="191">
        <f>IF(N167="základní",J167,0)</f>
        <v>0</v>
      </c>
      <c r="BF167" s="191">
        <f>IF(N167="snížená",J167,0)</f>
        <v>0</v>
      </c>
      <c r="BG167" s="191">
        <f>IF(N167="zákl. přenesená",J167,0)</f>
        <v>0</v>
      </c>
      <c r="BH167" s="191">
        <f>IF(N167="sníž. přenesená",J167,0)</f>
        <v>0</v>
      </c>
      <c r="BI167" s="191">
        <f>IF(N167="nulová",J167,0)</f>
        <v>0</v>
      </c>
      <c r="BJ167" s="15" t="s">
        <v>80</v>
      </c>
      <c r="BK167" s="191">
        <f>ROUND(I167*H167,2)</f>
        <v>0</v>
      </c>
      <c r="BL167" s="15" t="s">
        <v>97</v>
      </c>
      <c r="BM167" s="190" t="s">
        <v>3081</v>
      </c>
    </row>
    <row r="168" s="2" customFormat="1">
      <c r="A168" s="34"/>
      <c r="B168" s="35"/>
      <c r="C168" s="34"/>
      <c r="D168" s="192" t="s">
        <v>290</v>
      </c>
      <c r="E168" s="34"/>
      <c r="F168" s="193" t="s">
        <v>3080</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290</v>
      </c>
      <c r="AU168" s="15" t="s">
        <v>82</v>
      </c>
    </row>
    <row r="169" s="2" customFormat="1" ht="33" customHeight="1">
      <c r="A169" s="34"/>
      <c r="B169" s="177"/>
      <c r="C169" s="178" t="s">
        <v>343</v>
      </c>
      <c r="D169" s="178" t="s">
        <v>284</v>
      </c>
      <c r="E169" s="179" t="s">
        <v>3082</v>
      </c>
      <c r="F169" s="180" t="s">
        <v>3083</v>
      </c>
      <c r="G169" s="181" t="s">
        <v>403</v>
      </c>
      <c r="H169" s="203">
        <v>86.019999999999996</v>
      </c>
      <c r="I169" s="183"/>
      <c r="J169" s="184">
        <f>ROUND(I169*H169,2)</f>
        <v>0</v>
      </c>
      <c r="K169" s="185"/>
      <c r="L169" s="35"/>
      <c r="M169" s="186" t="s">
        <v>1</v>
      </c>
      <c r="N169" s="187" t="s">
        <v>38</v>
      </c>
      <c r="O169" s="73"/>
      <c r="P169" s="188">
        <f>O169*H169</f>
        <v>0</v>
      </c>
      <c r="Q169" s="188">
        <v>0.015400000000000001</v>
      </c>
      <c r="R169" s="188">
        <f>Q169*H169</f>
        <v>1.324708</v>
      </c>
      <c r="S169" s="188">
        <v>0</v>
      </c>
      <c r="T169" s="189">
        <f>S169*H169</f>
        <v>0</v>
      </c>
      <c r="U169" s="34"/>
      <c r="V169" s="34"/>
      <c r="W169" s="34"/>
      <c r="X169" s="34"/>
      <c r="Y169" s="34"/>
      <c r="Z169" s="34"/>
      <c r="AA169" s="34"/>
      <c r="AB169" s="34"/>
      <c r="AC169" s="34"/>
      <c r="AD169" s="34"/>
      <c r="AE169" s="34"/>
      <c r="AR169" s="190" t="s">
        <v>97</v>
      </c>
      <c r="AT169" s="190" t="s">
        <v>284</v>
      </c>
      <c r="AU169" s="190" t="s">
        <v>82</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97</v>
      </c>
      <c r="BM169" s="190" t="s">
        <v>3084</v>
      </c>
    </row>
    <row r="170" s="2" customFormat="1">
      <c r="A170" s="34"/>
      <c r="B170" s="35"/>
      <c r="C170" s="34"/>
      <c r="D170" s="192" t="s">
        <v>290</v>
      </c>
      <c r="E170" s="34"/>
      <c r="F170" s="193" t="s">
        <v>3083</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82</v>
      </c>
    </row>
    <row r="171" s="2" customFormat="1" ht="24.15" customHeight="1">
      <c r="A171" s="34"/>
      <c r="B171" s="177"/>
      <c r="C171" s="178" t="s">
        <v>348</v>
      </c>
      <c r="D171" s="178" t="s">
        <v>284</v>
      </c>
      <c r="E171" s="179" t="s">
        <v>3085</v>
      </c>
      <c r="F171" s="180" t="s">
        <v>3086</v>
      </c>
      <c r="G171" s="181" t="s">
        <v>403</v>
      </c>
      <c r="H171" s="203">
        <v>172.03999999999999</v>
      </c>
      <c r="I171" s="183"/>
      <c r="J171" s="184">
        <f>ROUND(I171*H171,2)</f>
        <v>0</v>
      </c>
      <c r="K171" s="185"/>
      <c r="L171" s="35"/>
      <c r="M171" s="186" t="s">
        <v>1</v>
      </c>
      <c r="N171" s="187" t="s">
        <v>38</v>
      </c>
      <c r="O171" s="73"/>
      <c r="P171" s="188">
        <f>O171*H171</f>
        <v>0</v>
      </c>
      <c r="Q171" s="188">
        <v>0.0079000000000000008</v>
      </c>
      <c r="R171" s="188">
        <f>Q171*H171</f>
        <v>1.359116</v>
      </c>
      <c r="S171" s="188">
        <v>0</v>
      </c>
      <c r="T171" s="189">
        <f>S171*H171</f>
        <v>0</v>
      </c>
      <c r="U171" s="34"/>
      <c r="V171" s="34"/>
      <c r="W171" s="34"/>
      <c r="X171" s="34"/>
      <c r="Y171" s="34"/>
      <c r="Z171" s="34"/>
      <c r="AA171" s="34"/>
      <c r="AB171" s="34"/>
      <c r="AC171" s="34"/>
      <c r="AD171" s="34"/>
      <c r="AE171" s="34"/>
      <c r="AR171" s="190" t="s">
        <v>97</v>
      </c>
      <c r="AT171" s="190" t="s">
        <v>284</v>
      </c>
      <c r="AU171" s="190" t="s">
        <v>82</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3087</v>
      </c>
    </row>
    <row r="172" s="2" customFormat="1">
      <c r="A172" s="34"/>
      <c r="B172" s="35"/>
      <c r="C172" s="34"/>
      <c r="D172" s="192" t="s">
        <v>290</v>
      </c>
      <c r="E172" s="34"/>
      <c r="F172" s="193" t="s">
        <v>3086</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82</v>
      </c>
    </row>
    <row r="173" s="2" customFormat="1" ht="24.15" customHeight="1">
      <c r="A173" s="34"/>
      <c r="B173" s="177"/>
      <c r="C173" s="178" t="s">
        <v>353</v>
      </c>
      <c r="D173" s="178" t="s">
        <v>284</v>
      </c>
      <c r="E173" s="179" t="s">
        <v>3088</v>
      </c>
      <c r="F173" s="180" t="s">
        <v>3089</v>
      </c>
      <c r="G173" s="181" t="s">
        <v>403</v>
      </c>
      <c r="H173" s="203">
        <v>39.661999999999999</v>
      </c>
      <c r="I173" s="183"/>
      <c r="J173" s="184">
        <f>ROUND(I173*H173,2)</f>
        <v>0</v>
      </c>
      <c r="K173" s="185"/>
      <c r="L173" s="35"/>
      <c r="M173" s="186" t="s">
        <v>1</v>
      </c>
      <c r="N173" s="187" t="s">
        <v>38</v>
      </c>
      <c r="O173" s="73"/>
      <c r="P173" s="188">
        <f>O173*H173</f>
        <v>0</v>
      </c>
      <c r="Q173" s="188">
        <v>0.0073499999999999998</v>
      </c>
      <c r="R173" s="188">
        <f>Q173*H173</f>
        <v>0.29151569999999999</v>
      </c>
      <c r="S173" s="188">
        <v>0</v>
      </c>
      <c r="T173" s="189">
        <f>S173*H173</f>
        <v>0</v>
      </c>
      <c r="U173" s="34"/>
      <c r="V173" s="34"/>
      <c r="W173" s="34"/>
      <c r="X173" s="34"/>
      <c r="Y173" s="34"/>
      <c r="Z173" s="34"/>
      <c r="AA173" s="34"/>
      <c r="AB173" s="34"/>
      <c r="AC173" s="34"/>
      <c r="AD173" s="34"/>
      <c r="AE173" s="34"/>
      <c r="AR173" s="190" t="s">
        <v>97</v>
      </c>
      <c r="AT173" s="190" t="s">
        <v>284</v>
      </c>
      <c r="AU173" s="190" t="s">
        <v>82</v>
      </c>
      <c r="AY173" s="15" t="s">
        <v>281</v>
      </c>
      <c r="BE173" s="191">
        <f>IF(N173="základní",J173,0)</f>
        <v>0</v>
      </c>
      <c r="BF173" s="191">
        <f>IF(N173="snížená",J173,0)</f>
        <v>0</v>
      </c>
      <c r="BG173" s="191">
        <f>IF(N173="zákl. přenesená",J173,0)</f>
        <v>0</v>
      </c>
      <c r="BH173" s="191">
        <f>IF(N173="sníž. přenesená",J173,0)</f>
        <v>0</v>
      </c>
      <c r="BI173" s="191">
        <f>IF(N173="nulová",J173,0)</f>
        <v>0</v>
      </c>
      <c r="BJ173" s="15" t="s">
        <v>80</v>
      </c>
      <c r="BK173" s="191">
        <f>ROUND(I173*H173,2)</f>
        <v>0</v>
      </c>
      <c r="BL173" s="15" t="s">
        <v>97</v>
      </c>
      <c r="BM173" s="190" t="s">
        <v>3090</v>
      </c>
    </row>
    <row r="174" s="2" customFormat="1">
      <c r="A174" s="34"/>
      <c r="B174" s="35"/>
      <c r="C174" s="34"/>
      <c r="D174" s="192" t="s">
        <v>290</v>
      </c>
      <c r="E174" s="34"/>
      <c r="F174" s="193" t="s">
        <v>3089</v>
      </c>
      <c r="G174" s="34"/>
      <c r="H174" s="34"/>
      <c r="I174" s="194"/>
      <c r="J174" s="34"/>
      <c r="K174" s="34"/>
      <c r="L174" s="35"/>
      <c r="M174" s="195"/>
      <c r="N174" s="196"/>
      <c r="O174" s="73"/>
      <c r="P174" s="73"/>
      <c r="Q174" s="73"/>
      <c r="R174" s="73"/>
      <c r="S174" s="73"/>
      <c r="T174" s="74"/>
      <c r="U174" s="34"/>
      <c r="V174" s="34"/>
      <c r="W174" s="34"/>
      <c r="X174" s="34"/>
      <c r="Y174" s="34"/>
      <c r="Z174" s="34"/>
      <c r="AA174" s="34"/>
      <c r="AB174" s="34"/>
      <c r="AC174" s="34"/>
      <c r="AD174" s="34"/>
      <c r="AE174" s="34"/>
      <c r="AT174" s="15" t="s">
        <v>290</v>
      </c>
      <c r="AU174" s="15" t="s">
        <v>82</v>
      </c>
    </row>
    <row r="175" s="2" customFormat="1" ht="37.8" customHeight="1">
      <c r="A175" s="34"/>
      <c r="B175" s="177"/>
      <c r="C175" s="178" t="s">
        <v>360</v>
      </c>
      <c r="D175" s="178" t="s">
        <v>284</v>
      </c>
      <c r="E175" s="179" t="s">
        <v>3091</v>
      </c>
      <c r="F175" s="180" t="s">
        <v>3092</v>
      </c>
      <c r="G175" s="181" t="s">
        <v>403</v>
      </c>
      <c r="H175" s="203">
        <v>39.661999999999999</v>
      </c>
      <c r="I175" s="183"/>
      <c r="J175" s="184">
        <f>ROUND(I175*H175,2)</f>
        <v>0</v>
      </c>
      <c r="K175" s="185"/>
      <c r="L175" s="35"/>
      <c r="M175" s="186" t="s">
        <v>1</v>
      </c>
      <c r="N175" s="187" t="s">
        <v>38</v>
      </c>
      <c r="O175" s="73"/>
      <c r="P175" s="188">
        <f>O175*H175</f>
        <v>0</v>
      </c>
      <c r="Q175" s="188">
        <v>0.018380000000000001</v>
      </c>
      <c r="R175" s="188">
        <f>Q175*H175</f>
        <v>0.72898755999999998</v>
      </c>
      <c r="S175" s="188">
        <v>0</v>
      </c>
      <c r="T175" s="189">
        <f>S175*H175</f>
        <v>0</v>
      </c>
      <c r="U175" s="34"/>
      <c r="V175" s="34"/>
      <c r="W175" s="34"/>
      <c r="X175" s="34"/>
      <c r="Y175" s="34"/>
      <c r="Z175" s="34"/>
      <c r="AA175" s="34"/>
      <c r="AB175" s="34"/>
      <c r="AC175" s="34"/>
      <c r="AD175" s="34"/>
      <c r="AE175" s="34"/>
      <c r="AR175" s="190" t="s">
        <v>97</v>
      </c>
      <c r="AT175" s="190" t="s">
        <v>284</v>
      </c>
      <c r="AU175" s="190" t="s">
        <v>82</v>
      </c>
      <c r="AY175" s="15" t="s">
        <v>281</v>
      </c>
      <c r="BE175" s="191">
        <f>IF(N175="základní",J175,0)</f>
        <v>0</v>
      </c>
      <c r="BF175" s="191">
        <f>IF(N175="snížená",J175,0)</f>
        <v>0</v>
      </c>
      <c r="BG175" s="191">
        <f>IF(N175="zákl. přenesená",J175,0)</f>
        <v>0</v>
      </c>
      <c r="BH175" s="191">
        <f>IF(N175="sníž. přenesená",J175,0)</f>
        <v>0</v>
      </c>
      <c r="BI175" s="191">
        <f>IF(N175="nulová",J175,0)</f>
        <v>0</v>
      </c>
      <c r="BJ175" s="15" t="s">
        <v>80</v>
      </c>
      <c r="BK175" s="191">
        <f>ROUND(I175*H175,2)</f>
        <v>0</v>
      </c>
      <c r="BL175" s="15" t="s">
        <v>97</v>
      </c>
      <c r="BM175" s="190" t="s">
        <v>3093</v>
      </c>
    </row>
    <row r="176" s="2" customFormat="1">
      <c r="A176" s="34"/>
      <c r="B176" s="35"/>
      <c r="C176" s="34"/>
      <c r="D176" s="192" t="s">
        <v>290</v>
      </c>
      <c r="E176" s="34"/>
      <c r="F176" s="193" t="s">
        <v>3092</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290</v>
      </c>
      <c r="AU176" s="15" t="s">
        <v>82</v>
      </c>
    </row>
    <row r="177" s="2" customFormat="1" ht="24.15" customHeight="1">
      <c r="A177" s="34"/>
      <c r="B177" s="177"/>
      <c r="C177" s="178" t="s">
        <v>455</v>
      </c>
      <c r="D177" s="178" t="s">
        <v>284</v>
      </c>
      <c r="E177" s="179" t="s">
        <v>3085</v>
      </c>
      <c r="F177" s="180" t="s">
        <v>3086</v>
      </c>
      <c r="G177" s="181" t="s">
        <v>403</v>
      </c>
      <c r="H177" s="203">
        <v>79.323999999999998</v>
      </c>
      <c r="I177" s="183"/>
      <c r="J177" s="184">
        <f>ROUND(I177*H177,2)</f>
        <v>0</v>
      </c>
      <c r="K177" s="185"/>
      <c r="L177" s="35"/>
      <c r="M177" s="186" t="s">
        <v>1</v>
      </c>
      <c r="N177" s="187" t="s">
        <v>38</v>
      </c>
      <c r="O177" s="73"/>
      <c r="P177" s="188">
        <f>O177*H177</f>
        <v>0</v>
      </c>
      <c r="Q177" s="188">
        <v>0.0079000000000000008</v>
      </c>
      <c r="R177" s="188">
        <f>Q177*H177</f>
        <v>0.62665960000000009</v>
      </c>
      <c r="S177" s="188">
        <v>0</v>
      </c>
      <c r="T177" s="189">
        <f>S177*H177</f>
        <v>0</v>
      </c>
      <c r="U177" s="34"/>
      <c r="V177" s="34"/>
      <c r="W177" s="34"/>
      <c r="X177" s="34"/>
      <c r="Y177" s="34"/>
      <c r="Z177" s="34"/>
      <c r="AA177" s="34"/>
      <c r="AB177" s="34"/>
      <c r="AC177" s="34"/>
      <c r="AD177" s="34"/>
      <c r="AE177" s="34"/>
      <c r="AR177" s="190" t="s">
        <v>97</v>
      </c>
      <c r="AT177" s="190" t="s">
        <v>284</v>
      </c>
      <c r="AU177" s="190" t="s">
        <v>82</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3094</v>
      </c>
    </row>
    <row r="178" s="2" customFormat="1">
      <c r="A178" s="34"/>
      <c r="B178" s="35"/>
      <c r="C178" s="34"/>
      <c r="D178" s="192" t="s">
        <v>290</v>
      </c>
      <c r="E178" s="34"/>
      <c r="F178" s="193" t="s">
        <v>3086</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82</v>
      </c>
    </row>
    <row r="179" s="2" customFormat="1" ht="24.15" customHeight="1">
      <c r="A179" s="34"/>
      <c r="B179" s="177"/>
      <c r="C179" s="178" t="s">
        <v>367</v>
      </c>
      <c r="D179" s="178" t="s">
        <v>284</v>
      </c>
      <c r="E179" s="179" t="s">
        <v>3095</v>
      </c>
      <c r="F179" s="180" t="s">
        <v>3096</v>
      </c>
      <c r="G179" s="181" t="s">
        <v>505</v>
      </c>
      <c r="H179" s="203">
        <v>56.200000000000003</v>
      </c>
      <c r="I179" s="183"/>
      <c r="J179" s="184">
        <f>ROUND(I179*H179,2)</f>
        <v>0</v>
      </c>
      <c r="K179" s="185"/>
      <c r="L179" s="35"/>
      <c r="M179" s="186" t="s">
        <v>1</v>
      </c>
      <c r="N179" s="187" t="s">
        <v>38</v>
      </c>
      <c r="O179" s="73"/>
      <c r="P179" s="188">
        <f>O179*H179</f>
        <v>0</v>
      </c>
      <c r="Q179" s="188">
        <v>0.0015</v>
      </c>
      <c r="R179" s="188">
        <f>Q179*H179</f>
        <v>0.0843</v>
      </c>
      <c r="S179" s="188">
        <v>0</v>
      </c>
      <c r="T179" s="189">
        <f>S179*H179</f>
        <v>0</v>
      </c>
      <c r="U179" s="34"/>
      <c r="V179" s="34"/>
      <c r="W179" s="34"/>
      <c r="X179" s="34"/>
      <c r="Y179" s="34"/>
      <c r="Z179" s="34"/>
      <c r="AA179" s="34"/>
      <c r="AB179" s="34"/>
      <c r="AC179" s="34"/>
      <c r="AD179" s="34"/>
      <c r="AE179" s="34"/>
      <c r="AR179" s="190" t="s">
        <v>97</v>
      </c>
      <c r="AT179" s="190" t="s">
        <v>284</v>
      </c>
      <c r="AU179" s="190" t="s">
        <v>82</v>
      </c>
      <c r="AY179" s="15" t="s">
        <v>281</v>
      </c>
      <c r="BE179" s="191">
        <f>IF(N179="základní",J179,0)</f>
        <v>0</v>
      </c>
      <c r="BF179" s="191">
        <f>IF(N179="snížená",J179,0)</f>
        <v>0</v>
      </c>
      <c r="BG179" s="191">
        <f>IF(N179="zákl. přenesená",J179,0)</f>
        <v>0</v>
      </c>
      <c r="BH179" s="191">
        <f>IF(N179="sníž. přenesená",J179,0)</f>
        <v>0</v>
      </c>
      <c r="BI179" s="191">
        <f>IF(N179="nulová",J179,0)</f>
        <v>0</v>
      </c>
      <c r="BJ179" s="15" t="s">
        <v>80</v>
      </c>
      <c r="BK179" s="191">
        <f>ROUND(I179*H179,2)</f>
        <v>0</v>
      </c>
      <c r="BL179" s="15" t="s">
        <v>97</v>
      </c>
      <c r="BM179" s="190" t="s">
        <v>3097</v>
      </c>
    </row>
    <row r="180" s="2" customFormat="1">
      <c r="A180" s="34"/>
      <c r="B180" s="35"/>
      <c r="C180" s="34"/>
      <c r="D180" s="192" t="s">
        <v>290</v>
      </c>
      <c r="E180" s="34"/>
      <c r="F180" s="193" t="s">
        <v>3096</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290</v>
      </c>
      <c r="AU180" s="15" t="s">
        <v>82</v>
      </c>
    </row>
    <row r="181" s="2" customFormat="1" ht="24.15" customHeight="1">
      <c r="A181" s="34"/>
      <c r="B181" s="177"/>
      <c r="C181" s="178" t="s">
        <v>372</v>
      </c>
      <c r="D181" s="178" t="s">
        <v>284</v>
      </c>
      <c r="E181" s="179" t="s">
        <v>3098</v>
      </c>
      <c r="F181" s="180" t="s">
        <v>3099</v>
      </c>
      <c r="G181" s="181" t="s">
        <v>410</v>
      </c>
      <c r="H181" s="203">
        <v>3</v>
      </c>
      <c r="I181" s="183"/>
      <c r="J181" s="184">
        <f>ROUND(I181*H181,2)</f>
        <v>0</v>
      </c>
      <c r="K181" s="185"/>
      <c r="L181" s="35"/>
      <c r="M181" s="186" t="s">
        <v>1</v>
      </c>
      <c r="N181" s="187" t="s">
        <v>38</v>
      </c>
      <c r="O181" s="73"/>
      <c r="P181" s="188">
        <f>O181*H181</f>
        <v>0</v>
      </c>
      <c r="Q181" s="188">
        <v>0.017770000000000001</v>
      </c>
      <c r="R181" s="188">
        <f>Q181*H181</f>
        <v>0.053310000000000003</v>
      </c>
      <c r="S181" s="188">
        <v>0</v>
      </c>
      <c r="T181" s="189">
        <f>S181*H181</f>
        <v>0</v>
      </c>
      <c r="U181" s="34"/>
      <c r="V181" s="34"/>
      <c r="W181" s="34"/>
      <c r="X181" s="34"/>
      <c r="Y181" s="34"/>
      <c r="Z181" s="34"/>
      <c r="AA181" s="34"/>
      <c r="AB181" s="34"/>
      <c r="AC181" s="34"/>
      <c r="AD181" s="34"/>
      <c r="AE181" s="34"/>
      <c r="AR181" s="190" t="s">
        <v>97</v>
      </c>
      <c r="AT181" s="190" t="s">
        <v>284</v>
      </c>
      <c r="AU181" s="190" t="s">
        <v>82</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97</v>
      </c>
      <c r="BM181" s="190" t="s">
        <v>3100</v>
      </c>
    </row>
    <row r="182" s="2" customFormat="1">
      <c r="A182" s="34"/>
      <c r="B182" s="35"/>
      <c r="C182" s="34"/>
      <c r="D182" s="192" t="s">
        <v>290</v>
      </c>
      <c r="E182" s="34"/>
      <c r="F182" s="193" t="s">
        <v>3099</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82</v>
      </c>
    </row>
    <row r="183" s="2" customFormat="1" ht="24.15" customHeight="1">
      <c r="A183" s="34"/>
      <c r="B183" s="177"/>
      <c r="C183" s="208" t="s">
        <v>7</v>
      </c>
      <c r="D183" s="208" t="s">
        <v>2150</v>
      </c>
      <c r="E183" s="209" t="s">
        <v>3101</v>
      </c>
      <c r="F183" s="210" t="s">
        <v>3102</v>
      </c>
      <c r="G183" s="211" t="s">
        <v>410</v>
      </c>
      <c r="H183" s="212">
        <v>3</v>
      </c>
      <c r="I183" s="213"/>
      <c r="J183" s="214">
        <f>ROUND(I183*H183,2)</f>
        <v>0</v>
      </c>
      <c r="K183" s="215"/>
      <c r="L183" s="216"/>
      <c r="M183" s="217" t="s">
        <v>1</v>
      </c>
      <c r="N183" s="218" t="s">
        <v>38</v>
      </c>
      <c r="O183" s="73"/>
      <c r="P183" s="188">
        <f>O183*H183</f>
        <v>0</v>
      </c>
      <c r="Q183" s="188">
        <v>0.050000000000000003</v>
      </c>
      <c r="R183" s="188">
        <f>Q183*H183</f>
        <v>0.15000000000000002</v>
      </c>
      <c r="S183" s="188">
        <v>0</v>
      </c>
      <c r="T183" s="189">
        <f>S183*H183</f>
        <v>0</v>
      </c>
      <c r="U183" s="34"/>
      <c r="V183" s="34"/>
      <c r="W183" s="34"/>
      <c r="X183" s="34"/>
      <c r="Y183" s="34"/>
      <c r="Z183" s="34"/>
      <c r="AA183" s="34"/>
      <c r="AB183" s="34"/>
      <c r="AC183" s="34"/>
      <c r="AD183" s="34"/>
      <c r="AE183" s="34"/>
      <c r="AR183" s="190" t="s">
        <v>317</v>
      </c>
      <c r="AT183" s="190" t="s">
        <v>2150</v>
      </c>
      <c r="AU183" s="190" t="s">
        <v>82</v>
      </c>
      <c r="AY183" s="15" t="s">
        <v>281</v>
      </c>
      <c r="BE183" s="191">
        <f>IF(N183="základní",J183,0)</f>
        <v>0</v>
      </c>
      <c r="BF183" s="191">
        <f>IF(N183="snížená",J183,0)</f>
        <v>0</v>
      </c>
      <c r="BG183" s="191">
        <f>IF(N183="zákl. přenesená",J183,0)</f>
        <v>0</v>
      </c>
      <c r="BH183" s="191">
        <f>IF(N183="sníž. přenesená",J183,0)</f>
        <v>0</v>
      </c>
      <c r="BI183" s="191">
        <f>IF(N183="nulová",J183,0)</f>
        <v>0</v>
      </c>
      <c r="BJ183" s="15" t="s">
        <v>80</v>
      </c>
      <c r="BK183" s="191">
        <f>ROUND(I183*H183,2)</f>
        <v>0</v>
      </c>
      <c r="BL183" s="15" t="s">
        <v>97</v>
      </c>
      <c r="BM183" s="190" t="s">
        <v>3103</v>
      </c>
    </row>
    <row r="184" s="2" customFormat="1">
      <c r="A184" s="34"/>
      <c r="B184" s="35"/>
      <c r="C184" s="34"/>
      <c r="D184" s="192" t="s">
        <v>290</v>
      </c>
      <c r="E184" s="34"/>
      <c r="F184" s="193" t="s">
        <v>3102</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290</v>
      </c>
      <c r="AU184" s="15" t="s">
        <v>82</v>
      </c>
    </row>
    <row r="185" s="2" customFormat="1" ht="21.75" customHeight="1">
      <c r="A185" s="34"/>
      <c r="B185" s="177"/>
      <c r="C185" s="178" t="s">
        <v>380</v>
      </c>
      <c r="D185" s="178" t="s">
        <v>284</v>
      </c>
      <c r="E185" s="179" t="s">
        <v>3104</v>
      </c>
      <c r="F185" s="180" t="s">
        <v>3105</v>
      </c>
      <c r="G185" s="181" t="s">
        <v>410</v>
      </c>
      <c r="H185" s="203">
        <v>2</v>
      </c>
      <c r="I185" s="183"/>
      <c r="J185" s="184">
        <f>ROUND(I185*H185,2)</f>
        <v>0</v>
      </c>
      <c r="K185" s="185"/>
      <c r="L185" s="35"/>
      <c r="M185" s="186" t="s">
        <v>1</v>
      </c>
      <c r="N185" s="187" t="s">
        <v>38</v>
      </c>
      <c r="O185" s="73"/>
      <c r="P185" s="188">
        <f>O185*H185</f>
        <v>0</v>
      </c>
      <c r="Q185" s="188">
        <v>0.056439999999999997</v>
      </c>
      <c r="R185" s="188">
        <f>Q185*H185</f>
        <v>0.11287999999999999</v>
      </c>
      <c r="S185" s="188">
        <v>0</v>
      </c>
      <c r="T185" s="189">
        <f>S185*H185</f>
        <v>0</v>
      </c>
      <c r="U185" s="34"/>
      <c r="V185" s="34"/>
      <c r="W185" s="34"/>
      <c r="X185" s="34"/>
      <c r="Y185" s="34"/>
      <c r="Z185" s="34"/>
      <c r="AA185" s="34"/>
      <c r="AB185" s="34"/>
      <c r="AC185" s="34"/>
      <c r="AD185" s="34"/>
      <c r="AE185" s="34"/>
      <c r="AR185" s="190" t="s">
        <v>97</v>
      </c>
      <c r="AT185" s="190" t="s">
        <v>284</v>
      </c>
      <c r="AU185" s="190" t="s">
        <v>82</v>
      </c>
      <c r="AY185" s="15" t="s">
        <v>281</v>
      </c>
      <c r="BE185" s="191">
        <f>IF(N185="základní",J185,0)</f>
        <v>0</v>
      </c>
      <c r="BF185" s="191">
        <f>IF(N185="snížená",J185,0)</f>
        <v>0</v>
      </c>
      <c r="BG185" s="191">
        <f>IF(N185="zákl. přenesená",J185,0)</f>
        <v>0</v>
      </c>
      <c r="BH185" s="191">
        <f>IF(N185="sníž. přenesená",J185,0)</f>
        <v>0</v>
      </c>
      <c r="BI185" s="191">
        <f>IF(N185="nulová",J185,0)</f>
        <v>0</v>
      </c>
      <c r="BJ185" s="15" t="s">
        <v>80</v>
      </c>
      <c r="BK185" s="191">
        <f>ROUND(I185*H185,2)</f>
        <v>0</v>
      </c>
      <c r="BL185" s="15" t="s">
        <v>97</v>
      </c>
      <c r="BM185" s="190" t="s">
        <v>3106</v>
      </c>
    </row>
    <row r="186" s="2" customFormat="1">
      <c r="A186" s="34"/>
      <c r="B186" s="35"/>
      <c r="C186" s="34"/>
      <c r="D186" s="192" t="s">
        <v>290</v>
      </c>
      <c r="E186" s="34"/>
      <c r="F186" s="193" t="s">
        <v>3105</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290</v>
      </c>
      <c r="AU186" s="15" t="s">
        <v>82</v>
      </c>
    </row>
    <row r="187" s="2" customFormat="1" ht="33" customHeight="1">
      <c r="A187" s="34"/>
      <c r="B187" s="177"/>
      <c r="C187" s="208" t="s">
        <v>385</v>
      </c>
      <c r="D187" s="208" t="s">
        <v>2150</v>
      </c>
      <c r="E187" s="209" t="s">
        <v>3107</v>
      </c>
      <c r="F187" s="210" t="s">
        <v>3108</v>
      </c>
      <c r="G187" s="211" t="s">
        <v>410</v>
      </c>
      <c r="H187" s="212">
        <v>2</v>
      </c>
      <c r="I187" s="213"/>
      <c r="J187" s="214">
        <f>ROUND(I187*H187,2)</f>
        <v>0</v>
      </c>
      <c r="K187" s="215"/>
      <c r="L187" s="216"/>
      <c r="M187" s="217" t="s">
        <v>1</v>
      </c>
      <c r="N187" s="218" t="s">
        <v>38</v>
      </c>
      <c r="O187" s="73"/>
      <c r="P187" s="188">
        <f>O187*H187</f>
        <v>0</v>
      </c>
      <c r="Q187" s="188">
        <v>0.014890000000000001</v>
      </c>
      <c r="R187" s="188">
        <f>Q187*H187</f>
        <v>0.029780000000000001</v>
      </c>
      <c r="S187" s="188">
        <v>0</v>
      </c>
      <c r="T187" s="189">
        <f>S187*H187</f>
        <v>0</v>
      </c>
      <c r="U187" s="34"/>
      <c r="V187" s="34"/>
      <c r="W187" s="34"/>
      <c r="X187" s="34"/>
      <c r="Y187" s="34"/>
      <c r="Z187" s="34"/>
      <c r="AA187" s="34"/>
      <c r="AB187" s="34"/>
      <c r="AC187" s="34"/>
      <c r="AD187" s="34"/>
      <c r="AE187" s="34"/>
      <c r="AR187" s="190" t="s">
        <v>317</v>
      </c>
      <c r="AT187" s="190" t="s">
        <v>2150</v>
      </c>
      <c r="AU187" s="190" t="s">
        <v>82</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3109</v>
      </c>
    </row>
    <row r="188" s="2" customFormat="1">
      <c r="A188" s="34"/>
      <c r="B188" s="35"/>
      <c r="C188" s="34"/>
      <c r="D188" s="192" t="s">
        <v>290</v>
      </c>
      <c r="E188" s="34"/>
      <c r="F188" s="193" t="s">
        <v>3108</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290</v>
      </c>
      <c r="AU188" s="15" t="s">
        <v>82</v>
      </c>
    </row>
    <row r="189" s="12" customFormat="1" ht="22.8" customHeight="1">
      <c r="A189" s="12"/>
      <c r="B189" s="164"/>
      <c r="C189" s="12"/>
      <c r="D189" s="165" t="s">
        <v>72</v>
      </c>
      <c r="E189" s="175" t="s">
        <v>322</v>
      </c>
      <c r="F189" s="175" t="s">
        <v>2965</v>
      </c>
      <c r="G189" s="12"/>
      <c r="H189" s="12"/>
      <c r="I189" s="167"/>
      <c r="J189" s="176">
        <f>BK189</f>
        <v>0</v>
      </c>
      <c r="K189" s="12"/>
      <c r="L189" s="164"/>
      <c r="M189" s="169"/>
      <c r="N189" s="170"/>
      <c r="O189" s="170"/>
      <c r="P189" s="171">
        <f>SUM(P190:P193)</f>
        <v>0</v>
      </c>
      <c r="Q189" s="170"/>
      <c r="R189" s="171">
        <f>SUM(R190:R193)</f>
        <v>0.0080295599999999998</v>
      </c>
      <c r="S189" s="170"/>
      <c r="T189" s="172">
        <f>SUM(T190:T193)</f>
        <v>0</v>
      </c>
      <c r="U189" s="12"/>
      <c r="V189" s="12"/>
      <c r="W189" s="12"/>
      <c r="X189" s="12"/>
      <c r="Y189" s="12"/>
      <c r="Z189" s="12"/>
      <c r="AA189" s="12"/>
      <c r="AB189" s="12"/>
      <c r="AC189" s="12"/>
      <c r="AD189" s="12"/>
      <c r="AE189" s="12"/>
      <c r="AR189" s="165" t="s">
        <v>80</v>
      </c>
      <c r="AT189" s="173" t="s">
        <v>72</v>
      </c>
      <c r="AU189" s="173" t="s">
        <v>80</v>
      </c>
      <c r="AY189" s="165" t="s">
        <v>281</v>
      </c>
      <c r="BK189" s="174">
        <f>SUM(BK190:BK193)</f>
        <v>0</v>
      </c>
    </row>
    <row r="190" s="2" customFormat="1" ht="33" customHeight="1">
      <c r="A190" s="34"/>
      <c r="B190" s="177"/>
      <c r="C190" s="178" t="s">
        <v>390</v>
      </c>
      <c r="D190" s="178" t="s">
        <v>284</v>
      </c>
      <c r="E190" s="179" t="s">
        <v>2966</v>
      </c>
      <c r="F190" s="180" t="s">
        <v>2967</v>
      </c>
      <c r="G190" s="181" t="s">
        <v>403</v>
      </c>
      <c r="H190" s="203">
        <v>42.600000000000001</v>
      </c>
      <c r="I190" s="183"/>
      <c r="J190" s="184">
        <f>ROUND(I190*H190,2)</f>
        <v>0</v>
      </c>
      <c r="K190" s="185"/>
      <c r="L190" s="35"/>
      <c r="M190" s="186" t="s">
        <v>1</v>
      </c>
      <c r="N190" s="187" t="s">
        <v>38</v>
      </c>
      <c r="O190" s="73"/>
      <c r="P190" s="188">
        <f>O190*H190</f>
        <v>0</v>
      </c>
      <c r="Q190" s="188">
        <v>0.00012999999999999999</v>
      </c>
      <c r="R190" s="188">
        <f>Q190*H190</f>
        <v>0.0055379999999999995</v>
      </c>
      <c r="S190" s="188">
        <v>0</v>
      </c>
      <c r="T190" s="189">
        <f>S190*H190</f>
        <v>0</v>
      </c>
      <c r="U190" s="34"/>
      <c r="V190" s="34"/>
      <c r="W190" s="34"/>
      <c r="X190" s="34"/>
      <c r="Y190" s="34"/>
      <c r="Z190" s="34"/>
      <c r="AA190" s="34"/>
      <c r="AB190" s="34"/>
      <c r="AC190" s="34"/>
      <c r="AD190" s="34"/>
      <c r="AE190" s="34"/>
      <c r="AR190" s="190" t="s">
        <v>97</v>
      </c>
      <c r="AT190" s="190" t="s">
        <v>284</v>
      </c>
      <c r="AU190" s="190" t="s">
        <v>82</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3110</v>
      </c>
    </row>
    <row r="191" s="2" customFormat="1">
      <c r="A191" s="34"/>
      <c r="B191" s="35"/>
      <c r="C191" s="34"/>
      <c r="D191" s="192" t="s">
        <v>290</v>
      </c>
      <c r="E191" s="34"/>
      <c r="F191" s="193" t="s">
        <v>2967</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82</v>
      </c>
    </row>
    <row r="192" s="2" customFormat="1" ht="24.15" customHeight="1">
      <c r="A192" s="34"/>
      <c r="B192" s="177"/>
      <c r="C192" s="178" t="s">
        <v>477</v>
      </c>
      <c r="D192" s="178" t="s">
        <v>284</v>
      </c>
      <c r="E192" s="179" t="s">
        <v>3111</v>
      </c>
      <c r="F192" s="180" t="s">
        <v>3112</v>
      </c>
      <c r="G192" s="181" t="s">
        <v>403</v>
      </c>
      <c r="H192" s="203">
        <v>62.289000000000001</v>
      </c>
      <c r="I192" s="183"/>
      <c r="J192" s="184">
        <f>ROUND(I192*H192,2)</f>
        <v>0</v>
      </c>
      <c r="K192" s="185"/>
      <c r="L192" s="35"/>
      <c r="M192" s="186" t="s">
        <v>1</v>
      </c>
      <c r="N192" s="187" t="s">
        <v>38</v>
      </c>
      <c r="O192" s="73"/>
      <c r="P192" s="188">
        <f>O192*H192</f>
        <v>0</v>
      </c>
      <c r="Q192" s="188">
        <v>4.0000000000000003E-05</v>
      </c>
      <c r="R192" s="188">
        <f>Q192*H192</f>
        <v>0.0024915600000000003</v>
      </c>
      <c r="S192" s="188">
        <v>0</v>
      </c>
      <c r="T192" s="189">
        <f>S192*H192</f>
        <v>0</v>
      </c>
      <c r="U192" s="34"/>
      <c r="V192" s="34"/>
      <c r="W192" s="34"/>
      <c r="X192" s="34"/>
      <c r="Y192" s="34"/>
      <c r="Z192" s="34"/>
      <c r="AA192" s="34"/>
      <c r="AB192" s="34"/>
      <c r="AC192" s="34"/>
      <c r="AD192" s="34"/>
      <c r="AE192" s="34"/>
      <c r="AR192" s="190" t="s">
        <v>97</v>
      </c>
      <c r="AT192" s="190" t="s">
        <v>284</v>
      </c>
      <c r="AU192" s="190" t="s">
        <v>82</v>
      </c>
      <c r="AY192" s="15" t="s">
        <v>281</v>
      </c>
      <c r="BE192" s="191">
        <f>IF(N192="základní",J192,0)</f>
        <v>0</v>
      </c>
      <c r="BF192" s="191">
        <f>IF(N192="snížená",J192,0)</f>
        <v>0</v>
      </c>
      <c r="BG192" s="191">
        <f>IF(N192="zákl. přenesená",J192,0)</f>
        <v>0</v>
      </c>
      <c r="BH192" s="191">
        <f>IF(N192="sníž. přenesená",J192,0)</f>
        <v>0</v>
      </c>
      <c r="BI192" s="191">
        <f>IF(N192="nulová",J192,0)</f>
        <v>0</v>
      </c>
      <c r="BJ192" s="15" t="s">
        <v>80</v>
      </c>
      <c r="BK192" s="191">
        <f>ROUND(I192*H192,2)</f>
        <v>0</v>
      </c>
      <c r="BL192" s="15" t="s">
        <v>97</v>
      </c>
      <c r="BM192" s="190" t="s">
        <v>3113</v>
      </c>
    </row>
    <row r="193" s="2" customFormat="1">
      <c r="A193" s="34"/>
      <c r="B193" s="35"/>
      <c r="C193" s="34"/>
      <c r="D193" s="192" t="s">
        <v>290</v>
      </c>
      <c r="E193" s="34"/>
      <c r="F193" s="193" t="s">
        <v>3112</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290</v>
      </c>
      <c r="AU193" s="15" t="s">
        <v>82</v>
      </c>
    </row>
    <row r="194" s="12" customFormat="1" ht="22.8" customHeight="1">
      <c r="A194" s="12"/>
      <c r="B194" s="164"/>
      <c r="C194" s="12"/>
      <c r="D194" s="165" t="s">
        <v>72</v>
      </c>
      <c r="E194" s="175" t="s">
        <v>3114</v>
      </c>
      <c r="F194" s="175" t="s">
        <v>3115</v>
      </c>
      <c r="G194" s="12"/>
      <c r="H194" s="12"/>
      <c r="I194" s="167"/>
      <c r="J194" s="176">
        <f>BK194</f>
        <v>0</v>
      </c>
      <c r="K194" s="12"/>
      <c r="L194" s="164"/>
      <c r="M194" s="169"/>
      <c r="N194" s="170"/>
      <c r="O194" s="170"/>
      <c r="P194" s="171">
        <f>SUM(P195:P196)</f>
        <v>0</v>
      </c>
      <c r="Q194" s="170"/>
      <c r="R194" s="171">
        <f>SUM(R195:R196)</f>
        <v>0</v>
      </c>
      <c r="S194" s="170"/>
      <c r="T194" s="172">
        <f>SUM(T195:T196)</f>
        <v>0</v>
      </c>
      <c r="U194" s="12"/>
      <c r="V194" s="12"/>
      <c r="W194" s="12"/>
      <c r="X194" s="12"/>
      <c r="Y194" s="12"/>
      <c r="Z194" s="12"/>
      <c r="AA194" s="12"/>
      <c r="AB194" s="12"/>
      <c r="AC194" s="12"/>
      <c r="AD194" s="12"/>
      <c r="AE194" s="12"/>
      <c r="AR194" s="165" t="s">
        <v>80</v>
      </c>
      <c r="AT194" s="173" t="s">
        <v>72</v>
      </c>
      <c r="AU194" s="173" t="s">
        <v>80</v>
      </c>
      <c r="AY194" s="165" t="s">
        <v>281</v>
      </c>
      <c r="BK194" s="174">
        <f>SUM(BK195:BK196)</f>
        <v>0</v>
      </c>
    </row>
    <row r="195" s="2" customFormat="1" ht="21.75" customHeight="1">
      <c r="A195" s="34"/>
      <c r="B195" s="177"/>
      <c r="C195" s="178" t="s">
        <v>763</v>
      </c>
      <c r="D195" s="178" t="s">
        <v>284</v>
      </c>
      <c r="E195" s="179" t="s">
        <v>3116</v>
      </c>
      <c r="F195" s="180" t="s">
        <v>3117</v>
      </c>
      <c r="G195" s="181" t="s">
        <v>515</v>
      </c>
      <c r="H195" s="203">
        <v>10.074999999999999</v>
      </c>
      <c r="I195" s="183"/>
      <c r="J195" s="184">
        <f>ROUND(I195*H195,2)</f>
        <v>0</v>
      </c>
      <c r="K195" s="185"/>
      <c r="L195" s="35"/>
      <c r="M195" s="186" t="s">
        <v>1</v>
      </c>
      <c r="N195" s="187" t="s">
        <v>38</v>
      </c>
      <c r="O195" s="73"/>
      <c r="P195" s="188">
        <f>O195*H195</f>
        <v>0</v>
      </c>
      <c r="Q195" s="188">
        <v>0</v>
      </c>
      <c r="R195" s="188">
        <f>Q195*H195</f>
        <v>0</v>
      </c>
      <c r="S195" s="188">
        <v>0</v>
      </c>
      <c r="T195" s="189">
        <f>S195*H195</f>
        <v>0</v>
      </c>
      <c r="U195" s="34"/>
      <c r="V195" s="34"/>
      <c r="W195" s="34"/>
      <c r="X195" s="34"/>
      <c r="Y195" s="34"/>
      <c r="Z195" s="34"/>
      <c r="AA195" s="34"/>
      <c r="AB195" s="34"/>
      <c r="AC195" s="34"/>
      <c r="AD195" s="34"/>
      <c r="AE195" s="34"/>
      <c r="AR195" s="190" t="s">
        <v>97</v>
      </c>
      <c r="AT195" s="190" t="s">
        <v>284</v>
      </c>
      <c r="AU195" s="190" t="s">
        <v>82</v>
      </c>
      <c r="AY195" s="15" t="s">
        <v>281</v>
      </c>
      <c r="BE195" s="191">
        <f>IF(N195="základní",J195,0)</f>
        <v>0</v>
      </c>
      <c r="BF195" s="191">
        <f>IF(N195="snížená",J195,0)</f>
        <v>0</v>
      </c>
      <c r="BG195" s="191">
        <f>IF(N195="zákl. přenesená",J195,0)</f>
        <v>0</v>
      </c>
      <c r="BH195" s="191">
        <f>IF(N195="sníž. přenesená",J195,0)</f>
        <v>0</v>
      </c>
      <c r="BI195" s="191">
        <f>IF(N195="nulová",J195,0)</f>
        <v>0</v>
      </c>
      <c r="BJ195" s="15" t="s">
        <v>80</v>
      </c>
      <c r="BK195" s="191">
        <f>ROUND(I195*H195,2)</f>
        <v>0</v>
      </c>
      <c r="BL195" s="15" t="s">
        <v>97</v>
      </c>
      <c r="BM195" s="190" t="s">
        <v>3118</v>
      </c>
    </row>
    <row r="196" s="2" customFormat="1">
      <c r="A196" s="34"/>
      <c r="B196" s="35"/>
      <c r="C196" s="34"/>
      <c r="D196" s="192" t="s">
        <v>290</v>
      </c>
      <c r="E196" s="34"/>
      <c r="F196" s="193" t="s">
        <v>3117</v>
      </c>
      <c r="G196" s="34"/>
      <c r="H196" s="34"/>
      <c r="I196" s="194"/>
      <c r="J196" s="34"/>
      <c r="K196" s="34"/>
      <c r="L196" s="35"/>
      <c r="M196" s="195"/>
      <c r="N196" s="196"/>
      <c r="O196" s="73"/>
      <c r="P196" s="73"/>
      <c r="Q196" s="73"/>
      <c r="R196" s="73"/>
      <c r="S196" s="73"/>
      <c r="T196" s="74"/>
      <c r="U196" s="34"/>
      <c r="V196" s="34"/>
      <c r="W196" s="34"/>
      <c r="X196" s="34"/>
      <c r="Y196" s="34"/>
      <c r="Z196" s="34"/>
      <c r="AA196" s="34"/>
      <c r="AB196" s="34"/>
      <c r="AC196" s="34"/>
      <c r="AD196" s="34"/>
      <c r="AE196" s="34"/>
      <c r="AT196" s="15" t="s">
        <v>290</v>
      </c>
      <c r="AU196" s="15" t="s">
        <v>82</v>
      </c>
    </row>
    <row r="197" s="12" customFormat="1" ht="25.92" customHeight="1">
      <c r="A197" s="12"/>
      <c r="B197" s="164"/>
      <c r="C197" s="12"/>
      <c r="D197" s="165" t="s">
        <v>72</v>
      </c>
      <c r="E197" s="166" t="s">
        <v>3013</v>
      </c>
      <c r="F197" s="166" t="s">
        <v>3014</v>
      </c>
      <c r="G197" s="12"/>
      <c r="H197" s="12"/>
      <c r="I197" s="167"/>
      <c r="J197" s="168">
        <f>BK197</f>
        <v>0</v>
      </c>
      <c r="K197" s="12"/>
      <c r="L197" s="164"/>
      <c r="M197" s="169"/>
      <c r="N197" s="170"/>
      <c r="O197" s="170"/>
      <c r="P197" s="171">
        <f>P198+P211+P220+P245+P254+P263+P280+P307+P316</f>
        <v>0</v>
      </c>
      <c r="Q197" s="170"/>
      <c r="R197" s="171">
        <f>R198+R211+R220+R245+R254+R263+R280+R307+R316</f>
        <v>7.2817729200000008</v>
      </c>
      <c r="S197" s="170"/>
      <c r="T197" s="172">
        <f>T198+T211+T220+T245+T254+T263+T280+T307+T316</f>
        <v>0</v>
      </c>
      <c r="U197" s="12"/>
      <c r="V197" s="12"/>
      <c r="W197" s="12"/>
      <c r="X197" s="12"/>
      <c r="Y197" s="12"/>
      <c r="Z197" s="12"/>
      <c r="AA197" s="12"/>
      <c r="AB197" s="12"/>
      <c r="AC197" s="12"/>
      <c r="AD197" s="12"/>
      <c r="AE197" s="12"/>
      <c r="AR197" s="165" t="s">
        <v>82</v>
      </c>
      <c r="AT197" s="173" t="s">
        <v>72</v>
      </c>
      <c r="AU197" s="173" t="s">
        <v>73</v>
      </c>
      <c r="AY197" s="165" t="s">
        <v>281</v>
      </c>
      <c r="BK197" s="174">
        <f>BK198+BK211+BK220+BK245+BK254+BK263+BK280+BK307+BK316</f>
        <v>0</v>
      </c>
    </row>
    <row r="198" s="12" customFormat="1" ht="22.8" customHeight="1">
      <c r="A198" s="12"/>
      <c r="B198" s="164"/>
      <c r="C198" s="12"/>
      <c r="D198" s="165" t="s">
        <v>72</v>
      </c>
      <c r="E198" s="175" t="s">
        <v>3119</v>
      </c>
      <c r="F198" s="175" t="s">
        <v>3120</v>
      </c>
      <c r="G198" s="12"/>
      <c r="H198" s="12"/>
      <c r="I198" s="167"/>
      <c r="J198" s="176">
        <f>BK198</f>
        <v>0</v>
      </c>
      <c r="K198" s="12"/>
      <c r="L198" s="164"/>
      <c r="M198" s="169"/>
      <c r="N198" s="170"/>
      <c r="O198" s="170"/>
      <c r="P198" s="171">
        <f>SUM(P199:P210)</f>
        <v>0</v>
      </c>
      <c r="Q198" s="170"/>
      <c r="R198" s="171">
        <f>SUM(R199:R210)</f>
        <v>0</v>
      </c>
      <c r="S198" s="170"/>
      <c r="T198" s="172">
        <f>SUM(T199:T210)</f>
        <v>0</v>
      </c>
      <c r="U198" s="12"/>
      <c r="V198" s="12"/>
      <c r="W198" s="12"/>
      <c r="X198" s="12"/>
      <c r="Y198" s="12"/>
      <c r="Z198" s="12"/>
      <c r="AA198" s="12"/>
      <c r="AB198" s="12"/>
      <c r="AC198" s="12"/>
      <c r="AD198" s="12"/>
      <c r="AE198" s="12"/>
      <c r="AR198" s="165" t="s">
        <v>82</v>
      </c>
      <c r="AT198" s="173" t="s">
        <v>72</v>
      </c>
      <c r="AU198" s="173" t="s">
        <v>80</v>
      </c>
      <c r="AY198" s="165" t="s">
        <v>281</v>
      </c>
      <c r="BK198" s="174">
        <f>SUM(BK199:BK210)</f>
        <v>0</v>
      </c>
    </row>
    <row r="199" s="2" customFormat="1" ht="24.15" customHeight="1">
      <c r="A199" s="34"/>
      <c r="B199" s="177"/>
      <c r="C199" s="178" t="s">
        <v>767</v>
      </c>
      <c r="D199" s="178" t="s">
        <v>284</v>
      </c>
      <c r="E199" s="179" t="s">
        <v>3121</v>
      </c>
      <c r="F199" s="180" t="s">
        <v>3122</v>
      </c>
      <c r="G199" s="181" t="s">
        <v>410</v>
      </c>
      <c r="H199" s="203">
        <v>2</v>
      </c>
      <c r="I199" s="183"/>
      <c r="J199" s="184">
        <f>ROUND(I199*H199,2)</f>
        <v>0</v>
      </c>
      <c r="K199" s="185"/>
      <c r="L199" s="35"/>
      <c r="M199" s="186" t="s">
        <v>1</v>
      </c>
      <c r="N199" s="187" t="s">
        <v>38</v>
      </c>
      <c r="O199" s="73"/>
      <c r="P199" s="188">
        <f>O199*H199</f>
        <v>0</v>
      </c>
      <c r="Q199" s="188">
        <v>0</v>
      </c>
      <c r="R199" s="188">
        <f>Q199*H199</f>
        <v>0</v>
      </c>
      <c r="S199" s="188">
        <v>0</v>
      </c>
      <c r="T199" s="189">
        <f>S199*H199</f>
        <v>0</v>
      </c>
      <c r="U199" s="34"/>
      <c r="V199" s="34"/>
      <c r="W199" s="34"/>
      <c r="X199" s="34"/>
      <c r="Y199" s="34"/>
      <c r="Z199" s="34"/>
      <c r="AA199" s="34"/>
      <c r="AB199" s="34"/>
      <c r="AC199" s="34"/>
      <c r="AD199" s="34"/>
      <c r="AE199" s="34"/>
      <c r="AR199" s="190" t="s">
        <v>353</v>
      </c>
      <c r="AT199" s="190" t="s">
        <v>284</v>
      </c>
      <c r="AU199" s="190" t="s">
        <v>82</v>
      </c>
      <c r="AY199" s="15" t="s">
        <v>281</v>
      </c>
      <c r="BE199" s="191">
        <f>IF(N199="základní",J199,0)</f>
        <v>0</v>
      </c>
      <c r="BF199" s="191">
        <f>IF(N199="snížená",J199,0)</f>
        <v>0</v>
      </c>
      <c r="BG199" s="191">
        <f>IF(N199="zákl. přenesená",J199,0)</f>
        <v>0</v>
      </c>
      <c r="BH199" s="191">
        <f>IF(N199="sníž. přenesená",J199,0)</f>
        <v>0</v>
      </c>
      <c r="BI199" s="191">
        <f>IF(N199="nulová",J199,0)</f>
        <v>0</v>
      </c>
      <c r="BJ199" s="15" t="s">
        <v>80</v>
      </c>
      <c r="BK199" s="191">
        <f>ROUND(I199*H199,2)</f>
        <v>0</v>
      </c>
      <c r="BL199" s="15" t="s">
        <v>353</v>
      </c>
      <c r="BM199" s="190" t="s">
        <v>3123</v>
      </c>
    </row>
    <row r="200" s="2" customFormat="1">
      <c r="A200" s="34"/>
      <c r="B200" s="35"/>
      <c r="C200" s="34"/>
      <c r="D200" s="192" t="s">
        <v>290</v>
      </c>
      <c r="E200" s="34"/>
      <c r="F200" s="193" t="s">
        <v>3122</v>
      </c>
      <c r="G200" s="34"/>
      <c r="H200" s="34"/>
      <c r="I200" s="194"/>
      <c r="J200" s="34"/>
      <c r="K200" s="34"/>
      <c r="L200" s="35"/>
      <c r="M200" s="195"/>
      <c r="N200" s="196"/>
      <c r="O200" s="73"/>
      <c r="P200" s="73"/>
      <c r="Q200" s="73"/>
      <c r="R200" s="73"/>
      <c r="S200" s="73"/>
      <c r="T200" s="74"/>
      <c r="U200" s="34"/>
      <c r="V200" s="34"/>
      <c r="W200" s="34"/>
      <c r="X200" s="34"/>
      <c r="Y200" s="34"/>
      <c r="Z200" s="34"/>
      <c r="AA200" s="34"/>
      <c r="AB200" s="34"/>
      <c r="AC200" s="34"/>
      <c r="AD200" s="34"/>
      <c r="AE200" s="34"/>
      <c r="AT200" s="15" t="s">
        <v>290</v>
      </c>
      <c r="AU200" s="15" t="s">
        <v>82</v>
      </c>
    </row>
    <row r="201" s="2" customFormat="1" ht="16.5" customHeight="1">
      <c r="A201" s="34"/>
      <c r="B201" s="177"/>
      <c r="C201" s="178" t="s">
        <v>483</v>
      </c>
      <c r="D201" s="178" t="s">
        <v>284</v>
      </c>
      <c r="E201" s="179" t="s">
        <v>3124</v>
      </c>
      <c r="F201" s="180" t="s">
        <v>3125</v>
      </c>
      <c r="G201" s="181" t="s">
        <v>410</v>
      </c>
      <c r="H201" s="203">
        <v>6</v>
      </c>
      <c r="I201" s="183"/>
      <c r="J201" s="184">
        <f>ROUND(I201*H201,2)</f>
        <v>0</v>
      </c>
      <c r="K201" s="185"/>
      <c r="L201" s="35"/>
      <c r="M201" s="186" t="s">
        <v>1</v>
      </c>
      <c r="N201" s="187" t="s">
        <v>38</v>
      </c>
      <c r="O201" s="73"/>
      <c r="P201" s="188">
        <f>O201*H201</f>
        <v>0</v>
      </c>
      <c r="Q201" s="188">
        <v>0</v>
      </c>
      <c r="R201" s="188">
        <f>Q201*H201</f>
        <v>0</v>
      </c>
      <c r="S201" s="188">
        <v>0</v>
      </c>
      <c r="T201" s="189">
        <f>S201*H201</f>
        <v>0</v>
      </c>
      <c r="U201" s="34"/>
      <c r="V201" s="34"/>
      <c r="W201" s="34"/>
      <c r="X201" s="34"/>
      <c r="Y201" s="34"/>
      <c r="Z201" s="34"/>
      <c r="AA201" s="34"/>
      <c r="AB201" s="34"/>
      <c r="AC201" s="34"/>
      <c r="AD201" s="34"/>
      <c r="AE201" s="34"/>
      <c r="AR201" s="190" t="s">
        <v>353</v>
      </c>
      <c r="AT201" s="190" t="s">
        <v>284</v>
      </c>
      <c r="AU201" s="190" t="s">
        <v>82</v>
      </c>
      <c r="AY201" s="15" t="s">
        <v>281</v>
      </c>
      <c r="BE201" s="191">
        <f>IF(N201="základní",J201,0)</f>
        <v>0</v>
      </c>
      <c r="BF201" s="191">
        <f>IF(N201="snížená",J201,0)</f>
        <v>0</v>
      </c>
      <c r="BG201" s="191">
        <f>IF(N201="zákl. přenesená",J201,0)</f>
        <v>0</v>
      </c>
      <c r="BH201" s="191">
        <f>IF(N201="sníž. přenesená",J201,0)</f>
        <v>0</v>
      </c>
      <c r="BI201" s="191">
        <f>IF(N201="nulová",J201,0)</f>
        <v>0</v>
      </c>
      <c r="BJ201" s="15" t="s">
        <v>80</v>
      </c>
      <c r="BK201" s="191">
        <f>ROUND(I201*H201,2)</f>
        <v>0</v>
      </c>
      <c r="BL201" s="15" t="s">
        <v>353</v>
      </c>
      <c r="BM201" s="190" t="s">
        <v>3126</v>
      </c>
    </row>
    <row r="202" s="2" customFormat="1">
      <c r="A202" s="34"/>
      <c r="B202" s="35"/>
      <c r="C202" s="34"/>
      <c r="D202" s="192" t="s">
        <v>290</v>
      </c>
      <c r="E202" s="34"/>
      <c r="F202" s="193" t="s">
        <v>3125</v>
      </c>
      <c r="G202" s="34"/>
      <c r="H202" s="34"/>
      <c r="I202" s="194"/>
      <c r="J202" s="34"/>
      <c r="K202" s="34"/>
      <c r="L202" s="35"/>
      <c r="M202" s="195"/>
      <c r="N202" s="196"/>
      <c r="O202" s="73"/>
      <c r="P202" s="73"/>
      <c r="Q202" s="73"/>
      <c r="R202" s="73"/>
      <c r="S202" s="73"/>
      <c r="T202" s="74"/>
      <c r="U202" s="34"/>
      <c r="V202" s="34"/>
      <c r="W202" s="34"/>
      <c r="X202" s="34"/>
      <c r="Y202" s="34"/>
      <c r="Z202" s="34"/>
      <c r="AA202" s="34"/>
      <c r="AB202" s="34"/>
      <c r="AC202" s="34"/>
      <c r="AD202" s="34"/>
      <c r="AE202" s="34"/>
      <c r="AT202" s="15" t="s">
        <v>290</v>
      </c>
      <c r="AU202" s="15" t="s">
        <v>82</v>
      </c>
    </row>
    <row r="203" s="2" customFormat="1" ht="21.75" customHeight="1">
      <c r="A203" s="34"/>
      <c r="B203" s="177"/>
      <c r="C203" s="178" t="s">
        <v>487</v>
      </c>
      <c r="D203" s="178" t="s">
        <v>284</v>
      </c>
      <c r="E203" s="179" t="s">
        <v>3127</v>
      </c>
      <c r="F203" s="180" t="s">
        <v>3128</v>
      </c>
      <c r="G203" s="181" t="s">
        <v>410</v>
      </c>
      <c r="H203" s="203">
        <v>6</v>
      </c>
      <c r="I203" s="183"/>
      <c r="J203" s="184">
        <f>ROUND(I203*H203,2)</f>
        <v>0</v>
      </c>
      <c r="K203" s="185"/>
      <c r="L203" s="35"/>
      <c r="M203" s="186" t="s">
        <v>1</v>
      </c>
      <c r="N203" s="187" t="s">
        <v>38</v>
      </c>
      <c r="O203" s="73"/>
      <c r="P203" s="188">
        <f>O203*H203</f>
        <v>0</v>
      </c>
      <c r="Q203" s="188">
        <v>0</v>
      </c>
      <c r="R203" s="188">
        <f>Q203*H203</f>
        <v>0</v>
      </c>
      <c r="S203" s="188">
        <v>0</v>
      </c>
      <c r="T203" s="189">
        <f>S203*H203</f>
        <v>0</v>
      </c>
      <c r="U203" s="34"/>
      <c r="V203" s="34"/>
      <c r="W203" s="34"/>
      <c r="X203" s="34"/>
      <c r="Y203" s="34"/>
      <c r="Z203" s="34"/>
      <c r="AA203" s="34"/>
      <c r="AB203" s="34"/>
      <c r="AC203" s="34"/>
      <c r="AD203" s="34"/>
      <c r="AE203" s="34"/>
      <c r="AR203" s="190" t="s">
        <v>353</v>
      </c>
      <c r="AT203" s="190" t="s">
        <v>284</v>
      </c>
      <c r="AU203" s="190" t="s">
        <v>82</v>
      </c>
      <c r="AY203" s="15" t="s">
        <v>281</v>
      </c>
      <c r="BE203" s="191">
        <f>IF(N203="základní",J203,0)</f>
        <v>0</v>
      </c>
      <c r="BF203" s="191">
        <f>IF(N203="snížená",J203,0)</f>
        <v>0</v>
      </c>
      <c r="BG203" s="191">
        <f>IF(N203="zákl. přenesená",J203,0)</f>
        <v>0</v>
      </c>
      <c r="BH203" s="191">
        <f>IF(N203="sníž. přenesená",J203,0)</f>
        <v>0</v>
      </c>
      <c r="BI203" s="191">
        <f>IF(N203="nulová",J203,0)</f>
        <v>0</v>
      </c>
      <c r="BJ203" s="15" t="s">
        <v>80</v>
      </c>
      <c r="BK203" s="191">
        <f>ROUND(I203*H203,2)</f>
        <v>0</v>
      </c>
      <c r="BL203" s="15" t="s">
        <v>353</v>
      </c>
      <c r="BM203" s="190" t="s">
        <v>3129</v>
      </c>
    </row>
    <row r="204" s="2" customFormat="1">
      <c r="A204" s="34"/>
      <c r="B204" s="35"/>
      <c r="C204" s="34"/>
      <c r="D204" s="192" t="s">
        <v>290</v>
      </c>
      <c r="E204" s="34"/>
      <c r="F204" s="193" t="s">
        <v>3128</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290</v>
      </c>
      <c r="AU204" s="15" t="s">
        <v>82</v>
      </c>
    </row>
    <row r="205" s="2" customFormat="1" ht="16.5" customHeight="1">
      <c r="A205" s="34"/>
      <c r="B205" s="177"/>
      <c r="C205" s="178" t="s">
        <v>491</v>
      </c>
      <c r="D205" s="178" t="s">
        <v>284</v>
      </c>
      <c r="E205" s="179" t="s">
        <v>3130</v>
      </c>
      <c r="F205" s="180" t="s">
        <v>3131</v>
      </c>
      <c r="G205" s="181" t="s">
        <v>410</v>
      </c>
      <c r="H205" s="203">
        <v>6</v>
      </c>
      <c r="I205" s="183"/>
      <c r="J205" s="184">
        <f>ROUND(I205*H205,2)</f>
        <v>0</v>
      </c>
      <c r="K205" s="185"/>
      <c r="L205" s="35"/>
      <c r="M205" s="186" t="s">
        <v>1</v>
      </c>
      <c r="N205" s="187" t="s">
        <v>38</v>
      </c>
      <c r="O205" s="73"/>
      <c r="P205" s="188">
        <f>O205*H205</f>
        <v>0</v>
      </c>
      <c r="Q205" s="188">
        <v>0</v>
      </c>
      <c r="R205" s="188">
        <f>Q205*H205</f>
        <v>0</v>
      </c>
      <c r="S205" s="188">
        <v>0</v>
      </c>
      <c r="T205" s="189">
        <f>S205*H205</f>
        <v>0</v>
      </c>
      <c r="U205" s="34"/>
      <c r="V205" s="34"/>
      <c r="W205" s="34"/>
      <c r="X205" s="34"/>
      <c r="Y205" s="34"/>
      <c r="Z205" s="34"/>
      <c r="AA205" s="34"/>
      <c r="AB205" s="34"/>
      <c r="AC205" s="34"/>
      <c r="AD205" s="34"/>
      <c r="AE205" s="34"/>
      <c r="AR205" s="190" t="s">
        <v>353</v>
      </c>
      <c r="AT205" s="190" t="s">
        <v>284</v>
      </c>
      <c r="AU205" s="190" t="s">
        <v>82</v>
      </c>
      <c r="AY205" s="15" t="s">
        <v>281</v>
      </c>
      <c r="BE205" s="191">
        <f>IF(N205="základní",J205,0)</f>
        <v>0</v>
      </c>
      <c r="BF205" s="191">
        <f>IF(N205="snížená",J205,0)</f>
        <v>0</v>
      </c>
      <c r="BG205" s="191">
        <f>IF(N205="zákl. přenesená",J205,0)</f>
        <v>0</v>
      </c>
      <c r="BH205" s="191">
        <f>IF(N205="sníž. přenesená",J205,0)</f>
        <v>0</v>
      </c>
      <c r="BI205" s="191">
        <f>IF(N205="nulová",J205,0)</f>
        <v>0</v>
      </c>
      <c r="BJ205" s="15" t="s">
        <v>80</v>
      </c>
      <c r="BK205" s="191">
        <f>ROUND(I205*H205,2)</f>
        <v>0</v>
      </c>
      <c r="BL205" s="15" t="s">
        <v>353</v>
      </c>
      <c r="BM205" s="190" t="s">
        <v>3132</v>
      </c>
    </row>
    <row r="206" s="2" customFormat="1">
      <c r="A206" s="34"/>
      <c r="B206" s="35"/>
      <c r="C206" s="34"/>
      <c r="D206" s="192" t="s">
        <v>290</v>
      </c>
      <c r="E206" s="34"/>
      <c r="F206" s="193" t="s">
        <v>3131</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290</v>
      </c>
      <c r="AU206" s="15" t="s">
        <v>82</v>
      </c>
    </row>
    <row r="207" s="2" customFormat="1" ht="16.5" customHeight="1">
      <c r="A207" s="34"/>
      <c r="B207" s="177"/>
      <c r="C207" s="178" t="s">
        <v>498</v>
      </c>
      <c r="D207" s="178" t="s">
        <v>284</v>
      </c>
      <c r="E207" s="179" t="s">
        <v>3133</v>
      </c>
      <c r="F207" s="180" t="s">
        <v>3134</v>
      </c>
      <c r="G207" s="181" t="s">
        <v>410</v>
      </c>
      <c r="H207" s="203">
        <v>3</v>
      </c>
      <c r="I207" s="183"/>
      <c r="J207" s="184">
        <f>ROUND(I207*H207,2)</f>
        <v>0</v>
      </c>
      <c r="K207" s="185"/>
      <c r="L207" s="35"/>
      <c r="M207" s="186" t="s">
        <v>1</v>
      </c>
      <c r="N207" s="187" t="s">
        <v>38</v>
      </c>
      <c r="O207" s="73"/>
      <c r="P207" s="188">
        <f>O207*H207</f>
        <v>0</v>
      </c>
      <c r="Q207" s="188">
        <v>0</v>
      </c>
      <c r="R207" s="188">
        <f>Q207*H207</f>
        <v>0</v>
      </c>
      <c r="S207" s="188">
        <v>0</v>
      </c>
      <c r="T207" s="189">
        <f>S207*H207</f>
        <v>0</v>
      </c>
      <c r="U207" s="34"/>
      <c r="V207" s="34"/>
      <c r="W207" s="34"/>
      <c r="X207" s="34"/>
      <c r="Y207" s="34"/>
      <c r="Z207" s="34"/>
      <c r="AA207" s="34"/>
      <c r="AB207" s="34"/>
      <c r="AC207" s="34"/>
      <c r="AD207" s="34"/>
      <c r="AE207" s="34"/>
      <c r="AR207" s="190" t="s">
        <v>353</v>
      </c>
      <c r="AT207" s="190" t="s">
        <v>284</v>
      </c>
      <c r="AU207" s="190" t="s">
        <v>82</v>
      </c>
      <c r="AY207" s="15" t="s">
        <v>281</v>
      </c>
      <c r="BE207" s="191">
        <f>IF(N207="základní",J207,0)</f>
        <v>0</v>
      </c>
      <c r="BF207" s="191">
        <f>IF(N207="snížená",J207,0)</f>
        <v>0</v>
      </c>
      <c r="BG207" s="191">
        <f>IF(N207="zákl. přenesená",J207,0)</f>
        <v>0</v>
      </c>
      <c r="BH207" s="191">
        <f>IF(N207="sníž. přenesená",J207,0)</f>
        <v>0</v>
      </c>
      <c r="BI207" s="191">
        <f>IF(N207="nulová",J207,0)</f>
        <v>0</v>
      </c>
      <c r="BJ207" s="15" t="s">
        <v>80</v>
      </c>
      <c r="BK207" s="191">
        <f>ROUND(I207*H207,2)</f>
        <v>0</v>
      </c>
      <c r="BL207" s="15" t="s">
        <v>353</v>
      </c>
      <c r="BM207" s="190" t="s">
        <v>3135</v>
      </c>
    </row>
    <row r="208" s="2" customFormat="1">
      <c r="A208" s="34"/>
      <c r="B208" s="35"/>
      <c r="C208" s="34"/>
      <c r="D208" s="192" t="s">
        <v>290</v>
      </c>
      <c r="E208" s="34"/>
      <c r="F208" s="193" t="s">
        <v>3134</v>
      </c>
      <c r="G208" s="34"/>
      <c r="H208" s="34"/>
      <c r="I208" s="194"/>
      <c r="J208" s="34"/>
      <c r="K208" s="34"/>
      <c r="L208" s="35"/>
      <c r="M208" s="195"/>
      <c r="N208" s="196"/>
      <c r="O208" s="73"/>
      <c r="P208" s="73"/>
      <c r="Q208" s="73"/>
      <c r="R208" s="73"/>
      <c r="S208" s="73"/>
      <c r="T208" s="74"/>
      <c r="U208" s="34"/>
      <c r="V208" s="34"/>
      <c r="W208" s="34"/>
      <c r="X208" s="34"/>
      <c r="Y208" s="34"/>
      <c r="Z208" s="34"/>
      <c r="AA208" s="34"/>
      <c r="AB208" s="34"/>
      <c r="AC208" s="34"/>
      <c r="AD208" s="34"/>
      <c r="AE208" s="34"/>
      <c r="AT208" s="15" t="s">
        <v>290</v>
      </c>
      <c r="AU208" s="15" t="s">
        <v>82</v>
      </c>
    </row>
    <row r="209" s="2" customFormat="1" ht="16.5" customHeight="1">
      <c r="A209" s="34"/>
      <c r="B209" s="177"/>
      <c r="C209" s="178" t="s">
        <v>502</v>
      </c>
      <c r="D209" s="178" t="s">
        <v>284</v>
      </c>
      <c r="E209" s="179" t="s">
        <v>3136</v>
      </c>
      <c r="F209" s="180" t="s">
        <v>3137</v>
      </c>
      <c r="G209" s="181" t="s">
        <v>410</v>
      </c>
      <c r="H209" s="203">
        <v>3</v>
      </c>
      <c r="I209" s="183"/>
      <c r="J209" s="184">
        <f>ROUND(I209*H209,2)</f>
        <v>0</v>
      </c>
      <c r="K209" s="185"/>
      <c r="L209" s="35"/>
      <c r="M209" s="186" t="s">
        <v>1</v>
      </c>
      <c r="N209" s="187" t="s">
        <v>38</v>
      </c>
      <c r="O209" s="73"/>
      <c r="P209" s="188">
        <f>O209*H209</f>
        <v>0</v>
      </c>
      <c r="Q209" s="188">
        <v>0</v>
      </c>
      <c r="R209" s="188">
        <f>Q209*H209</f>
        <v>0</v>
      </c>
      <c r="S209" s="188">
        <v>0</v>
      </c>
      <c r="T209" s="189">
        <f>S209*H209</f>
        <v>0</v>
      </c>
      <c r="U209" s="34"/>
      <c r="V209" s="34"/>
      <c r="W209" s="34"/>
      <c r="X209" s="34"/>
      <c r="Y209" s="34"/>
      <c r="Z209" s="34"/>
      <c r="AA209" s="34"/>
      <c r="AB209" s="34"/>
      <c r="AC209" s="34"/>
      <c r="AD209" s="34"/>
      <c r="AE209" s="34"/>
      <c r="AR209" s="190" t="s">
        <v>353</v>
      </c>
      <c r="AT209" s="190" t="s">
        <v>284</v>
      </c>
      <c r="AU209" s="190" t="s">
        <v>82</v>
      </c>
      <c r="AY209" s="15" t="s">
        <v>281</v>
      </c>
      <c r="BE209" s="191">
        <f>IF(N209="základní",J209,0)</f>
        <v>0</v>
      </c>
      <c r="BF209" s="191">
        <f>IF(N209="snížená",J209,0)</f>
        <v>0</v>
      </c>
      <c r="BG209" s="191">
        <f>IF(N209="zákl. přenesená",J209,0)</f>
        <v>0</v>
      </c>
      <c r="BH209" s="191">
        <f>IF(N209="sníž. přenesená",J209,0)</f>
        <v>0</v>
      </c>
      <c r="BI209" s="191">
        <f>IF(N209="nulová",J209,0)</f>
        <v>0</v>
      </c>
      <c r="BJ209" s="15" t="s">
        <v>80</v>
      </c>
      <c r="BK209" s="191">
        <f>ROUND(I209*H209,2)</f>
        <v>0</v>
      </c>
      <c r="BL209" s="15" t="s">
        <v>353</v>
      </c>
      <c r="BM209" s="190" t="s">
        <v>3138</v>
      </c>
    </row>
    <row r="210" s="2" customFormat="1">
      <c r="A210" s="34"/>
      <c r="B210" s="35"/>
      <c r="C210" s="34"/>
      <c r="D210" s="192" t="s">
        <v>290</v>
      </c>
      <c r="E210" s="34"/>
      <c r="F210" s="193" t="s">
        <v>3137</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290</v>
      </c>
      <c r="AU210" s="15" t="s">
        <v>82</v>
      </c>
    </row>
    <row r="211" s="12" customFormat="1" ht="22.8" customHeight="1">
      <c r="A211" s="12"/>
      <c r="B211" s="164"/>
      <c r="C211" s="12"/>
      <c r="D211" s="165" t="s">
        <v>72</v>
      </c>
      <c r="E211" s="175" t="s">
        <v>3139</v>
      </c>
      <c r="F211" s="175" t="s">
        <v>3140</v>
      </c>
      <c r="G211" s="12"/>
      <c r="H211" s="12"/>
      <c r="I211" s="167"/>
      <c r="J211" s="176">
        <f>BK211</f>
        <v>0</v>
      </c>
      <c r="K211" s="12"/>
      <c r="L211" s="164"/>
      <c r="M211" s="169"/>
      <c r="N211" s="170"/>
      <c r="O211" s="170"/>
      <c r="P211" s="171">
        <f>SUM(P212:P219)</f>
        <v>0</v>
      </c>
      <c r="Q211" s="170"/>
      <c r="R211" s="171">
        <f>SUM(R212:R219)</f>
        <v>1.1145694000000002</v>
      </c>
      <c r="S211" s="170"/>
      <c r="T211" s="172">
        <f>SUM(T212:T219)</f>
        <v>0</v>
      </c>
      <c r="U211" s="12"/>
      <c r="V211" s="12"/>
      <c r="W211" s="12"/>
      <c r="X211" s="12"/>
      <c r="Y211" s="12"/>
      <c r="Z211" s="12"/>
      <c r="AA211" s="12"/>
      <c r="AB211" s="12"/>
      <c r="AC211" s="12"/>
      <c r="AD211" s="12"/>
      <c r="AE211" s="12"/>
      <c r="AR211" s="165" t="s">
        <v>82</v>
      </c>
      <c r="AT211" s="173" t="s">
        <v>72</v>
      </c>
      <c r="AU211" s="173" t="s">
        <v>80</v>
      </c>
      <c r="AY211" s="165" t="s">
        <v>281</v>
      </c>
      <c r="BK211" s="174">
        <f>SUM(BK212:BK219)</f>
        <v>0</v>
      </c>
    </row>
    <row r="212" s="2" customFormat="1" ht="21.75" customHeight="1">
      <c r="A212" s="34"/>
      <c r="B212" s="177"/>
      <c r="C212" s="178" t="s">
        <v>507</v>
      </c>
      <c r="D212" s="178" t="s">
        <v>284</v>
      </c>
      <c r="E212" s="179" t="s">
        <v>3141</v>
      </c>
      <c r="F212" s="180" t="s">
        <v>3142</v>
      </c>
      <c r="G212" s="181" t="s">
        <v>403</v>
      </c>
      <c r="H212" s="203">
        <v>17.780000000000001</v>
      </c>
      <c r="I212" s="183"/>
      <c r="J212" s="184">
        <f>ROUND(I212*H212,2)</f>
        <v>0</v>
      </c>
      <c r="K212" s="185"/>
      <c r="L212" s="35"/>
      <c r="M212" s="186" t="s">
        <v>1</v>
      </c>
      <c r="N212" s="187" t="s">
        <v>38</v>
      </c>
      <c r="O212" s="73"/>
      <c r="P212" s="188">
        <f>O212*H212</f>
        <v>0</v>
      </c>
      <c r="Q212" s="188">
        <v>0.04725</v>
      </c>
      <c r="R212" s="188">
        <f>Q212*H212</f>
        <v>0.8401050000000001</v>
      </c>
      <c r="S212" s="188">
        <v>0</v>
      </c>
      <c r="T212" s="189">
        <f>S212*H212</f>
        <v>0</v>
      </c>
      <c r="U212" s="34"/>
      <c r="V212" s="34"/>
      <c r="W212" s="34"/>
      <c r="X212" s="34"/>
      <c r="Y212" s="34"/>
      <c r="Z212" s="34"/>
      <c r="AA212" s="34"/>
      <c r="AB212" s="34"/>
      <c r="AC212" s="34"/>
      <c r="AD212" s="34"/>
      <c r="AE212" s="34"/>
      <c r="AR212" s="190" t="s">
        <v>353</v>
      </c>
      <c r="AT212" s="190" t="s">
        <v>284</v>
      </c>
      <c r="AU212" s="190" t="s">
        <v>82</v>
      </c>
      <c r="AY212" s="15" t="s">
        <v>281</v>
      </c>
      <c r="BE212" s="191">
        <f>IF(N212="základní",J212,0)</f>
        <v>0</v>
      </c>
      <c r="BF212" s="191">
        <f>IF(N212="snížená",J212,0)</f>
        <v>0</v>
      </c>
      <c r="BG212" s="191">
        <f>IF(N212="zákl. přenesená",J212,0)</f>
        <v>0</v>
      </c>
      <c r="BH212" s="191">
        <f>IF(N212="sníž. přenesená",J212,0)</f>
        <v>0</v>
      </c>
      <c r="BI212" s="191">
        <f>IF(N212="nulová",J212,0)</f>
        <v>0</v>
      </c>
      <c r="BJ212" s="15" t="s">
        <v>80</v>
      </c>
      <c r="BK212" s="191">
        <f>ROUND(I212*H212,2)</f>
        <v>0</v>
      </c>
      <c r="BL212" s="15" t="s">
        <v>353</v>
      </c>
      <c r="BM212" s="190" t="s">
        <v>3143</v>
      </c>
    </row>
    <row r="213" s="2" customFormat="1">
      <c r="A213" s="34"/>
      <c r="B213" s="35"/>
      <c r="C213" s="34"/>
      <c r="D213" s="192" t="s">
        <v>290</v>
      </c>
      <c r="E213" s="34"/>
      <c r="F213" s="193" t="s">
        <v>3142</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290</v>
      </c>
      <c r="AU213" s="15" t="s">
        <v>82</v>
      </c>
    </row>
    <row r="214" s="2" customFormat="1" ht="24.15" customHeight="1">
      <c r="A214" s="34"/>
      <c r="B214" s="177"/>
      <c r="C214" s="178" t="s">
        <v>798</v>
      </c>
      <c r="D214" s="178" t="s">
        <v>284</v>
      </c>
      <c r="E214" s="179" t="s">
        <v>3144</v>
      </c>
      <c r="F214" s="180" t="s">
        <v>3145</v>
      </c>
      <c r="G214" s="181" t="s">
        <v>410</v>
      </c>
      <c r="H214" s="203">
        <v>5</v>
      </c>
      <c r="I214" s="183"/>
      <c r="J214" s="184">
        <f>ROUND(I214*H214,2)</f>
        <v>0</v>
      </c>
      <c r="K214" s="185"/>
      <c r="L214" s="35"/>
      <c r="M214" s="186" t="s">
        <v>1</v>
      </c>
      <c r="N214" s="187" t="s">
        <v>38</v>
      </c>
      <c r="O214" s="73"/>
      <c r="P214" s="188">
        <f>O214*H214</f>
        <v>0</v>
      </c>
      <c r="Q214" s="188">
        <v>0.043959999999999999</v>
      </c>
      <c r="R214" s="188">
        <f>Q214*H214</f>
        <v>0.2198</v>
      </c>
      <c r="S214" s="188">
        <v>0</v>
      </c>
      <c r="T214" s="189">
        <f>S214*H214</f>
        <v>0</v>
      </c>
      <c r="U214" s="34"/>
      <c r="V214" s="34"/>
      <c r="W214" s="34"/>
      <c r="X214" s="34"/>
      <c r="Y214" s="34"/>
      <c r="Z214" s="34"/>
      <c r="AA214" s="34"/>
      <c r="AB214" s="34"/>
      <c r="AC214" s="34"/>
      <c r="AD214" s="34"/>
      <c r="AE214" s="34"/>
      <c r="AR214" s="190" t="s">
        <v>353</v>
      </c>
      <c r="AT214" s="190" t="s">
        <v>284</v>
      </c>
      <c r="AU214" s="190" t="s">
        <v>82</v>
      </c>
      <c r="AY214" s="15" t="s">
        <v>281</v>
      </c>
      <c r="BE214" s="191">
        <f>IF(N214="základní",J214,0)</f>
        <v>0</v>
      </c>
      <c r="BF214" s="191">
        <f>IF(N214="snížená",J214,0)</f>
        <v>0</v>
      </c>
      <c r="BG214" s="191">
        <f>IF(N214="zákl. přenesená",J214,0)</f>
        <v>0</v>
      </c>
      <c r="BH214" s="191">
        <f>IF(N214="sníž. přenesená",J214,0)</f>
        <v>0</v>
      </c>
      <c r="BI214" s="191">
        <f>IF(N214="nulová",J214,0)</f>
        <v>0</v>
      </c>
      <c r="BJ214" s="15" t="s">
        <v>80</v>
      </c>
      <c r="BK214" s="191">
        <f>ROUND(I214*H214,2)</f>
        <v>0</v>
      </c>
      <c r="BL214" s="15" t="s">
        <v>353</v>
      </c>
      <c r="BM214" s="190" t="s">
        <v>3146</v>
      </c>
    </row>
    <row r="215" s="2" customFormat="1">
      <c r="A215" s="34"/>
      <c r="B215" s="35"/>
      <c r="C215" s="34"/>
      <c r="D215" s="192" t="s">
        <v>290</v>
      </c>
      <c r="E215" s="34"/>
      <c r="F215" s="193" t="s">
        <v>3145</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290</v>
      </c>
      <c r="AU215" s="15" t="s">
        <v>82</v>
      </c>
    </row>
    <row r="216" s="2" customFormat="1" ht="24.15" customHeight="1">
      <c r="A216" s="34"/>
      <c r="B216" s="177"/>
      <c r="C216" s="178" t="s">
        <v>804</v>
      </c>
      <c r="D216" s="178" t="s">
        <v>284</v>
      </c>
      <c r="E216" s="179" t="s">
        <v>3147</v>
      </c>
      <c r="F216" s="180" t="s">
        <v>3148</v>
      </c>
      <c r="G216" s="181" t="s">
        <v>403</v>
      </c>
      <c r="H216" s="203">
        <v>1.96</v>
      </c>
      <c r="I216" s="183"/>
      <c r="J216" s="184">
        <f>ROUND(I216*H216,2)</f>
        <v>0</v>
      </c>
      <c r="K216" s="185"/>
      <c r="L216" s="35"/>
      <c r="M216" s="186" t="s">
        <v>1</v>
      </c>
      <c r="N216" s="187" t="s">
        <v>38</v>
      </c>
      <c r="O216" s="73"/>
      <c r="P216" s="188">
        <f>O216*H216</f>
        <v>0</v>
      </c>
      <c r="Q216" s="188">
        <v>0.027890000000000002</v>
      </c>
      <c r="R216" s="188">
        <f>Q216*H216</f>
        <v>0.054664400000000002</v>
      </c>
      <c r="S216" s="188">
        <v>0</v>
      </c>
      <c r="T216" s="189">
        <f>S216*H216</f>
        <v>0</v>
      </c>
      <c r="U216" s="34"/>
      <c r="V216" s="34"/>
      <c r="W216" s="34"/>
      <c r="X216" s="34"/>
      <c r="Y216" s="34"/>
      <c r="Z216" s="34"/>
      <c r="AA216" s="34"/>
      <c r="AB216" s="34"/>
      <c r="AC216" s="34"/>
      <c r="AD216" s="34"/>
      <c r="AE216" s="34"/>
      <c r="AR216" s="190" t="s">
        <v>353</v>
      </c>
      <c r="AT216" s="190" t="s">
        <v>284</v>
      </c>
      <c r="AU216" s="190" t="s">
        <v>82</v>
      </c>
      <c r="AY216" s="15" t="s">
        <v>281</v>
      </c>
      <c r="BE216" s="191">
        <f>IF(N216="základní",J216,0)</f>
        <v>0</v>
      </c>
      <c r="BF216" s="191">
        <f>IF(N216="snížená",J216,0)</f>
        <v>0</v>
      </c>
      <c r="BG216" s="191">
        <f>IF(N216="zákl. přenesená",J216,0)</f>
        <v>0</v>
      </c>
      <c r="BH216" s="191">
        <f>IF(N216="sníž. přenesená",J216,0)</f>
        <v>0</v>
      </c>
      <c r="BI216" s="191">
        <f>IF(N216="nulová",J216,0)</f>
        <v>0</v>
      </c>
      <c r="BJ216" s="15" t="s">
        <v>80</v>
      </c>
      <c r="BK216" s="191">
        <f>ROUND(I216*H216,2)</f>
        <v>0</v>
      </c>
      <c r="BL216" s="15" t="s">
        <v>353</v>
      </c>
      <c r="BM216" s="190" t="s">
        <v>3149</v>
      </c>
    </row>
    <row r="217" s="2" customFormat="1">
      <c r="A217" s="34"/>
      <c r="B217" s="35"/>
      <c r="C217" s="34"/>
      <c r="D217" s="192" t="s">
        <v>290</v>
      </c>
      <c r="E217" s="34"/>
      <c r="F217" s="193" t="s">
        <v>3148</v>
      </c>
      <c r="G217" s="34"/>
      <c r="H217" s="34"/>
      <c r="I217" s="194"/>
      <c r="J217" s="34"/>
      <c r="K217" s="34"/>
      <c r="L217" s="35"/>
      <c r="M217" s="195"/>
      <c r="N217" s="196"/>
      <c r="O217" s="73"/>
      <c r="P217" s="73"/>
      <c r="Q217" s="73"/>
      <c r="R217" s="73"/>
      <c r="S217" s="73"/>
      <c r="T217" s="74"/>
      <c r="U217" s="34"/>
      <c r="V217" s="34"/>
      <c r="W217" s="34"/>
      <c r="X217" s="34"/>
      <c r="Y217" s="34"/>
      <c r="Z217" s="34"/>
      <c r="AA217" s="34"/>
      <c r="AB217" s="34"/>
      <c r="AC217" s="34"/>
      <c r="AD217" s="34"/>
      <c r="AE217" s="34"/>
      <c r="AT217" s="15" t="s">
        <v>290</v>
      </c>
      <c r="AU217" s="15" t="s">
        <v>82</v>
      </c>
    </row>
    <row r="218" s="2" customFormat="1" ht="24.15" customHeight="1">
      <c r="A218" s="34"/>
      <c r="B218" s="177"/>
      <c r="C218" s="178" t="s">
        <v>809</v>
      </c>
      <c r="D218" s="178" t="s">
        <v>284</v>
      </c>
      <c r="E218" s="179" t="s">
        <v>3150</v>
      </c>
      <c r="F218" s="180" t="s">
        <v>3151</v>
      </c>
      <c r="G218" s="181" t="s">
        <v>515</v>
      </c>
      <c r="H218" s="203">
        <v>1.115</v>
      </c>
      <c r="I218" s="183"/>
      <c r="J218" s="184">
        <f>ROUND(I218*H218,2)</f>
        <v>0</v>
      </c>
      <c r="K218" s="185"/>
      <c r="L218" s="35"/>
      <c r="M218" s="186" t="s">
        <v>1</v>
      </c>
      <c r="N218" s="187" t="s">
        <v>38</v>
      </c>
      <c r="O218" s="73"/>
      <c r="P218" s="188">
        <f>O218*H218</f>
        <v>0</v>
      </c>
      <c r="Q218" s="188">
        <v>0</v>
      </c>
      <c r="R218" s="188">
        <f>Q218*H218</f>
        <v>0</v>
      </c>
      <c r="S218" s="188">
        <v>0</v>
      </c>
      <c r="T218" s="189">
        <f>S218*H218</f>
        <v>0</v>
      </c>
      <c r="U218" s="34"/>
      <c r="V218" s="34"/>
      <c r="W218" s="34"/>
      <c r="X218" s="34"/>
      <c r="Y218" s="34"/>
      <c r="Z218" s="34"/>
      <c r="AA218" s="34"/>
      <c r="AB218" s="34"/>
      <c r="AC218" s="34"/>
      <c r="AD218" s="34"/>
      <c r="AE218" s="34"/>
      <c r="AR218" s="190" t="s">
        <v>353</v>
      </c>
      <c r="AT218" s="190" t="s">
        <v>284</v>
      </c>
      <c r="AU218" s="190" t="s">
        <v>82</v>
      </c>
      <c r="AY218" s="15" t="s">
        <v>281</v>
      </c>
      <c r="BE218" s="191">
        <f>IF(N218="základní",J218,0)</f>
        <v>0</v>
      </c>
      <c r="BF218" s="191">
        <f>IF(N218="snížená",J218,0)</f>
        <v>0</v>
      </c>
      <c r="BG218" s="191">
        <f>IF(N218="zákl. přenesená",J218,0)</f>
        <v>0</v>
      </c>
      <c r="BH218" s="191">
        <f>IF(N218="sníž. přenesená",J218,0)</f>
        <v>0</v>
      </c>
      <c r="BI218" s="191">
        <f>IF(N218="nulová",J218,0)</f>
        <v>0</v>
      </c>
      <c r="BJ218" s="15" t="s">
        <v>80</v>
      </c>
      <c r="BK218" s="191">
        <f>ROUND(I218*H218,2)</f>
        <v>0</v>
      </c>
      <c r="BL218" s="15" t="s">
        <v>353</v>
      </c>
      <c r="BM218" s="190" t="s">
        <v>3152</v>
      </c>
    </row>
    <row r="219" s="2" customFormat="1">
      <c r="A219" s="34"/>
      <c r="B219" s="35"/>
      <c r="C219" s="34"/>
      <c r="D219" s="192" t="s">
        <v>290</v>
      </c>
      <c r="E219" s="34"/>
      <c r="F219" s="193" t="s">
        <v>3151</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290</v>
      </c>
      <c r="AU219" s="15" t="s">
        <v>82</v>
      </c>
    </row>
    <row r="220" s="12" customFormat="1" ht="22.8" customHeight="1">
      <c r="A220" s="12"/>
      <c r="B220" s="164"/>
      <c r="C220" s="12"/>
      <c r="D220" s="165" t="s">
        <v>72</v>
      </c>
      <c r="E220" s="175" t="s">
        <v>881</v>
      </c>
      <c r="F220" s="175" t="s">
        <v>882</v>
      </c>
      <c r="G220" s="12"/>
      <c r="H220" s="12"/>
      <c r="I220" s="167"/>
      <c r="J220" s="176">
        <f>BK220</f>
        <v>0</v>
      </c>
      <c r="K220" s="12"/>
      <c r="L220" s="164"/>
      <c r="M220" s="169"/>
      <c r="N220" s="170"/>
      <c r="O220" s="170"/>
      <c r="P220" s="171">
        <f>SUM(P221:P244)</f>
        <v>0</v>
      </c>
      <c r="Q220" s="170"/>
      <c r="R220" s="171">
        <f>SUM(R221:R244)</f>
        <v>0.043140000000000005</v>
      </c>
      <c r="S220" s="170"/>
      <c r="T220" s="172">
        <f>SUM(T221:T244)</f>
        <v>0</v>
      </c>
      <c r="U220" s="12"/>
      <c r="V220" s="12"/>
      <c r="W220" s="12"/>
      <c r="X220" s="12"/>
      <c r="Y220" s="12"/>
      <c r="Z220" s="12"/>
      <c r="AA220" s="12"/>
      <c r="AB220" s="12"/>
      <c r="AC220" s="12"/>
      <c r="AD220" s="12"/>
      <c r="AE220" s="12"/>
      <c r="AR220" s="165" t="s">
        <v>82</v>
      </c>
      <c r="AT220" s="173" t="s">
        <v>72</v>
      </c>
      <c r="AU220" s="173" t="s">
        <v>80</v>
      </c>
      <c r="AY220" s="165" t="s">
        <v>281</v>
      </c>
      <c r="BK220" s="174">
        <f>SUM(BK221:BK244)</f>
        <v>0</v>
      </c>
    </row>
    <row r="221" s="2" customFormat="1" ht="24.15" customHeight="1">
      <c r="A221" s="34"/>
      <c r="B221" s="177"/>
      <c r="C221" s="178" t="s">
        <v>814</v>
      </c>
      <c r="D221" s="178" t="s">
        <v>284</v>
      </c>
      <c r="E221" s="179" t="s">
        <v>3153</v>
      </c>
      <c r="F221" s="180" t="s">
        <v>3154</v>
      </c>
      <c r="G221" s="181" t="s">
        <v>410</v>
      </c>
      <c r="H221" s="203">
        <v>2</v>
      </c>
      <c r="I221" s="183"/>
      <c r="J221" s="184">
        <f>ROUND(I221*H221,2)</f>
        <v>0</v>
      </c>
      <c r="K221" s="185"/>
      <c r="L221" s="35"/>
      <c r="M221" s="186" t="s">
        <v>1</v>
      </c>
      <c r="N221" s="187" t="s">
        <v>38</v>
      </c>
      <c r="O221" s="73"/>
      <c r="P221" s="188">
        <f>O221*H221</f>
        <v>0</v>
      </c>
      <c r="Q221" s="188">
        <v>0</v>
      </c>
      <c r="R221" s="188">
        <f>Q221*H221</f>
        <v>0</v>
      </c>
      <c r="S221" s="188">
        <v>0</v>
      </c>
      <c r="T221" s="189">
        <f>S221*H221</f>
        <v>0</v>
      </c>
      <c r="U221" s="34"/>
      <c r="V221" s="34"/>
      <c r="W221" s="34"/>
      <c r="X221" s="34"/>
      <c r="Y221" s="34"/>
      <c r="Z221" s="34"/>
      <c r="AA221" s="34"/>
      <c r="AB221" s="34"/>
      <c r="AC221" s="34"/>
      <c r="AD221" s="34"/>
      <c r="AE221" s="34"/>
      <c r="AR221" s="190" t="s">
        <v>353</v>
      </c>
      <c r="AT221" s="190" t="s">
        <v>284</v>
      </c>
      <c r="AU221" s="190" t="s">
        <v>82</v>
      </c>
      <c r="AY221" s="15" t="s">
        <v>281</v>
      </c>
      <c r="BE221" s="191">
        <f>IF(N221="základní",J221,0)</f>
        <v>0</v>
      </c>
      <c r="BF221" s="191">
        <f>IF(N221="snížená",J221,0)</f>
        <v>0</v>
      </c>
      <c r="BG221" s="191">
        <f>IF(N221="zákl. přenesená",J221,0)</f>
        <v>0</v>
      </c>
      <c r="BH221" s="191">
        <f>IF(N221="sníž. přenesená",J221,0)</f>
        <v>0</v>
      </c>
      <c r="BI221" s="191">
        <f>IF(N221="nulová",J221,0)</f>
        <v>0</v>
      </c>
      <c r="BJ221" s="15" t="s">
        <v>80</v>
      </c>
      <c r="BK221" s="191">
        <f>ROUND(I221*H221,2)</f>
        <v>0</v>
      </c>
      <c r="BL221" s="15" t="s">
        <v>353</v>
      </c>
      <c r="BM221" s="190" t="s">
        <v>3155</v>
      </c>
    </row>
    <row r="222" s="2" customFormat="1">
      <c r="A222" s="34"/>
      <c r="B222" s="35"/>
      <c r="C222" s="34"/>
      <c r="D222" s="192" t="s">
        <v>290</v>
      </c>
      <c r="E222" s="34"/>
      <c r="F222" s="193" t="s">
        <v>3154</v>
      </c>
      <c r="G222" s="34"/>
      <c r="H222" s="34"/>
      <c r="I222" s="194"/>
      <c r="J222" s="34"/>
      <c r="K222" s="34"/>
      <c r="L222" s="35"/>
      <c r="M222" s="195"/>
      <c r="N222" s="196"/>
      <c r="O222" s="73"/>
      <c r="P222" s="73"/>
      <c r="Q222" s="73"/>
      <c r="R222" s="73"/>
      <c r="S222" s="73"/>
      <c r="T222" s="74"/>
      <c r="U222" s="34"/>
      <c r="V222" s="34"/>
      <c r="W222" s="34"/>
      <c r="X222" s="34"/>
      <c r="Y222" s="34"/>
      <c r="Z222" s="34"/>
      <c r="AA222" s="34"/>
      <c r="AB222" s="34"/>
      <c r="AC222" s="34"/>
      <c r="AD222" s="34"/>
      <c r="AE222" s="34"/>
      <c r="AT222" s="15" t="s">
        <v>290</v>
      </c>
      <c r="AU222" s="15" t="s">
        <v>82</v>
      </c>
    </row>
    <row r="223" s="2" customFormat="1" ht="24.15" customHeight="1">
      <c r="A223" s="34"/>
      <c r="B223" s="177"/>
      <c r="C223" s="208" t="s">
        <v>512</v>
      </c>
      <c r="D223" s="208" t="s">
        <v>2150</v>
      </c>
      <c r="E223" s="209" t="s">
        <v>3156</v>
      </c>
      <c r="F223" s="210" t="s">
        <v>3157</v>
      </c>
      <c r="G223" s="211" t="s">
        <v>410</v>
      </c>
      <c r="H223" s="212">
        <v>2</v>
      </c>
      <c r="I223" s="213"/>
      <c r="J223" s="214">
        <f>ROUND(I223*H223,2)</f>
        <v>0</v>
      </c>
      <c r="K223" s="215"/>
      <c r="L223" s="216"/>
      <c r="M223" s="217" t="s">
        <v>1</v>
      </c>
      <c r="N223" s="218" t="s">
        <v>38</v>
      </c>
      <c r="O223" s="73"/>
      <c r="P223" s="188">
        <f>O223*H223</f>
        <v>0</v>
      </c>
      <c r="Q223" s="188">
        <v>0.017500000000000002</v>
      </c>
      <c r="R223" s="188">
        <f>Q223*H223</f>
        <v>0.035000000000000003</v>
      </c>
      <c r="S223" s="188">
        <v>0</v>
      </c>
      <c r="T223" s="189">
        <f>S223*H223</f>
        <v>0</v>
      </c>
      <c r="U223" s="34"/>
      <c r="V223" s="34"/>
      <c r="W223" s="34"/>
      <c r="X223" s="34"/>
      <c r="Y223" s="34"/>
      <c r="Z223" s="34"/>
      <c r="AA223" s="34"/>
      <c r="AB223" s="34"/>
      <c r="AC223" s="34"/>
      <c r="AD223" s="34"/>
      <c r="AE223" s="34"/>
      <c r="AR223" s="190" t="s">
        <v>502</v>
      </c>
      <c r="AT223" s="190" t="s">
        <v>2150</v>
      </c>
      <c r="AU223" s="190" t="s">
        <v>82</v>
      </c>
      <c r="AY223" s="15" t="s">
        <v>281</v>
      </c>
      <c r="BE223" s="191">
        <f>IF(N223="základní",J223,0)</f>
        <v>0</v>
      </c>
      <c r="BF223" s="191">
        <f>IF(N223="snížená",J223,0)</f>
        <v>0</v>
      </c>
      <c r="BG223" s="191">
        <f>IF(N223="zákl. přenesená",J223,0)</f>
        <v>0</v>
      </c>
      <c r="BH223" s="191">
        <f>IF(N223="sníž. přenesená",J223,0)</f>
        <v>0</v>
      </c>
      <c r="BI223" s="191">
        <f>IF(N223="nulová",J223,0)</f>
        <v>0</v>
      </c>
      <c r="BJ223" s="15" t="s">
        <v>80</v>
      </c>
      <c r="BK223" s="191">
        <f>ROUND(I223*H223,2)</f>
        <v>0</v>
      </c>
      <c r="BL223" s="15" t="s">
        <v>353</v>
      </c>
      <c r="BM223" s="190" t="s">
        <v>3158</v>
      </c>
    </row>
    <row r="224" s="2" customFormat="1">
      <c r="A224" s="34"/>
      <c r="B224" s="35"/>
      <c r="C224" s="34"/>
      <c r="D224" s="192" t="s">
        <v>290</v>
      </c>
      <c r="E224" s="34"/>
      <c r="F224" s="193" t="s">
        <v>3157</v>
      </c>
      <c r="G224" s="34"/>
      <c r="H224" s="34"/>
      <c r="I224" s="194"/>
      <c r="J224" s="34"/>
      <c r="K224" s="34"/>
      <c r="L224" s="35"/>
      <c r="M224" s="195"/>
      <c r="N224" s="196"/>
      <c r="O224" s="73"/>
      <c r="P224" s="73"/>
      <c r="Q224" s="73"/>
      <c r="R224" s="73"/>
      <c r="S224" s="73"/>
      <c r="T224" s="74"/>
      <c r="U224" s="34"/>
      <c r="V224" s="34"/>
      <c r="W224" s="34"/>
      <c r="X224" s="34"/>
      <c r="Y224" s="34"/>
      <c r="Z224" s="34"/>
      <c r="AA224" s="34"/>
      <c r="AB224" s="34"/>
      <c r="AC224" s="34"/>
      <c r="AD224" s="34"/>
      <c r="AE224" s="34"/>
      <c r="AT224" s="15" t="s">
        <v>290</v>
      </c>
      <c r="AU224" s="15" t="s">
        <v>82</v>
      </c>
    </row>
    <row r="225" s="2" customFormat="1" ht="16.5" customHeight="1">
      <c r="A225" s="34"/>
      <c r="B225" s="177"/>
      <c r="C225" s="178" t="s">
        <v>517</v>
      </c>
      <c r="D225" s="178" t="s">
        <v>284</v>
      </c>
      <c r="E225" s="179" t="s">
        <v>3159</v>
      </c>
      <c r="F225" s="180" t="s">
        <v>3160</v>
      </c>
      <c r="G225" s="181" t="s">
        <v>410</v>
      </c>
      <c r="H225" s="203">
        <v>4</v>
      </c>
      <c r="I225" s="183"/>
      <c r="J225" s="184">
        <f>ROUND(I225*H225,2)</f>
        <v>0</v>
      </c>
      <c r="K225" s="185"/>
      <c r="L225" s="35"/>
      <c r="M225" s="186" t="s">
        <v>1</v>
      </c>
      <c r="N225" s="187" t="s">
        <v>38</v>
      </c>
      <c r="O225" s="73"/>
      <c r="P225" s="188">
        <f>O225*H225</f>
        <v>0</v>
      </c>
      <c r="Q225" s="188">
        <v>0</v>
      </c>
      <c r="R225" s="188">
        <f>Q225*H225</f>
        <v>0</v>
      </c>
      <c r="S225" s="188">
        <v>0</v>
      </c>
      <c r="T225" s="189">
        <f>S225*H225</f>
        <v>0</v>
      </c>
      <c r="U225" s="34"/>
      <c r="V225" s="34"/>
      <c r="W225" s="34"/>
      <c r="X225" s="34"/>
      <c r="Y225" s="34"/>
      <c r="Z225" s="34"/>
      <c r="AA225" s="34"/>
      <c r="AB225" s="34"/>
      <c r="AC225" s="34"/>
      <c r="AD225" s="34"/>
      <c r="AE225" s="34"/>
      <c r="AR225" s="190" t="s">
        <v>353</v>
      </c>
      <c r="AT225" s="190" t="s">
        <v>284</v>
      </c>
      <c r="AU225" s="190" t="s">
        <v>82</v>
      </c>
      <c r="AY225" s="15" t="s">
        <v>281</v>
      </c>
      <c r="BE225" s="191">
        <f>IF(N225="základní",J225,0)</f>
        <v>0</v>
      </c>
      <c r="BF225" s="191">
        <f>IF(N225="snížená",J225,0)</f>
        <v>0</v>
      </c>
      <c r="BG225" s="191">
        <f>IF(N225="zákl. přenesená",J225,0)</f>
        <v>0</v>
      </c>
      <c r="BH225" s="191">
        <f>IF(N225="sníž. přenesená",J225,0)</f>
        <v>0</v>
      </c>
      <c r="BI225" s="191">
        <f>IF(N225="nulová",J225,0)</f>
        <v>0</v>
      </c>
      <c r="BJ225" s="15" t="s">
        <v>80</v>
      </c>
      <c r="BK225" s="191">
        <f>ROUND(I225*H225,2)</f>
        <v>0</v>
      </c>
      <c r="BL225" s="15" t="s">
        <v>353</v>
      </c>
      <c r="BM225" s="190" t="s">
        <v>3161</v>
      </c>
    </row>
    <row r="226" s="2" customFormat="1">
      <c r="A226" s="34"/>
      <c r="B226" s="35"/>
      <c r="C226" s="34"/>
      <c r="D226" s="192" t="s">
        <v>290</v>
      </c>
      <c r="E226" s="34"/>
      <c r="F226" s="193" t="s">
        <v>3160</v>
      </c>
      <c r="G226" s="34"/>
      <c r="H226" s="34"/>
      <c r="I226" s="194"/>
      <c r="J226" s="34"/>
      <c r="K226" s="34"/>
      <c r="L226" s="35"/>
      <c r="M226" s="195"/>
      <c r="N226" s="196"/>
      <c r="O226" s="73"/>
      <c r="P226" s="73"/>
      <c r="Q226" s="73"/>
      <c r="R226" s="73"/>
      <c r="S226" s="73"/>
      <c r="T226" s="74"/>
      <c r="U226" s="34"/>
      <c r="V226" s="34"/>
      <c r="W226" s="34"/>
      <c r="X226" s="34"/>
      <c r="Y226" s="34"/>
      <c r="Z226" s="34"/>
      <c r="AA226" s="34"/>
      <c r="AB226" s="34"/>
      <c r="AC226" s="34"/>
      <c r="AD226" s="34"/>
      <c r="AE226" s="34"/>
      <c r="AT226" s="15" t="s">
        <v>290</v>
      </c>
      <c r="AU226" s="15" t="s">
        <v>82</v>
      </c>
    </row>
    <row r="227" s="2" customFormat="1" ht="16.5" customHeight="1">
      <c r="A227" s="34"/>
      <c r="B227" s="177"/>
      <c r="C227" s="208" t="s">
        <v>522</v>
      </c>
      <c r="D227" s="208" t="s">
        <v>2150</v>
      </c>
      <c r="E227" s="209" t="s">
        <v>3162</v>
      </c>
      <c r="F227" s="210" t="s">
        <v>3163</v>
      </c>
      <c r="G227" s="211" t="s">
        <v>410</v>
      </c>
      <c r="H227" s="212">
        <v>4</v>
      </c>
      <c r="I227" s="213"/>
      <c r="J227" s="214">
        <f>ROUND(I227*H227,2)</f>
        <v>0</v>
      </c>
      <c r="K227" s="215"/>
      <c r="L227" s="216"/>
      <c r="M227" s="217" t="s">
        <v>1</v>
      </c>
      <c r="N227" s="218" t="s">
        <v>38</v>
      </c>
      <c r="O227" s="73"/>
      <c r="P227" s="188">
        <f>O227*H227</f>
        <v>0</v>
      </c>
      <c r="Q227" s="188">
        <v>0.00021000000000000001</v>
      </c>
      <c r="R227" s="188">
        <f>Q227*H227</f>
        <v>0.00084000000000000003</v>
      </c>
      <c r="S227" s="188">
        <v>0</v>
      </c>
      <c r="T227" s="189">
        <f>S227*H227</f>
        <v>0</v>
      </c>
      <c r="U227" s="34"/>
      <c r="V227" s="34"/>
      <c r="W227" s="34"/>
      <c r="X227" s="34"/>
      <c r="Y227" s="34"/>
      <c r="Z227" s="34"/>
      <c r="AA227" s="34"/>
      <c r="AB227" s="34"/>
      <c r="AC227" s="34"/>
      <c r="AD227" s="34"/>
      <c r="AE227" s="34"/>
      <c r="AR227" s="190" t="s">
        <v>502</v>
      </c>
      <c r="AT227" s="190" t="s">
        <v>2150</v>
      </c>
      <c r="AU227" s="190" t="s">
        <v>82</v>
      </c>
      <c r="AY227" s="15" t="s">
        <v>281</v>
      </c>
      <c r="BE227" s="191">
        <f>IF(N227="základní",J227,0)</f>
        <v>0</v>
      </c>
      <c r="BF227" s="191">
        <f>IF(N227="snížená",J227,0)</f>
        <v>0</v>
      </c>
      <c r="BG227" s="191">
        <f>IF(N227="zákl. přenesená",J227,0)</f>
        <v>0</v>
      </c>
      <c r="BH227" s="191">
        <f>IF(N227="sníž. přenesená",J227,0)</f>
        <v>0</v>
      </c>
      <c r="BI227" s="191">
        <f>IF(N227="nulová",J227,0)</f>
        <v>0</v>
      </c>
      <c r="BJ227" s="15" t="s">
        <v>80</v>
      </c>
      <c r="BK227" s="191">
        <f>ROUND(I227*H227,2)</f>
        <v>0</v>
      </c>
      <c r="BL227" s="15" t="s">
        <v>353</v>
      </c>
      <c r="BM227" s="190" t="s">
        <v>3164</v>
      </c>
    </row>
    <row r="228" s="2" customFormat="1">
      <c r="A228" s="34"/>
      <c r="B228" s="35"/>
      <c r="C228" s="34"/>
      <c r="D228" s="192" t="s">
        <v>290</v>
      </c>
      <c r="E228" s="34"/>
      <c r="F228" s="193" t="s">
        <v>3163</v>
      </c>
      <c r="G228" s="34"/>
      <c r="H228" s="34"/>
      <c r="I228" s="194"/>
      <c r="J228" s="34"/>
      <c r="K228" s="34"/>
      <c r="L228" s="35"/>
      <c r="M228" s="195"/>
      <c r="N228" s="196"/>
      <c r="O228" s="73"/>
      <c r="P228" s="73"/>
      <c r="Q228" s="73"/>
      <c r="R228" s="73"/>
      <c r="S228" s="73"/>
      <c r="T228" s="74"/>
      <c r="U228" s="34"/>
      <c r="V228" s="34"/>
      <c r="W228" s="34"/>
      <c r="X228" s="34"/>
      <c r="Y228" s="34"/>
      <c r="Z228" s="34"/>
      <c r="AA228" s="34"/>
      <c r="AB228" s="34"/>
      <c r="AC228" s="34"/>
      <c r="AD228" s="34"/>
      <c r="AE228" s="34"/>
      <c r="AT228" s="15" t="s">
        <v>290</v>
      </c>
      <c r="AU228" s="15" t="s">
        <v>82</v>
      </c>
    </row>
    <row r="229" s="2" customFormat="1" ht="16.5" customHeight="1">
      <c r="A229" s="34"/>
      <c r="B229" s="177"/>
      <c r="C229" s="178" t="s">
        <v>526</v>
      </c>
      <c r="D229" s="178" t="s">
        <v>284</v>
      </c>
      <c r="E229" s="179" t="s">
        <v>3165</v>
      </c>
      <c r="F229" s="180" t="s">
        <v>3166</v>
      </c>
      <c r="G229" s="181" t="s">
        <v>410</v>
      </c>
      <c r="H229" s="203">
        <v>1</v>
      </c>
      <c r="I229" s="183"/>
      <c r="J229" s="184">
        <f>ROUND(I229*H229,2)</f>
        <v>0</v>
      </c>
      <c r="K229" s="185"/>
      <c r="L229" s="35"/>
      <c r="M229" s="186" t="s">
        <v>1</v>
      </c>
      <c r="N229" s="187" t="s">
        <v>38</v>
      </c>
      <c r="O229" s="73"/>
      <c r="P229" s="188">
        <f>O229*H229</f>
        <v>0</v>
      </c>
      <c r="Q229" s="188">
        <v>0</v>
      </c>
      <c r="R229" s="188">
        <f>Q229*H229</f>
        <v>0</v>
      </c>
      <c r="S229" s="188">
        <v>0</v>
      </c>
      <c r="T229" s="189">
        <f>S229*H229</f>
        <v>0</v>
      </c>
      <c r="U229" s="34"/>
      <c r="V229" s="34"/>
      <c r="W229" s="34"/>
      <c r="X229" s="34"/>
      <c r="Y229" s="34"/>
      <c r="Z229" s="34"/>
      <c r="AA229" s="34"/>
      <c r="AB229" s="34"/>
      <c r="AC229" s="34"/>
      <c r="AD229" s="34"/>
      <c r="AE229" s="34"/>
      <c r="AR229" s="190" t="s">
        <v>353</v>
      </c>
      <c r="AT229" s="190" t="s">
        <v>284</v>
      </c>
      <c r="AU229" s="190" t="s">
        <v>82</v>
      </c>
      <c r="AY229" s="15" t="s">
        <v>281</v>
      </c>
      <c r="BE229" s="191">
        <f>IF(N229="základní",J229,0)</f>
        <v>0</v>
      </c>
      <c r="BF229" s="191">
        <f>IF(N229="snížená",J229,0)</f>
        <v>0</v>
      </c>
      <c r="BG229" s="191">
        <f>IF(N229="zákl. přenesená",J229,0)</f>
        <v>0</v>
      </c>
      <c r="BH229" s="191">
        <f>IF(N229="sníž. přenesená",J229,0)</f>
        <v>0</v>
      </c>
      <c r="BI229" s="191">
        <f>IF(N229="nulová",J229,0)</f>
        <v>0</v>
      </c>
      <c r="BJ229" s="15" t="s">
        <v>80</v>
      </c>
      <c r="BK229" s="191">
        <f>ROUND(I229*H229,2)</f>
        <v>0</v>
      </c>
      <c r="BL229" s="15" t="s">
        <v>353</v>
      </c>
      <c r="BM229" s="190" t="s">
        <v>3167</v>
      </c>
    </row>
    <row r="230" s="2" customFormat="1">
      <c r="A230" s="34"/>
      <c r="B230" s="35"/>
      <c r="C230" s="34"/>
      <c r="D230" s="192" t="s">
        <v>290</v>
      </c>
      <c r="E230" s="34"/>
      <c r="F230" s="193" t="s">
        <v>3166</v>
      </c>
      <c r="G230" s="34"/>
      <c r="H230" s="34"/>
      <c r="I230" s="194"/>
      <c r="J230" s="34"/>
      <c r="K230" s="34"/>
      <c r="L230" s="35"/>
      <c r="M230" s="195"/>
      <c r="N230" s="196"/>
      <c r="O230" s="73"/>
      <c r="P230" s="73"/>
      <c r="Q230" s="73"/>
      <c r="R230" s="73"/>
      <c r="S230" s="73"/>
      <c r="T230" s="74"/>
      <c r="U230" s="34"/>
      <c r="V230" s="34"/>
      <c r="W230" s="34"/>
      <c r="X230" s="34"/>
      <c r="Y230" s="34"/>
      <c r="Z230" s="34"/>
      <c r="AA230" s="34"/>
      <c r="AB230" s="34"/>
      <c r="AC230" s="34"/>
      <c r="AD230" s="34"/>
      <c r="AE230" s="34"/>
      <c r="AT230" s="15" t="s">
        <v>290</v>
      </c>
      <c r="AU230" s="15" t="s">
        <v>82</v>
      </c>
    </row>
    <row r="231" s="2" customFormat="1" ht="16.5" customHeight="1">
      <c r="A231" s="34"/>
      <c r="B231" s="177"/>
      <c r="C231" s="208" t="s">
        <v>838</v>
      </c>
      <c r="D231" s="208" t="s">
        <v>2150</v>
      </c>
      <c r="E231" s="209" t="s">
        <v>3168</v>
      </c>
      <c r="F231" s="210" t="s">
        <v>3169</v>
      </c>
      <c r="G231" s="211" t="s">
        <v>410</v>
      </c>
      <c r="H231" s="212">
        <v>1</v>
      </c>
      <c r="I231" s="213"/>
      <c r="J231" s="214">
        <f>ROUND(I231*H231,2)</f>
        <v>0</v>
      </c>
      <c r="K231" s="215"/>
      <c r="L231" s="216"/>
      <c r="M231" s="217" t="s">
        <v>1</v>
      </c>
      <c r="N231" s="218" t="s">
        <v>38</v>
      </c>
      <c r="O231" s="73"/>
      <c r="P231" s="188">
        <f>O231*H231</f>
        <v>0</v>
      </c>
      <c r="Q231" s="188">
        <v>0.0025999999999999999</v>
      </c>
      <c r="R231" s="188">
        <f>Q231*H231</f>
        <v>0.0025999999999999999</v>
      </c>
      <c r="S231" s="188">
        <v>0</v>
      </c>
      <c r="T231" s="189">
        <f>S231*H231</f>
        <v>0</v>
      </c>
      <c r="U231" s="34"/>
      <c r="V231" s="34"/>
      <c r="W231" s="34"/>
      <c r="X231" s="34"/>
      <c r="Y231" s="34"/>
      <c r="Z231" s="34"/>
      <c r="AA231" s="34"/>
      <c r="AB231" s="34"/>
      <c r="AC231" s="34"/>
      <c r="AD231" s="34"/>
      <c r="AE231" s="34"/>
      <c r="AR231" s="190" t="s">
        <v>502</v>
      </c>
      <c r="AT231" s="190" t="s">
        <v>2150</v>
      </c>
      <c r="AU231" s="190" t="s">
        <v>82</v>
      </c>
      <c r="AY231" s="15" t="s">
        <v>281</v>
      </c>
      <c r="BE231" s="191">
        <f>IF(N231="základní",J231,0)</f>
        <v>0</v>
      </c>
      <c r="BF231" s="191">
        <f>IF(N231="snížená",J231,0)</f>
        <v>0</v>
      </c>
      <c r="BG231" s="191">
        <f>IF(N231="zákl. přenesená",J231,0)</f>
        <v>0</v>
      </c>
      <c r="BH231" s="191">
        <f>IF(N231="sníž. přenesená",J231,0)</f>
        <v>0</v>
      </c>
      <c r="BI231" s="191">
        <f>IF(N231="nulová",J231,0)</f>
        <v>0</v>
      </c>
      <c r="BJ231" s="15" t="s">
        <v>80</v>
      </c>
      <c r="BK231" s="191">
        <f>ROUND(I231*H231,2)</f>
        <v>0</v>
      </c>
      <c r="BL231" s="15" t="s">
        <v>353</v>
      </c>
      <c r="BM231" s="190" t="s">
        <v>3170</v>
      </c>
    </row>
    <row r="232" s="2" customFormat="1">
      <c r="A232" s="34"/>
      <c r="B232" s="35"/>
      <c r="C232" s="34"/>
      <c r="D232" s="192" t="s">
        <v>290</v>
      </c>
      <c r="E232" s="34"/>
      <c r="F232" s="193" t="s">
        <v>3169</v>
      </c>
      <c r="G232" s="34"/>
      <c r="H232" s="34"/>
      <c r="I232" s="194"/>
      <c r="J232" s="34"/>
      <c r="K232" s="34"/>
      <c r="L232" s="35"/>
      <c r="M232" s="195"/>
      <c r="N232" s="196"/>
      <c r="O232" s="73"/>
      <c r="P232" s="73"/>
      <c r="Q232" s="73"/>
      <c r="R232" s="73"/>
      <c r="S232" s="73"/>
      <c r="T232" s="74"/>
      <c r="U232" s="34"/>
      <c r="V232" s="34"/>
      <c r="W232" s="34"/>
      <c r="X232" s="34"/>
      <c r="Y232" s="34"/>
      <c r="Z232" s="34"/>
      <c r="AA232" s="34"/>
      <c r="AB232" s="34"/>
      <c r="AC232" s="34"/>
      <c r="AD232" s="34"/>
      <c r="AE232" s="34"/>
      <c r="AT232" s="15" t="s">
        <v>290</v>
      </c>
      <c r="AU232" s="15" t="s">
        <v>82</v>
      </c>
    </row>
    <row r="233" s="2" customFormat="1" ht="16.5" customHeight="1">
      <c r="A233" s="34"/>
      <c r="B233" s="177"/>
      <c r="C233" s="178" t="s">
        <v>843</v>
      </c>
      <c r="D233" s="178" t="s">
        <v>284</v>
      </c>
      <c r="E233" s="179" t="s">
        <v>3171</v>
      </c>
      <c r="F233" s="180" t="s">
        <v>3172</v>
      </c>
      <c r="G233" s="181" t="s">
        <v>410</v>
      </c>
      <c r="H233" s="203">
        <v>2</v>
      </c>
      <c r="I233" s="183"/>
      <c r="J233" s="184">
        <f>ROUND(I233*H233,2)</f>
        <v>0</v>
      </c>
      <c r="K233" s="185"/>
      <c r="L233" s="35"/>
      <c r="M233" s="186" t="s">
        <v>1</v>
      </c>
      <c r="N233" s="187" t="s">
        <v>38</v>
      </c>
      <c r="O233" s="73"/>
      <c r="P233" s="188">
        <f>O233*H233</f>
        <v>0</v>
      </c>
      <c r="Q233" s="188">
        <v>0</v>
      </c>
      <c r="R233" s="188">
        <f>Q233*H233</f>
        <v>0</v>
      </c>
      <c r="S233" s="188">
        <v>0</v>
      </c>
      <c r="T233" s="189">
        <f>S233*H233</f>
        <v>0</v>
      </c>
      <c r="U233" s="34"/>
      <c r="V233" s="34"/>
      <c r="W233" s="34"/>
      <c r="X233" s="34"/>
      <c r="Y233" s="34"/>
      <c r="Z233" s="34"/>
      <c r="AA233" s="34"/>
      <c r="AB233" s="34"/>
      <c r="AC233" s="34"/>
      <c r="AD233" s="34"/>
      <c r="AE233" s="34"/>
      <c r="AR233" s="190" t="s">
        <v>353</v>
      </c>
      <c r="AT233" s="190" t="s">
        <v>284</v>
      </c>
      <c r="AU233" s="190" t="s">
        <v>82</v>
      </c>
      <c r="AY233" s="15" t="s">
        <v>281</v>
      </c>
      <c r="BE233" s="191">
        <f>IF(N233="základní",J233,0)</f>
        <v>0</v>
      </c>
      <c r="BF233" s="191">
        <f>IF(N233="snížená",J233,0)</f>
        <v>0</v>
      </c>
      <c r="BG233" s="191">
        <f>IF(N233="zákl. přenesená",J233,0)</f>
        <v>0</v>
      </c>
      <c r="BH233" s="191">
        <f>IF(N233="sníž. přenesená",J233,0)</f>
        <v>0</v>
      </c>
      <c r="BI233" s="191">
        <f>IF(N233="nulová",J233,0)</f>
        <v>0</v>
      </c>
      <c r="BJ233" s="15" t="s">
        <v>80</v>
      </c>
      <c r="BK233" s="191">
        <f>ROUND(I233*H233,2)</f>
        <v>0</v>
      </c>
      <c r="BL233" s="15" t="s">
        <v>353</v>
      </c>
      <c r="BM233" s="190" t="s">
        <v>3173</v>
      </c>
    </row>
    <row r="234" s="2" customFormat="1">
      <c r="A234" s="34"/>
      <c r="B234" s="35"/>
      <c r="C234" s="34"/>
      <c r="D234" s="192" t="s">
        <v>290</v>
      </c>
      <c r="E234" s="34"/>
      <c r="F234" s="193" t="s">
        <v>3172</v>
      </c>
      <c r="G234" s="34"/>
      <c r="H234" s="34"/>
      <c r="I234" s="194"/>
      <c r="J234" s="34"/>
      <c r="K234" s="34"/>
      <c r="L234" s="35"/>
      <c r="M234" s="195"/>
      <c r="N234" s="196"/>
      <c r="O234" s="73"/>
      <c r="P234" s="73"/>
      <c r="Q234" s="73"/>
      <c r="R234" s="73"/>
      <c r="S234" s="73"/>
      <c r="T234" s="74"/>
      <c r="U234" s="34"/>
      <c r="V234" s="34"/>
      <c r="W234" s="34"/>
      <c r="X234" s="34"/>
      <c r="Y234" s="34"/>
      <c r="Z234" s="34"/>
      <c r="AA234" s="34"/>
      <c r="AB234" s="34"/>
      <c r="AC234" s="34"/>
      <c r="AD234" s="34"/>
      <c r="AE234" s="34"/>
      <c r="AT234" s="15" t="s">
        <v>290</v>
      </c>
      <c r="AU234" s="15" t="s">
        <v>82</v>
      </c>
    </row>
    <row r="235" s="2" customFormat="1" ht="16.5" customHeight="1">
      <c r="A235" s="34"/>
      <c r="B235" s="177"/>
      <c r="C235" s="208" t="s">
        <v>536</v>
      </c>
      <c r="D235" s="208" t="s">
        <v>2150</v>
      </c>
      <c r="E235" s="209" t="s">
        <v>3174</v>
      </c>
      <c r="F235" s="210" t="s">
        <v>3175</v>
      </c>
      <c r="G235" s="211" t="s">
        <v>410</v>
      </c>
      <c r="H235" s="212">
        <v>2</v>
      </c>
      <c r="I235" s="213"/>
      <c r="J235" s="214">
        <f>ROUND(I235*H235,2)</f>
        <v>0</v>
      </c>
      <c r="K235" s="215"/>
      <c r="L235" s="216"/>
      <c r="M235" s="217" t="s">
        <v>1</v>
      </c>
      <c r="N235" s="218" t="s">
        <v>38</v>
      </c>
      <c r="O235" s="73"/>
      <c r="P235" s="188">
        <f>O235*H235</f>
        <v>0</v>
      </c>
      <c r="Q235" s="188">
        <v>0.00014999999999999999</v>
      </c>
      <c r="R235" s="188">
        <f>Q235*H235</f>
        <v>0.00029999999999999997</v>
      </c>
      <c r="S235" s="188">
        <v>0</v>
      </c>
      <c r="T235" s="189">
        <f>S235*H235</f>
        <v>0</v>
      </c>
      <c r="U235" s="34"/>
      <c r="V235" s="34"/>
      <c r="W235" s="34"/>
      <c r="X235" s="34"/>
      <c r="Y235" s="34"/>
      <c r="Z235" s="34"/>
      <c r="AA235" s="34"/>
      <c r="AB235" s="34"/>
      <c r="AC235" s="34"/>
      <c r="AD235" s="34"/>
      <c r="AE235" s="34"/>
      <c r="AR235" s="190" t="s">
        <v>502</v>
      </c>
      <c r="AT235" s="190" t="s">
        <v>2150</v>
      </c>
      <c r="AU235" s="190" t="s">
        <v>82</v>
      </c>
      <c r="AY235" s="15" t="s">
        <v>281</v>
      </c>
      <c r="BE235" s="191">
        <f>IF(N235="základní",J235,0)</f>
        <v>0</v>
      </c>
      <c r="BF235" s="191">
        <f>IF(N235="snížená",J235,0)</f>
        <v>0</v>
      </c>
      <c r="BG235" s="191">
        <f>IF(N235="zákl. přenesená",J235,0)</f>
        <v>0</v>
      </c>
      <c r="BH235" s="191">
        <f>IF(N235="sníž. přenesená",J235,0)</f>
        <v>0</v>
      </c>
      <c r="BI235" s="191">
        <f>IF(N235="nulová",J235,0)</f>
        <v>0</v>
      </c>
      <c r="BJ235" s="15" t="s">
        <v>80</v>
      </c>
      <c r="BK235" s="191">
        <f>ROUND(I235*H235,2)</f>
        <v>0</v>
      </c>
      <c r="BL235" s="15" t="s">
        <v>353</v>
      </c>
      <c r="BM235" s="190" t="s">
        <v>3176</v>
      </c>
    </row>
    <row r="236" s="2" customFormat="1">
      <c r="A236" s="34"/>
      <c r="B236" s="35"/>
      <c r="C236" s="34"/>
      <c r="D236" s="192" t="s">
        <v>290</v>
      </c>
      <c r="E236" s="34"/>
      <c r="F236" s="193" t="s">
        <v>3177</v>
      </c>
      <c r="G236" s="34"/>
      <c r="H236" s="34"/>
      <c r="I236" s="194"/>
      <c r="J236" s="34"/>
      <c r="K236" s="34"/>
      <c r="L236" s="35"/>
      <c r="M236" s="195"/>
      <c r="N236" s="196"/>
      <c r="O236" s="73"/>
      <c r="P236" s="73"/>
      <c r="Q236" s="73"/>
      <c r="R236" s="73"/>
      <c r="S236" s="73"/>
      <c r="T236" s="74"/>
      <c r="U236" s="34"/>
      <c r="V236" s="34"/>
      <c r="W236" s="34"/>
      <c r="X236" s="34"/>
      <c r="Y236" s="34"/>
      <c r="Z236" s="34"/>
      <c r="AA236" s="34"/>
      <c r="AB236" s="34"/>
      <c r="AC236" s="34"/>
      <c r="AD236" s="34"/>
      <c r="AE236" s="34"/>
      <c r="AT236" s="15" t="s">
        <v>290</v>
      </c>
      <c r="AU236" s="15" t="s">
        <v>82</v>
      </c>
    </row>
    <row r="237" s="2" customFormat="1" ht="21.75" customHeight="1">
      <c r="A237" s="34"/>
      <c r="B237" s="177"/>
      <c r="C237" s="178" t="s">
        <v>540</v>
      </c>
      <c r="D237" s="178" t="s">
        <v>284</v>
      </c>
      <c r="E237" s="179" t="s">
        <v>3178</v>
      </c>
      <c r="F237" s="180" t="s">
        <v>3179</v>
      </c>
      <c r="G237" s="181" t="s">
        <v>410</v>
      </c>
      <c r="H237" s="203">
        <v>2</v>
      </c>
      <c r="I237" s="183"/>
      <c r="J237" s="184">
        <f>ROUND(I237*H237,2)</f>
        <v>0</v>
      </c>
      <c r="K237" s="185"/>
      <c r="L237" s="35"/>
      <c r="M237" s="186" t="s">
        <v>1</v>
      </c>
      <c r="N237" s="187" t="s">
        <v>38</v>
      </c>
      <c r="O237" s="73"/>
      <c r="P237" s="188">
        <f>O237*H237</f>
        <v>0</v>
      </c>
      <c r="Q237" s="188">
        <v>0</v>
      </c>
      <c r="R237" s="188">
        <f>Q237*H237</f>
        <v>0</v>
      </c>
      <c r="S237" s="188">
        <v>0</v>
      </c>
      <c r="T237" s="189">
        <f>S237*H237</f>
        <v>0</v>
      </c>
      <c r="U237" s="34"/>
      <c r="V237" s="34"/>
      <c r="W237" s="34"/>
      <c r="X237" s="34"/>
      <c r="Y237" s="34"/>
      <c r="Z237" s="34"/>
      <c r="AA237" s="34"/>
      <c r="AB237" s="34"/>
      <c r="AC237" s="34"/>
      <c r="AD237" s="34"/>
      <c r="AE237" s="34"/>
      <c r="AR237" s="190" t="s">
        <v>353</v>
      </c>
      <c r="AT237" s="190" t="s">
        <v>284</v>
      </c>
      <c r="AU237" s="190" t="s">
        <v>82</v>
      </c>
      <c r="AY237" s="15" t="s">
        <v>281</v>
      </c>
      <c r="BE237" s="191">
        <f>IF(N237="základní",J237,0)</f>
        <v>0</v>
      </c>
      <c r="BF237" s="191">
        <f>IF(N237="snížená",J237,0)</f>
        <v>0</v>
      </c>
      <c r="BG237" s="191">
        <f>IF(N237="zákl. přenesená",J237,0)</f>
        <v>0</v>
      </c>
      <c r="BH237" s="191">
        <f>IF(N237="sníž. přenesená",J237,0)</f>
        <v>0</v>
      </c>
      <c r="BI237" s="191">
        <f>IF(N237="nulová",J237,0)</f>
        <v>0</v>
      </c>
      <c r="BJ237" s="15" t="s">
        <v>80</v>
      </c>
      <c r="BK237" s="191">
        <f>ROUND(I237*H237,2)</f>
        <v>0</v>
      </c>
      <c r="BL237" s="15" t="s">
        <v>353</v>
      </c>
      <c r="BM237" s="190" t="s">
        <v>3180</v>
      </c>
    </row>
    <row r="238" s="2" customFormat="1">
      <c r="A238" s="34"/>
      <c r="B238" s="35"/>
      <c r="C238" s="34"/>
      <c r="D238" s="192" t="s">
        <v>290</v>
      </c>
      <c r="E238" s="34"/>
      <c r="F238" s="193" t="s">
        <v>3179</v>
      </c>
      <c r="G238" s="34"/>
      <c r="H238" s="34"/>
      <c r="I238" s="194"/>
      <c r="J238" s="34"/>
      <c r="K238" s="34"/>
      <c r="L238" s="35"/>
      <c r="M238" s="195"/>
      <c r="N238" s="196"/>
      <c r="O238" s="73"/>
      <c r="P238" s="73"/>
      <c r="Q238" s="73"/>
      <c r="R238" s="73"/>
      <c r="S238" s="73"/>
      <c r="T238" s="74"/>
      <c r="U238" s="34"/>
      <c r="V238" s="34"/>
      <c r="W238" s="34"/>
      <c r="X238" s="34"/>
      <c r="Y238" s="34"/>
      <c r="Z238" s="34"/>
      <c r="AA238" s="34"/>
      <c r="AB238" s="34"/>
      <c r="AC238" s="34"/>
      <c r="AD238" s="34"/>
      <c r="AE238" s="34"/>
      <c r="AT238" s="15" t="s">
        <v>290</v>
      </c>
      <c r="AU238" s="15" t="s">
        <v>82</v>
      </c>
    </row>
    <row r="239" s="2" customFormat="1" ht="16.5" customHeight="1">
      <c r="A239" s="34"/>
      <c r="B239" s="177"/>
      <c r="C239" s="208" t="s">
        <v>544</v>
      </c>
      <c r="D239" s="208" t="s">
        <v>2150</v>
      </c>
      <c r="E239" s="209" t="s">
        <v>3181</v>
      </c>
      <c r="F239" s="210" t="s">
        <v>3182</v>
      </c>
      <c r="G239" s="211" t="s">
        <v>410</v>
      </c>
      <c r="H239" s="212">
        <v>2</v>
      </c>
      <c r="I239" s="213"/>
      <c r="J239" s="214">
        <f>ROUND(I239*H239,2)</f>
        <v>0</v>
      </c>
      <c r="K239" s="215"/>
      <c r="L239" s="216"/>
      <c r="M239" s="217" t="s">
        <v>1</v>
      </c>
      <c r="N239" s="218" t="s">
        <v>38</v>
      </c>
      <c r="O239" s="73"/>
      <c r="P239" s="188">
        <f>O239*H239</f>
        <v>0</v>
      </c>
      <c r="Q239" s="188">
        <v>0.0022000000000000001</v>
      </c>
      <c r="R239" s="188">
        <f>Q239*H239</f>
        <v>0.0044000000000000003</v>
      </c>
      <c r="S239" s="188">
        <v>0</v>
      </c>
      <c r="T239" s="189">
        <f>S239*H239</f>
        <v>0</v>
      </c>
      <c r="U239" s="34"/>
      <c r="V239" s="34"/>
      <c r="W239" s="34"/>
      <c r="X239" s="34"/>
      <c r="Y239" s="34"/>
      <c r="Z239" s="34"/>
      <c r="AA239" s="34"/>
      <c r="AB239" s="34"/>
      <c r="AC239" s="34"/>
      <c r="AD239" s="34"/>
      <c r="AE239" s="34"/>
      <c r="AR239" s="190" t="s">
        <v>502</v>
      </c>
      <c r="AT239" s="190" t="s">
        <v>2150</v>
      </c>
      <c r="AU239" s="190" t="s">
        <v>82</v>
      </c>
      <c r="AY239" s="15" t="s">
        <v>281</v>
      </c>
      <c r="BE239" s="191">
        <f>IF(N239="základní",J239,0)</f>
        <v>0</v>
      </c>
      <c r="BF239" s="191">
        <f>IF(N239="snížená",J239,0)</f>
        <v>0</v>
      </c>
      <c r="BG239" s="191">
        <f>IF(N239="zákl. přenesená",J239,0)</f>
        <v>0</v>
      </c>
      <c r="BH239" s="191">
        <f>IF(N239="sníž. přenesená",J239,0)</f>
        <v>0</v>
      </c>
      <c r="BI239" s="191">
        <f>IF(N239="nulová",J239,0)</f>
        <v>0</v>
      </c>
      <c r="BJ239" s="15" t="s">
        <v>80</v>
      </c>
      <c r="BK239" s="191">
        <f>ROUND(I239*H239,2)</f>
        <v>0</v>
      </c>
      <c r="BL239" s="15" t="s">
        <v>353</v>
      </c>
      <c r="BM239" s="190" t="s">
        <v>3183</v>
      </c>
    </row>
    <row r="240" s="2" customFormat="1">
      <c r="A240" s="34"/>
      <c r="B240" s="35"/>
      <c r="C240" s="34"/>
      <c r="D240" s="192" t="s">
        <v>290</v>
      </c>
      <c r="E240" s="34"/>
      <c r="F240" s="193" t="s">
        <v>3182</v>
      </c>
      <c r="G240" s="34"/>
      <c r="H240" s="34"/>
      <c r="I240" s="194"/>
      <c r="J240" s="34"/>
      <c r="K240" s="34"/>
      <c r="L240" s="35"/>
      <c r="M240" s="195"/>
      <c r="N240" s="196"/>
      <c r="O240" s="73"/>
      <c r="P240" s="73"/>
      <c r="Q240" s="73"/>
      <c r="R240" s="73"/>
      <c r="S240" s="73"/>
      <c r="T240" s="74"/>
      <c r="U240" s="34"/>
      <c r="V240" s="34"/>
      <c r="W240" s="34"/>
      <c r="X240" s="34"/>
      <c r="Y240" s="34"/>
      <c r="Z240" s="34"/>
      <c r="AA240" s="34"/>
      <c r="AB240" s="34"/>
      <c r="AC240" s="34"/>
      <c r="AD240" s="34"/>
      <c r="AE240" s="34"/>
      <c r="AT240" s="15" t="s">
        <v>290</v>
      </c>
      <c r="AU240" s="15" t="s">
        <v>82</v>
      </c>
    </row>
    <row r="241" s="2" customFormat="1" ht="24.15" customHeight="1">
      <c r="A241" s="34"/>
      <c r="B241" s="177"/>
      <c r="C241" s="178" t="s">
        <v>862</v>
      </c>
      <c r="D241" s="178" t="s">
        <v>284</v>
      </c>
      <c r="E241" s="179" t="s">
        <v>3184</v>
      </c>
      <c r="F241" s="180" t="s">
        <v>3185</v>
      </c>
      <c r="G241" s="181" t="s">
        <v>410</v>
      </c>
      <c r="H241" s="203">
        <v>6</v>
      </c>
      <c r="I241" s="183"/>
      <c r="J241" s="184">
        <f>ROUND(I241*H241,2)</f>
        <v>0</v>
      </c>
      <c r="K241" s="185"/>
      <c r="L241" s="35"/>
      <c r="M241" s="186" t="s">
        <v>1</v>
      </c>
      <c r="N241" s="187" t="s">
        <v>38</v>
      </c>
      <c r="O241" s="73"/>
      <c r="P241" s="188">
        <f>O241*H241</f>
        <v>0</v>
      </c>
      <c r="Q241" s="188">
        <v>0</v>
      </c>
      <c r="R241" s="188">
        <f>Q241*H241</f>
        <v>0</v>
      </c>
      <c r="S241" s="188">
        <v>0</v>
      </c>
      <c r="T241" s="189">
        <f>S241*H241</f>
        <v>0</v>
      </c>
      <c r="U241" s="34"/>
      <c r="V241" s="34"/>
      <c r="W241" s="34"/>
      <c r="X241" s="34"/>
      <c r="Y241" s="34"/>
      <c r="Z241" s="34"/>
      <c r="AA241" s="34"/>
      <c r="AB241" s="34"/>
      <c r="AC241" s="34"/>
      <c r="AD241" s="34"/>
      <c r="AE241" s="34"/>
      <c r="AR241" s="190" t="s">
        <v>353</v>
      </c>
      <c r="AT241" s="190" t="s">
        <v>284</v>
      </c>
      <c r="AU241" s="190" t="s">
        <v>82</v>
      </c>
      <c r="AY241" s="15" t="s">
        <v>281</v>
      </c>
      <c r="BE241" s="191">
        <f>IF(N241="základní",J241,0)</f>
        <v>0</v>
      </c>
      <c r="BF241" s="191">
        <f>IF(N241="snížená",J241,0)</f>
        <v>0</v>
      </c>
      <c r="BG241" s="191">
        <f>IF(N241="zákl. přenesená",J241,0)</f>
        <v>0</v>
      </c>
      <c r="BH241" s="191">
        <f>IF(N241="sníž. přenesená",J241,0)</f>
        <v>0</v>
      </c>
      <c r="BI241" s="191">
        <f>IF(N241="nulová",J241,0)</f>
        <v>0</v>
      </c>
      <c r="BJ241" s="15" t="s">
        <v>80</v>
      </c>
      <c r="BK241" s="191">
        <f>ROUND(I241*H241,2)</f>
        <v>0</v>
      </c>
      <c r="BL241" s="15" t="s">
        <v>353</v>
      </c>
      <c r="BM241" s="190" t="s">
        <v>3186</v>
      </c>
    </row>
    <row r="242" s="2" customFormat="1">
      <c r="A242" s="34"/>
      <c r="B242" s="35"/>
      <c r="C242" s="34"/>
      <c r="D242" s="192" t="s">
        <v>290</v>
      </c>
      <c r="E242" s="34"/>
      <c r="F242" s="193" t="s">
        <v>3185</v>
      </c>
      <c r="G242" s="34"/>
      <c r="H242" s="34"/>
      <c r="I242" s="194"/>
      <c r="J242" s="34"/>
      <c r="K242" s="34"/>
      <c r="L242" s="35"/>
      <c r="M242" s="195"/>
      <c r="N242" s="196"/>
      <c r="O242" s="73"/>
      <c r="P242" s="73"/>
      <c r="Q242" s="73"/>
      <c r="R242" s="73"/>
      <c r="S242" s="73"/>
      <c r="T242" s="74"/>
      <c r="U242" s="34"/>
      <c r="V242" s="34"/>
      <c r="W242" s="34"/>
      <c r="X242" s="34"/>
      <c r="Y242" s="34"/>
      <c r="Z242" s="34"/>
      <c r="AA242" s="34"/>
      <c r="AB242" s="34"/>
      <c r="AC242" s="34"/>
      <c r="AD242" s="34"/>
      <c r="AE242" s="34"/>
      <c r="AT242" s="15" t="s">
        <v>290</v>
      </c>
      <c r="AU242" s="15" t="s">
        <v>82</v>
      </c>
    </row>
    <row r="243" s="2" customFormat="1" ht="24.15" customHeight="1">
      <c r="A243" s="34"/>
      <c r="B243" s="177"/>
      <c r="C243" s="178" t="s">
        <v>867</v>
      </c>
      <c r="D243" s="178" t="s">
        <v>284</v>
      </c>
      <c r="E243" s="179" t="s">
        <v>3187</v>
      </c>
      <c r="F243" s="180" t="s">
        <v>3188</v>
      </c>
      <c r="G243" s="181" t="s">
        <v>515</v>
      </c>
      <c r="H243" s="203">
        <v>0.042999999999999997</v>
      </c>
      <c r="I243" s="183"/>
      <c r="J243" s="184">
        <f>ROUND(I243*H243,2)</f>
        <v>0</v>
      </c>
      <c r="K243" s="185"/>
      <c r="L243" s="35"/>
      <c r="M243" s="186" t="s">
        <v>1</v>
      </c>
      <c r="N243" s="187" t="s">
        <v>38</v>
      </c>
      <c r="O243" s="73"/>
      <c r="P243" s="188">
        <f>O243*H243</f>
        <v>0</v>
      </c>
      <c r="Q243" s="188">
        <v>0</v>
      </c>
      <c r="R243" s="188">
        <f>Q243*H243</f>
        <v>0</v>
      </c>
      <c r="S243" s="188">
        <v>0</v>
      </c>
      <c r="T243" s="189">
        <f>S243*H243</f>
        <v>0</v>
      </c>
      <c r="U243" s="34"/>
      <c r="V243" s="34"/>
      <c r="W243" s="34"/>
      <c r="X243" s="34"/>
      <c r="Y243" s="34"/>
      <c r="Z243" s="34"/>
      <c r="AA243" s="34"/>
      <c r="AB243" s="34"/>
      <c r="AC243" s="34"/>
      <c r="AD243" s="34"/>
      <c r="AE243" s="34"/>
      <c r="AR243" s="190" t="s">
        <v>353</v>
      </c>
      <c r="AT243" s="190" t="s">
        <v>284</v>
      </c>
      <c r="AU243" s="190" t="s">
        <v>82</v>
      </c>
      <c r="AY243" s="15" t="s">
        <v>281</v>
      </c>
      <c r="BE243" s="191">
        <f>IF(N243="základní",J243,0)</f>
        <v>0</v>
      </c>
      <c r="BF243" s="191">
        <f>IF(N243="snížená",J243,0)</f>
        <v>0</v>
      </c>
      <c r="BG243" s="191">
        <f>IF(N243="zákl. přenesená",J243,0)</f>
        <v>0</v>
      </c>
      <c r="BH243" s="191">
        <f>IF(N243="sníž. přenesená",J243,0)</f>
        <v>0</v>
      </c>
      <c r="BI243" s="191">
        <f>IF(N243="nulová",J243,0)</f>
        <v>0</v>
      </c>
      <c r="BJ243" s="15" t="s">
        <v>80</v>
      </c>
      <c r="BK243" s="191">
        <f>ROUND(I243*H243,2)</f>
        <v>0</v>
      </c>
      <c r="BL243" s="15" t="s">
        <v>353</v>
      </c>
      <c r="BM243" s="190" t="s">
        <v>3189</v>
      </c>
    </row>
    <row r="244" s="2" customFormat="1">
      <c r="A244" s="34"/>
      <c r="B244" s="35"/>
      <c r="C244" s="34"/>
      <c r="D244" s="192" t="s">
        <v>290</v>
      </c>
      <c r="E244" s="34"/>
      <c r="F244" s="193" t="s">
        <v>3188</v>
      </c>
      <c r="G244" s="34"/>
      <c r="H244" s="34"/>
      <c r="I244" s="194"/>
      <c r="J244" s="34"/>
      <c r="K244" s="34"/>
      <c r="L244" s="35"/>
      <c r="M244" s="195"/>
      <c r="N244" s="196"/>
      <c r="O244" s="73"/>
      <c r="P244" s="73"/>
      <c r="Q244" s="73"/>
      <c r="R244" s="73"/>
      <c r="S244" s="73"/>
      <c r="T244" s="74"/>
      <c r="U244" s="34"/>
      <c r="V244" s="34"/>
      <c r="W244" s="34"/>
      <c r="X244" s="34"/>
      <c r="Y244" s="34"/>
      <c r="Z244" s="34"/>
      <c r="AA244" s="34"/>
      <c r="AB244" s="34"/>
      <c r="AC244" s="34"/>
      <c r="AD244" s="34"/>
      <c r="AE244" s="34"/>
      <c r="AT244" s="15" t="s">
        <v>290</v>
      </c>
      <c r="AU244" s="15" t="s">
        <v>82</v>
      </c>
    </row>
    <row r="245" s="12" customFormat="1" ht="22.8" customHeight="1">
      <c r="A245" s="12"/>
      <c r="B245" s="164"/>
      <c r="C245" s="12"/>
      <c r="D245" s="165" t="s">
        <v>72</v>
      </c>
      <c r="E245" s="175" t="s">
        <v>900</v>
      </c>
      <c r="F245" s="175" t="s">
        <v>901</v>
      </c>
      <c r="G245" s="12"/>
      <c r="H245" s="12"/>
      <c r="I245" s="167"/>
      <c r="J245" s="176">
        <f>BK245</f>
        <v>0</v>
      </c>
      <c r="K245" s="12"/>
      <c r="L245" s="164"/>
      <c r="M245" s="169"/>
      <c r="N245" s="170"/>
      <c r="O245" s="170"/>
      <c r="P245" s="171">
        <f>SUM(P246:P253)</f>
        <v>0</v>
      </c>
      <c r="Q245" s="170"/>
      <c r="R245" s="171">
        <f>SUM(R246:R253)</f>
        <v>0.30264000000000002</v>
      </c>
      <c r="S245" s="170"/>
      <c r="T245" s="172">
        <f>SUM(T246:T253)</f>
        <v>0</v>
      </c>
      <c r="U245" s="12"/>
      <c r="V245" s="12"/>
      <c r="W245" s="12"/>
      <c r="X245" s="12"/>
      <c r="Y245" s="12"/>
      <c r="Z245" s="12"/>
      <c r="AA245" s="12"/>
      <c r="AB245" s="12"/>
      <c r="AC245" s="12"/>
      <c r="AD245" s="12"/>
      <c r="AE245" s="12"/>
      <c r="AR245" s="165" t="s">
        <v>82</v>
      </c>
      <c r="AT245" s="173" t="s">
        <v>72</v>
      </c>
      <c r="AU245" s="173" t="s">
        <v>80</v>
      </c>
      <c r="AY245" s="165" t="s">
        <v>281</v>
      </c>
      <c r="BK245" s="174">
        <f>SUM(BK246:BK253)</f>
        <v>0</v>
      </c>
    </row>
    <row r="246" s="2" customFormat="1" ht="24.15" customHeight="1">
      <c r="A246" s="34"/>
      <c r="B246" s="177"/>
      <c r="C246" s="178" t="s">
        <v>871</v>
      </c>
      <c r="D246" s="178" t="s">
        <v>284</v>
      </c>
      <c r="E246" s="179" t="s">
        <v>3190</v>
      </c>
      <c r="F246" s="180" t="s">
        <v>3191</v>
      </c>
      <c r="G246" s="181" t="s">
        <v>410</v>
      </c>
      <c r="H246" s="203">
        <v>3</v>
      </c>
      <c r="I246" s="183"/>
      <c r="J246" s="184">
        <f>ROUND(I246*H246,2)</f>
        <v>0</v>
      </c>
      <c r="K246" s="185"/>
      <c r="L246" s="35"/>
      <c r="M246" s="186" t="s">
        <v>1</v>
      </c>
      <c r="N246" s="187" t="s">
        <v>38</v>
      </c>
      <c r="O246" s="73"/>
      <c r="P246" s="188">
        <f>O246*H246</f>
        <v>0</v>
      </c>
      <c r="Q246" s="188">
        <v>0</v>
      </c>
      <c r="R246" s="188">
        <f>Q246*H246</f>
        <v>0</v>
      </c>
      <c r="S246" s="188">
        <v>0</v>
      </c>
      <c r="T246" s="189">
        <f>S246*H246</f>
        <v>0</v>
      </c>
      <c r="U246" s="34"/>
      <c r="V246" s="34"/>
      <c r="W246" s="34"/>
      <c r="X246" s="34"/>
      <c r="Y246" s="34"/>
      <c r="Z246" s="34"/>
      <c r="AA246" s="34"/>
      <c r="AB246" s="34"/>
      <c r="AC246" s="34"/>
      <c r="AD246" s="34"/>
      <c r="AE246" s="34"/>
      <c r="AR246" s="190" t="s">
        <v>353</v>
      </c>
      <c r="AT246" s="190" t="s">
        <v>284</v>
      </c>
      <c r="AU246" s="190" t="s">
        <v>82</v>
      </c>
      <c r="AY246" s="15" t="s">
        <v>281</v>
      </c>
      <c r="BE246" s="191">
        <f>IF(N246="základní",J246,0)</f>
        <v>0</v>
      </c>
      <c r="BF246" s="191">
        <f>IF(N246="snížená",J246,0)</f>
        <v>0</v>
      </c>
      <c r="BG246" s="191">
        <f>IF(N246="zákl. přenesená",J246,0)</f>
        <v>0</v>
      </c>
      <c r="BH246" s="191">
        <f>IF(N246="sníž. přenesená",J246,0)</f>
        <v>0</v>
      </c>
      <c r="BI246" s="191">
        <f>IF(N246="nulová",J246,0)</f>
        <v>0</v>
      </c>
      <c r="BJ246" s="15" t="s">
        <v>80</v>
      </c>
      <c r="BK246" s="191">
        <f>ROUND(I246*H246,2)</f>
        <v>0</v>
      </c>
      <c r="BL246" s="15" t="s">
        <v>353</v>
      </c>
      <c r="BM246" s="190" t="s">
        <v>3192</v>
      </c>
    </row>
    <row r="247" s="2" customFormat="1">
      <c r="A247" s="34"/>
      <c r="B247" s="35"/>
      <c r="C247" s="34"/>
      <c r="D247" s="192" t="s">
        <v>290</v>
      </c>
      <c r="E247" s="34"/>
      <c r="F247" s="193" t="s">
        <v>3191</v>
      </c>
      <c r="G247" s="34"/>
      <c r="H247" s="34"/>
      <c r="I247" s="194"/>
      <c r="J247" s="34"/>
      <c r="K247" s="34"/>
      <c r="L247" s="35"/>
      <c r="M247" s="195"/>
      <c r="N247" s="196"/>
      <c r="O247" s="73"/>
      <c r="P247" s="73"/>
      <c r="Q247" s="73"/>
      <c r="R247" s="73"/>
      <c r="S247" s="73"/>
      <c r="T247" s="74"/>
      <c r="U247" s="34"/>
      <c r="V247" s="34"/>
      <c r="W247" s="34"/>
      <c r="X247" s="34"/>
      <c r="Y247" s="34"/>
      <c r="Z247" s="34"/>
      <c r="AA247" s="34"/>
      <c r="AB247" s="34"/>
      <c r="AC247" s="34"/>
      <c r="AD247" s="34"/>
      <c r="AE247" s="34"/>
      <c r="AT247" s="15" t="s">
        <v>290</v>
      </c>
      <c r="AU247" s="15" t="s">
        <v>82</v>
      </c>
    </row>
    <row r="248" s="2" customFormat="1" ht="24.15" customHeight="1">
      <c r="A248" s="34"/>
      <c r="B248" s="177"/>
      <c r="C248" s="208" t="s">
        <v>876</v>
      </c>
      <c r="D248" s="208" t="s">
        <v>2150</v>
      </c>
      <c r="E248" s="209" t="s">
        <v>3193</v>
      </c>
      <c r="F248" s="210" t="s">
        <v>3194</v>
      </c>
      <c r="G248" s="211" t="s">
        <v>410</v>
      </c>
      <c r="H248" s="212">
        <v>3</v>
      </c>
      <c r="I248" s="213"/>
      <c r="J248" s="214">
        <f>ROUND(I248*H248,2)</f>
        <v>0</v>
      </c>
      <c r="K248" s="215"/>
      <c r="L248" s="216"/>
      <c r="M248" s="217" t="s">
        <v>1</v>
      </c>
      <c r="N248" s="218" t="s">
        <v>38</v>
      </c>
      <c r="O248" s="73"/>
      <c r="P248" s="188">
        <f>O248*H248</f>
        <v>0</v>
      </c>
      <c r="Q248" s="188">
        <v>0.10000000000000001</v>
      </c>
      <c r="R248" s="188">
        <f>Q248*H248</f>
        <v>0.30000000000000004</v>
      </c>
      <c r="S248" s="188">
        <v>0</v>
      </c>
      <c r="T248" s="189">
        <f>S248*H248</f>
        <v>0</v>
      </c>
      <c r="U248" s="34"/>
      <c r="V248" s="34"/>
      <c r="W248" s="34"/>
      <c r="X248" s="34"/>
      <c r="Y248" s="34"/>
      <c r="Z248" s="34"/>
      <c r="AA248" s="34"/>
      <c r="AB248" s="34"/>
      <c r="AC248" s="34"/>
      <c r="AD248" s="34"/>
      <c r="AE248" s="34"/>
      <c r="AR248" s="190" t="s">
        <v>502</v>
      </c>
      <c r="AT248" s="190" t="s">
        <v>2150</v>
      </c>
      <c r="AU248" s="190" t="s">
        <v>82</v>
      </c>
      <c r="AY248" s="15" t="s">
        <v>281</v>
      </c>
      <c r="BE248" s="191">
        <f>IF(N248="základní",J248,0)</f>
        <v>0</v>
      </c>
      <c r="BF248" s="191">
        <f>IF(N248="snížená",J248,0)</f>
        <v>0</v>
      </c>
      <c r="BG248" s="191">
        <f>IF(N248="zákl. přenesená",J248,0)</f>
        <v>0</v>
      </c>
      <c r="BH248" s="191">
        <f>IF(N248="sníž. přenesená",J248,0)</f>
        <v>0</v>
      </c>
      <c r="BI248" s="191">
        <f>IF(N248="nulová",J248,0)</f>
        <v>0</v>
      </c>
      <c r="BJ248" s="15" t="s">
        <v>80</v>
      </c>
      <c r="BK248" s="191">
        <f>ROUND(I248*H248,2)</f>
        <v>0</v>
      </c>
      <c r="BL248" s="15" t="s">
        <v>353</v>
      </c>
      <c r="BM248" s="190" t="s">
        <v>3195</v>
      </c>
    </row>
    <row r="249" s="2" customFormat="1">
      <c r="A249" s="34"/>
      <c r="B249" s="35"/>
      <c r="C249" s="34"/>
      <c r="D249" s="192" t="s">
        <v>290</v>
      </c>
      <c r="E249" s="34"/>
      <c r="F249" s="193" t="s">
        <v>3194</v>
      </c>
      <c r="G249" s="34"/>
      <c r="H249" s="34"/>
      <c r="I249" s="194"/>
      <c r="J249" s="34"/>
      <c r="K249" s="34"/>
      <c r="L249" s="35"/>
      <c r="M249" s="195"/>
      <c r="N249" s="196"/>
      <c r="O249" s="73"/>
      <c r="P249" s="73"/>
      <c r="Q249" s="73"/>
      <c r="R249" s="73"/>
      <c r="S249" s="73"/>
      <c r="T249" s="74"/>
      <c r="U249" s="34"/>
      <c r="V249" s="34"/>
      <c r="W249" s="34"/>
      <c r="X249" s="34"/>
      <c r="Y249" s="34"/>
      <c r="Z249" s="34"/>
      <c r="AA249" s="34"/>
      <c r="AB249" s="34"/>
      <c r="AC249" s="34"/>
      <c r="AD249" s="34"/>
      <c r="AE249" s="34"/>
      <c r="AT249" s="15" t="s">
        <v>290</v>
      </c>
      <c r="AU249" s="15" t="s">
        <v>82</v>
      </c>
    </row>
    <row r="250" s="2" customFormat="1" ht="16.5" customHeight="1">
      <c r="A250" s="34"/>
      <c r="B250" s="177"/>
      <c r="C250" s="178" t="s">
        <v>883</v>
      </c>
      <c r="D250" s="178" t="s">
        <v>284</v>
      </c>
      <c r="E250" s="179" t="s">
        <v>3196</v>
      </c>
      <c r="F250" s="180" t="s">
        <v>3197</v>
      </c>
      <c r="G250" s="181" t="s">
        <v>505</v>
      </c>
      <c r="H250" s="203">
        <v>4.7999999999999998</v>
      </c>
      <c r="I250" s="183"/>
      <c r="J250" s="184">
        <f>ROUND(I250*H250,2)</f>
        <v>0</v>
      </c>
      <c r="K250" s="185"/>
      <c r="L250" s="35"/>
      <c r="M250" s="186" t="s">
        <v>1</v>
      </c>
      <c r="N250" s="187" t="s">
        <v>38</v>
      </c>
      <c r="O250" s="73"/>
      <c r="P250" s="188">
        <f>O250*H250</f>
        <v>0</v>
      </c>
      <c r="Q250" s="188">
        <v>0</v>
      </c>
      <c r="R250" s="188">
        <f>Q250*H250</f>
        <v>0</v>
      </c>
      <c r="S250" s="188">
        <v>0</v>
      </c>
      <c r="T250" s="189">
        <f>S250*H250</f>
        <v>0</v>
      </c>
      <c r="U250" s="34"/>
      <c r="V250" s="34"/>
      <c r="W250" s="34"/>
      <c r="X250" s="34"/>
      <c r="Y250" s="34"/>
      <c r="Z250" s="34"/>
      <c r="AA250" s="34"/>
      <c r="AB250" s="34"/>
      <c r="AC250" s="34"/>
      <c r="AD250" s="34"/>
      <c r="AE250" s="34"/>
      <c r="AR250" s="190" t="s">
        <v>353</v>
      </c>
      <c r="AT250" s="190" t="s">
        <v>284</v>
      </c>
      <c r="AU250" s="190" t="s">
        <v>82</v>
      </c>
      <c r="AY250" s="15" t="s">
        <v>281</v>
      </c>
      <c r="BE250" s="191">
        <f>IF(N250="základní",J250,0)</f>
        <v>0</v>
      </c>
      <c r="BF250" s="191">
        <f>IF(N250="snížená",J250,0)</f>
        <v>0</v>
      </c>
      <c r="BG250" s="191">
        <f>IF(N250="zákl. přenesená",J250,0)</f>
        <v>0</v>
      </c>
      <c r="BH250" s="191">
        <f>IF(N250="sníž. přenesená",J250,0)</f>
        <v>0</v>
      </c>
      <c r="BI250" s="191">
        <f>IF(N250="nulová",J250,0)</f>
        <v>0</v>
      </c>
      <c r="BJ250" s="15" t="s">
        <v>80</v>
      </c>
      <c r="BK250" s="191">
        <f>ROUND(I250*H250,2)</f>
        <v>0</v>
      </c>
      <c r="BL250" s="15" t="s">
        <v>353</v>
      </c>
      <c r="BM250" s="190" t="s">
        <v>3198</v>
      </c>
    </row>
    <row r="251" s="2" customFormat="1">
      <c r="A251" s="34"/>
      <c r="B251" s="35"/>
      <c r="C251" s="34"/>
      <c r="D251" s="192" t="s">
        <v>290</v>
      </c>
      <c r="E251" s="34"/>
      <c r="F251" s="193" t="s">
        <v>3197</v>
      </c>
      <c r="G251" s="34"/>
      <c r="H251" s="34"/>
      <c r="I251" s="194"/>
      <c r="J251" s="34"/>
      <c r="K251" s="34"/>
      <c r="L251" s="35"/>
      <c r="M251" s="195"/>
      <c r="N251" s="196"/>
      <c r="O251" s="73"/>
      <c r="P251" s="73"/>
      <c r="Q251" s="73"/>
      <c r="R251" s="73"/>
      <c r="S251" s="73"/>
      <c r="T251" s="74"/>
      <c r="U251" s="34"/>
      <c r="V251" s="34"/>
      <c r="W251" s="34"/>
      <c r="X251" s="34"/>
      <c r="Y251" s="34"/>
      <c r="Z251" s="34"/>
      <c r="AA251" s="34"/>
      <c r="AB251" s="34"/>
      <c r="AC251" s="34"/>
      <c r="AD251" s="34"/>
      <c r="AE251" s="34"/>
      <c r="AT251" s="15" t="s">
        <v>290</v>
      </c>
      <c r="AU251" s="15" t="s">
        <v>82</v>
      </c>
    </row>
    <row r="252" s="2" customFormat="1" ht="16.5" customHeight="1">
      <c r="A252" s="34"/>
      <c r="B252" s="177"/>
      <c r="C252" s="208" t="s">
        <v>890</v>
      </c>
      <c r="D252" s="208" t="s">
        <v>2150</v>
      </c>
      <c r="E252" s="209" t="s">
        <v>3199</v>
      </c>
      <c r="F252" s="210" t="s">
        <v>3200</v>
      </c>
      <c r="G252" s="211" t="s">
        <v>410</v>
      </c>
      <c r="H252" s="212">
        <v>5.2800000000000002</v>
      </c>
      <c r="I252" s="213"/>
      <c r="J252" s="214">
        <f>ROUND(I252*H252,2)</f>
        <v>0</v>
      </c>
      <c r="K252" s="215"/>
      <c r="L252" s="216"/>
      <c r="M252" s="217" t="s">
        <v>1</v>
      </c>
      <c r="N252" s="218" t="s">
        <v>38</v>
      </c>
      <c r="O252" s="73"/>
      <c r="P252" s="188">
        <f>O252*H252</f>
        <v>0</v>
      </c>
      <c r="Q252" s="188">
        <v>0.00050000000000000001</v>
      </c>
      <c r="R252" s="188">
        <f>Q252*H252</f>
        <v>0.00264</v>
      </c>
      <c r="S252" s="188">
        <v>0</v>
      </c>
      <c r="T252" s="189">
        <f>S252*H252</f>
        <v>0</v>
      </c>
      <c r="U252" s="34"/>
      <c r="V252" s="34"/>
      <c r="W252" s="34"/>
      <c r="X252" s="34"/>
      <c r="Y252" s="34"/>
      <c r="Z252" s="34"/>
      <c r="AA252" s="34"/>
      <c r="AB252" s="34"/>
      <c r="AC252" s="34"/>
      <c r="AD252" s="34"/>
      <c r="AE252" s="34"/>
      <c r="AR252" s="190" t="s">
        <v>502</v>
      </c>
      <c r="AT252" s="190" t="s">
        <v>2150</v>
      </c>
      <c r="AU252" s="190" t="s">
        <v>82</v>
      </c>
      <c r="AY252" s="15" t="s">
        <v>281</v>
      </c>
      <c r="BE252" s="191">
        <f>IF(N252="základní",J252,0)</f>
        <v>0</v>
      </c>
      <c r="BF252" s="191">
        <f>IF(N252="snížená",J252,0)</f>
        <v>0</v>
      </c>
      <c r="BG252" s="191">
        <f>IF(N252="zákl. přenesená",J252,0)</f>
        <v>0</v>
      </c>
      <c r="BH252" s="191">
        <f>IF(N252="sníž. přenesená",J252,0)</f>
        <v>0</v>
      </c>
      <c r="BI252" s="191">
        <f>IF(N252="nulová",J252,0)</f>
        <v>0</v>
      </c>
      <c r="BJ252" s="15" t="s">
        <v>80</v>
      </c>
      <c r="BK252" s="191">
        <f>ROUND(I252*H252,2)</f>
        <v>0</v>
      </c>
      <c r="BL252" s="15" t="s">
        <v>353</v>
      </c>
      <c r="BM252" s="190" t="s">
        <v>3201</v>
      </c>
    </row>
    <row r="253" s="2" customFormat="1">
      <c r="A253" s="34"/>
      <c r="B253" s="35"/>
      <c r="C253" s="34"/>
      <c r="D253" s="192" t="s">
        <v>290</v>
      </c>
      <c r="E253" s="34"/>
      <c r="F253" s="193" t="s">
        <v>3200</v>
      </c>
      <c r="G253" s="34"/>
      <c r="H253" s="34"/>
      <c r="I253" s="194"/>
      <c r="J253" s="34"/>
      <c r="K253" s="34"/>
      <c r="L253" s="35"/>
      <c r="M253" s="195"/>
      <c r="N253" s="196"/>
      <c r="O253" s="73"/>
      <c r="P253" s="73"/>
      <c r="Q253" s="73"/>
      <c r="R253" s="73"/>
      <c r="S253" s="73"/>
      <c r="T253" s="74"/>
      <c r="U253" s="34"/>
      <c r="V253" s="34"/>
      <c r="W253" s="34"/>
      <c r="X253" s="34"/>
      <c r="Y253" s="34"/>
      <c r="Z253" s="34"/>
      <c r="AA253" s="34"/>
      <c r="AB253" s="34"/>
      <c r="AC253" s="34"/>
      <c r="AD253" s="34"/>
      <c r="AE253" s="34"/>
      <c r="AT253" s="15" t="s">
        <v>290</v>
      </c>
      <c r="AU253" s="15" t="s">
        <v>82</v>
      </c>
    </row>
    <row r="254" s="12" customFormat="1" ht="22.8" customHeight="1">
      <c r="A254" s="12"/>
      <c r="B254" s="164"/>
      <c r="C254" s="12"/>
      <c r="D254" s="165" t="s">
        <v>72</v>
      </c>
      <c r="E254" s="175" t="s">
        <v>3015</v>
      </c>
      <c r="F254" s="175" t="s">
        <v>3016</v>
      </c>
      <c r="G254" s="12"/>
      <c r="H254" s="12"/>
      <c r="I254" s="167"/>
      <c r="J254" s="176">
        <f>BK254</f>
        <v>0</v>
      </c>
      <c r="K254" s="12"/>
      <c r="L254" s="164"/>
      <c r="M254" s="169"/>
      <c r="N254" s="170"/>
      <c r="O254" s="170"/>
      <c r="P254" s="171">
        <f>SUM(P255:P262)</f>
        <v>0</v>
      </c>
      <c r="Q254" s="170"/>
      <c r="R254" s="171">
        <f>SUM(R255:R262)</f>
        <v>0.30421199999999998</v>
      </c>
      <c r="S254" s="170"/>
      <c r="T254" s="172">
        <f>SUM(T255:T262)</f>
        <v>0</v>
      </c>
      <c r="U254" s="12"/>
      <c r="V254" s="12"/>
      <c r="W254" s="12"/>
      <c r="X254" s="12"/>
      <c r="Y254" s="12"/>
      <c r="Z254" s="12"/>
      <c r="AA254" s="12"/>
      <c r="AB254" s="12"/>
      <c r="AC254" s="12"/>
      <c r="AD254" s="12"/>
      <c r="AE254" s="12"/>
      <c r="AR254" s="165" t="s">
        <v>82</v>
      </c>
      <c r="AT254" s="173" t="s">
        <v>72</v>
      </c>
      <c r="AU254" s="173" t="s">
        <v>80</v>
      </c>
      <c r="AY254" s="165" t="s">
        <v>281</v>
      </c>
      <c r="BK254" s="174">
        <f>SUM(BK255:BK262)</f>
        <v>0</v>
      </c>
    </row>
    <row r="255" s="2" customFormat="1" ht="16.5" customHeight="1">
      <c r="A255" s="34"/>
      <c r="B255" s="177"/>
      <c r="C255" s="178" t="s">
        <v>895</v>
      </c>
      <c r="D255" s="178" t="s">
        <v>284</v>
      </c>
      <c r="E255" s="179" t="s">
        <v>3202</v>
      </c>
      <c r="F255" s="180" t="s">
        <v>3203</v>
      </c>
      <c r="G255" s="181" t="s">
        <v>403</v>
      </c>
      <c r="H255" s="203">
        <v>40.399999999999999</v>
      </c>
      <c r="I255" s="183"/>
      <c r="J255" s="184">
        <f>ROUND(I255*H255,2)</f>
        <v>0</v>
      </c>
      <c r="K255" s="185"/>
      <c r="L255" s="35"/>
      <c r="M255" s="186" t="s">
        <v>1</v>
      </c>
      <c r="N255" s="187" t="s">
        <v>38</v>
      </c>
      <c r="O255" s="73"/>
      <c r="P255" s="188">
        <f>O255*H255</f>
        <v>0</v>
      </c>
      <c r="Q255" s="188">
        <v>0</v>
      </c>
      <c r="R255" s="188">
        <f>Q255*H255</f>
        <v>0</v>
      </c>
      <c r="S255" s="188">
        <v>0</v>
      </c>
      <c r="T255" s="189">
        <f>S255*H255</f>
        <v>0</v>
      </c>
      <c r="U255" s="34"/>
      <c r="V255" s="34"/>
      <c r="W255" s="34"/>
      <c r="X255" s="34"/>
      <c r="Y255" s="34"/>
      <c r="Z255" s="34"/>
      <c r="AA255" s="34"/>
      <c r="AB255" s="34"/>
      <c r="AC255" s="34"/>
      <c r="AD255" s="34"/>
      <c r="AE255" s="34"/>
      <c r="AR255" s="190" t="s">
        <v>353</v>
      </c>
      <c r="AT255" s="190" t="s">
        <v>284</v>
      </c>
      <c r="AU255" s="190" t="s">
        <v>82</v>
      </c>
      <c r="AY255" s="15" t="s">
        <v>281</v>
      </c>
      <c r="BE255" s="191">
        <f>IF(N255="základní",J255,0)</f>
        <v>0</v>
      </c>
      <c r="BF255" s="191">
        <f>IF(N255="snížená",J255,0)</f>
        <v>0</v>
      </c>
      <c r="BG255" s="191">
        <f>IF(N255="zákl. přenesená",J255,0)</f>
        <v>0</v>
      </c>
      <c r="BH255" s="191">
        <f>IF(N255="sníž. přenesená",J255,0)</f>
        <v>0</v>
      </c>
      <c r="BI255" s="191">
        <f>IF(N255="nulová",J255,0)</f>
        <v>0</v>
      </c>
      <c r="BJ255" s="15" t="s">
        <v>80</v>
      </c>
      <c r="BK255" s="191">
        <f>ROUND(I255*H255,2)</f>
        <v>0</v>
      </c>
      <c r="BL255" s="15" t="s">
        <v>353</v>
      </c>
      <c r="BM255" s="190" t="s">
        <v>3204</v>
      </c>
    </row>
    <row r="256" s="2" customFormat="1">
      <c r="A256" s="34"/>
      <c r="B256" s="35"/>
      <c r="C256" s="34"/>
      <c r="D256" s="192" t="s">
        <v>290</v>
      </c>
      <c r="E256" s="34"/>
      <c r="F256" s="193" t="s">
        <v>3203</v>
      </c>
      <c r="G256" s="34"/>
      <c r="H256" s="34"/>
      <c r="I256" s="194"/>
      <c r="J256" s="34"/>
      <c r="K256" s="34"/>
      <c r="L256" s="35"/>
      <c r="M256" s="195"/>
      <c r="N256" s="196"/>
      <c r="O256" s="73"/>
      <c r="P256" s="73"/>
      <c r="Q256" s="73"/>
      <c r="R256" s="73"/>
      <c r="S256" s="73"/>
      <c r="T256" s="74"/>
      <c r="U256" s="34"/>
      <c r="V256" s="34"/>
      <c r="W256" s="34"/>
      <c r="X256" s="34"/>
      <c r="Y256" s="34"/>
      <c r="Z256" s="34"/>
      <c r="AA256" s="34"/>
      <c r="AB256" s="34"/>
      <c r="AC256" s="34"/>
      <c r="AD256" s="34"/>
      <c r="AE256" s="34"/>
      <c r="AT256" s="15" t="s">
        <v>290</v>
      </c>
      <c r="AU256" s="15" t="s">
        <v>82</v>
      </c>
    </row>
    <row r="257" s="2" customFormat="1" ht="24.15" customHeight="1">
      <c r="A257" s="34"/>
      <c r="B257" s="177"/>
      <c r="C257" s="178" t="s">
        <v>902</v>
      </c>
      <c r="D257" s="178" t="s">
        <v>284</v>
      </c>
      <c r="E257" s="179" t="s">
        <v>3205</v>
      </c>
      <c r="F257" s="180" t="s">
        <v>3206</v>
      </c>
      <c r="G257" s="181" t="s">
        <v>403</v>
      </c>
      <c r="H257" s="203">
        <v>40.399999999999999</v>
      </c>
      <c r="I257" s="183"/>
      <c r="J257" s="184">
        <f>ROUND(I257*H257,2)</f>
        <v>0</v>
      </c>
      <c r="K257" s="185"/>
      <c r="L257" s="35"/>
      <c r="M257" s="186" t="s">
        <v>1</v>
      </c>
      <c r="N257" s="187" t="s">
        <v>38</v>
      </c>
      <c r="O257" s="73"/>
      <c r="P257" s="188">
        <f>O257*H257</f>
        <v>0</v>
      </c>
      <c r="Q257" s="188">
        <v>3.0000000000000001E-05</v>
      </c>
      <c r="R257" s="188">
        <f>Q257*H257</f>
        <v>0.001212</v>
      </c>
      <c r="S257" s="188">
        <v>0</v>
      </c>
      <c r="T257" s="189">
        <f>S257*H257</f>
        <v>0</v>
      </c>
      <c r="U257" s="34"/>
      <c r="V257" s="34"/>
      <c r="W257" s="34"/>
      <c r="X257" s="34"/>
      <c r="Y257" s="34"/>
      <c r="Z257" s="34"/>
      <c r="AA257" s="34"/>
      <c r="AB257" s="34"/>
      <c r="AC257" s="34"/>
      <c r="AD257" s="34"/>
      <c r="AE257" s="34"/>
      <c r="AR257" s="190" t="s">
        <v>353</v>
      </c>
      <c r="AT257" s="190" t="s">
        <v>284</v>
      </c>
      <c r="AU257" s="190" t="s">
        <v>82</v>
      </c>
      <c r="AY257" s="15" t="s">
        <v>281</v>
      </c>
      <c r="BE257" s="191">
        <f>IF(N257="základní",J257,0)</f>
        <v>0</v>
      </c>
      <c r="BF257" s="191">
        <f>IF(N257="snížená",J257,0)</f>
        <v>0</v>
      </c>
      <c r="BG257" s="191">
        <f>IF(N257="zákl. přenesená",J257,0)</f>
        <v>0</v>
      </c>
      <c r="BH257" s="191">
        <f>IF(N257="sníž. přenesená",J257,0)</f>
        <v>0</v>
      </c>
      <c r="BI257" s="191">
        <f>IF(N257="nulová",J257,0)</f>
        <v>0</v>
      </c>
      <c r="BJ257" s="15" t="s">
        <v>80</v>
      </c>
      <c r="BK257" s="191">
        <f>ROUND(I257*H257,2)</f>
        <v>0</v>
      </c>
      <c r="BL257" s="15" t="s">
        <v>353</v>
      </c>
      <c r="BM257" s="190" t="s">
        <v>3207</v>
      </c>
    </row>
    <row r="258" s="2" customFormat="1">
      <c r="A258" s="34"/>
      <c r="B258" s="35"/>
      <c r="C258" s="34"/>
      <c r="D258" s="192" t="s">
        <v>290</v>
      </c>
      <c r="E258" s="34"/>
      <c r="F258" s="193" t="s">
        <v>3206</v>
      </c>
      <c r="G258" s="34"/>
      <c r="H258" s="34"/>
      <c r="I258" s="194"/>
      <c r="J258" s="34"/>
      <c r="K258" s="34"/>
      <c r="L258" s="35"/>
      <c r="M258" s="195"/>
      <c r="N258" s="196"/>
      <c r="O258" s="73"/>
      <c r="P258" s="73"/>
      <c r="Q258" s="73"/>
      <c r="R258" s="73"/>
      <c r="S258" s="73"/>
      <c r="T258" s="74"/>
      <c r="U258" s="34"/>
      <c r="V258" s="34"/>
      <c r="W258" s="34"/>
      <c r="X258" s="34"/>
      <c r="Y258" s="34"/>
      <c r="Z258" s="34"/>
      <c r="AA258" s="34"/>
      <c r="AB258" s="34"/>
      <c r="AC258" s="34"/>
      <c r="AD258" s="34"/>
      <c r="AE258" s="34"/>
      <c r="AT258" s="15" t="s">
        <v>290</v>
      </c>
      <c r="AU258" s="15" t="s">
        <v>82</v>
      </c>
    </row>
    <row r="259" s="2" customFormat="1" ht="33" customHeight="1">
      <c r="A259" s="34"/>
      <c r="B259" s="177"/>
      <c r="C259" s="178" t="s">
        <v>908</v>
      </c>
      <c r="D259" s="178" t="s">
        <v>284</v>
      </c>
      <c r="E259" s="179" t="s">
        <v>3208</v>
      </c>
      <c r="F259" s="180" t="s">
        <v>3209</v>
      </c>
      <c r="G259" s="181" t="s">
        <v>403</v>
      </c>
      <c r="H259" s="203">
        <v>40.399999999999999</v>
      </c>
      <c r="I259" s="183"/>
      <c r="J259" s="184">
        <f>ROUND(I259*H259,2)</f>
        <v>0</v>
      </c>
      <c r="K259" s="185"/>
      <c r="L259" s="35"/>
      <c r="M259" s="186" t="s">
        <v>1</v>
      </c>
      <c r="N259" s="187" t="s">
        <v>38</v>
      </c>
      <c r="O259" s="73"/>
      <c r="P259" s="188">
        <f>O259*H259</f>
        <v>0</v>
      </c>
      <c r="Q259" s="188">
        <v>0.0074999999999999997</v>
      </c>
      <c r="R259" s="188">
        <f>Q259*H259</f>
        <v>0.30299999999999999</v>
      </c>
      <c r="S259" s="188">
        <v>0</v>
      </c>
      <c r="T259" s="189">
        <f>S259*H259</f>
        <v>0</v>
      </c>
      <c r="U259" s="34"/>
      <c r="V259" s="34"/>
      <c r="W259" s="34"/>
      <c r="X259" s="34"/>
      <c r="Y259" s="34"/>
      <c r="Z259" s="34"/>
      <c r="AA259" s="34"/>
      <c r="AB259" s="34"/>
      <c r="AC259" s="34"/>
      <c r="AD259" s="34"/>
      <c r="AE259" s="34"/>
      <c r="AR259" s="190" t="s">
        <v>353</v>
      </c>
      <c r="AT259" s="190" t="s">
        <v>284</v>
      </c>
      <c r="AU259" s="190" t="s">
        <v>82</v>
      </c>
      <c r="AY259" s="15" t="s">
        <v>281</v>
      </c>
      <c r="BE259" s="191">
        <f>IF(N259="základní",J259,0)</f>
        <v>0</v>
      </c>
      <c r="BF259" s="191">
        <f>IF(N259="snížená",J259,0)</f>
        <v>0</v>
      </c>
      <c r="BG259" s="191">
        <f>IF(N259="zákl. přenesená",J259,0)</f>
        <v>0</v>
      </c>
      <c r="BH259" s="191">
        <f>IF(N259="sníž. přenesená",J259,0)</f>
        <v>0</v>
      </c>
      <c r="BI259" s="191">
        <f>IF(N259="nulová",J259,0)</f>
        <v>0</v>
      </c>
      <c r="BJ259" s="15" t="s">
        <v>80</v>
      </c>
      <c r="BK259" s="191">
        <f>ROUND(I259*H259,2)</f>
        <v>0</v>
      </c>
      <c r="BL259" s="15" t="s">
        <v>353</v>
      </c>
      <c r="BM259" s="190" t="s">
        <v>3210</v>
      </c>
    </row>
    <row r="260" s="2" customFormat="1">
      <c r="A260" s="34"/>
      <c r="B260" s="35"/>
      <c r="C260" s="34"/>
      <c r="D260" s="192" t="s">
        <v>290</v>
      </c>
      <c r="E260" s="34"/>
      <c r="F260" s="193" t="s">
        <v>3209</v>
      </c>
      <c r="G260" s="34"/>
      <c r="H260" s="34"/>
      <c r="I260" s="194"/>
      <c r="J260" s="34"/>
      <c r="K260" s="34"/>
      <c r="L260" s="35"/>
      <c r="M260" s="195"/>
      <c r="N260" s="196"/>
      <c r="O260" s="73"/>
      <c r="P260" s="73"/>
      <c r="Q260" s="73"/>
      <c r="R260" s="73"/>
      <c r="S260" s="73"/>
      <c r="T260" s="74"/>
      <c r="U260" s="34"/>
      <c r="V260" s="34"/>
      <c r="W260" s="34"/>
      <c r="X260" s="34"/>
      <c r="Y260" s="34"/>
      <c r="Z260" s="34"/>
      <c r="AA260" s="34"/>
      <c r="AB260" s="34"/>
      <c r="AC260" s="34"/>
      <c r="AD260" s="34"/>
      <c r="AE260" s="34"/>
      <c r="AT260" s="15" t="s">
        <v>290</v>
      </c>
      <c r="AU260" s="15" t="s">
        <v>82</v>
      </c>
    </row>
    <row r="261" s="2" customFormat="1" ht="24.15" customHeight="1">
      <c r="A261" s="34"/>
      <c r="B261" s="177"/>
      <c r="C261" s="178" t="s">
        <v>918</v>
      </c>
      <c r="D261" s="178" t="s">
        <v>284</v>
      </c>
      <c r="E261" s="179" t="s">
        <v>3211</v>
      </c>
      <c r="F261" s="180" t="s">
        <v>3212</v>
      </c>
      <c r="G261" s="181" t="s">
        <v>515</v>
      </c>
      <c r="H261" s="203">
        <v>0.30399999999999999</v>
      </c>
      <c r="I261" s="183"/>
      <c r="J261" s="184">
        <f>ROUND(I261*H261,2)</f>
        <v>0</v>
      </c>
      <c r="K261" s="185"/>
      <c r="L261" s="35"/>
      <c r="M261" s="186" t="s">
        <v>1</v>
      </c>
      <c r="N261" s="187" t="s">
        <v>38</v>
      </c>
      <c r="O261" s="73"/>
      <c r="P261" s="188">
        <f>O261*H261</f>
        <v>0</v>
      </c>
      <c r="Q261" s="188">
        <v>0</v>
      </c>
      <c r="R261" s="188">
        <f>Q261*H261</f>
        <v>0</v>
      </c>
      <c r="S261" s="188">
        <v>0</v>
      </c>
      <c r="T261" s="189">
        <f>S261*H261</f>
        <v>0</v>
      </c>
      <c r="U261" s="34"/>
      <c r="V261" s="34"/>
      <c r="W261" s="34"/>
      <c r="X261" s="34"/>
      <c r="Y261" s="34"/>
      <c r="Z261" s="34"/>
      <c r="AA261" s="34"/>
      <c r="AB261" s="34"/>
      <c r="AC261" s="34"/>
      <c r="AD261" s="34"/>
      <c r="AE261" s="34"/>
      <c r="AR261" s="190" t="s">
        <v>353</v>
      </c>
      <c r="AT261" s="190" t="s">
        <v>284</v>
      </c>
      <c r="AU261" s="190" t="s">
        <v>82</v>
      </c>
      <c r="AY261" s="15" t="s">
        <v>281</v>
      </c>
      <c r="BE261" s="191">
        <f>IF(N261="základní",J261,0)</f>
        <v>0</v>
      </c>
      <c r="BF261" s="191">
        <f>IF(N261="snížená",J261,0)</f>
        <v>0</v>
      </c>
      <c r="BG261" s="191">
        <f>IF(N261="zákl. přenesená",J261,0)</f>
        <v>0</v>
      </c>
      <c r="BH261" s="191">
        <f>IF(N261="sníž. přenesená",J261,0)</f>
        <v>0</v>
      </c>
      <c r="BI261" s="191">
        <f>IF(N261="nulová",J261,0)</f>
        <v>0</v>
      </c>
      <c r="BJ261" s="15" t="s">
        <v>80</v>
      </c>
      <c r="BK261" s="191">
        <f>ROUND(I261*H261,2)</f>
        <v>0</v>
      </c>
      <c r="BL261" s="15" t="s">
        <v>353</v>
      </c>
      <c r="BM261" s="190" t="s">
        <v>3213</v>
      </c>
    </row>
    <row r="262" s="2" customFormat="1">
      <c r="A262" s="34"/>
      <c r="B262" s="35"/>
      <c r="C262" s="34"/>
      <c r="D262" s="192" t="s">
        <v>290</v>
      </c>
      <c r="E262" s="34"/>
      <c r="F262" s="193" t="s">
        <v>3212</v>
      </c>
      <c r="G262" s="34"/>
      <c r="H262" s="34"/>
      <c r="I262" s="194"/>
      <c r="J262" s="34"/>
      <c r="K262" s="34"/>
      <c r="L262" s="35"/>
      <c r="M262" s="195"/>
      <c r="N262" s="196"/>
      <c r="O262" s="73"/>
      <c r="P262" s="73"/>
      <c r="Q262" s="73"/>
      <c r="R262" s="73"/>
      <c r="S262" s="73"/>
      <c r="T262" s="74"/>
      <c r="U262" s="34"/>
      <c r="V262" s="34"/>
      <c r="W262" s="34"/>
      <c r="X262" s="34"/>
      <c r="Y262" s="34"/>
      <c r="Z262" s="34"/>
      <c r="AA262" s="34"/>
      <c r="AB262" s="34"/>
      <c r="AC262" s="34"/>
      <c r="AD262" s="34"/>
      <c r="AE262" s="34"/>
      <c r="AT262" s="15" t="s">
        <v>290</v>
      </c>
      <c r="AU262" s="15" t="s">
        <v>82</v>
      </c>
    </row>
    <row r="263" s="12" customFormat="1" ht="22.8" customHeight="1">
      <c r="A263" s="12"/>
      <c r="B263" s="164"/>
      <c r="C263" s="12"/>
      <c r="D263" s="165" t="s">
        <v>72</v>
      </c>
      <c r="E263" s="175" t="s">
        <v>3214</v>
      </c>
      <c r="F263" s="175" t="s">
        <v>3215</v>
      </c>
      <c r="G263" s="12"/>
      <c r="H263" s="12"/>
      <c r="I263" s="167"/>
      <c r="J263" s="176">
        <f>BK263</f>
        <v>0</v>
      </c>
      <c r="K263" s="12"/>
      <c r="L263" s="164"/>
      <c r="M263" s="169"/>
      <c r="N263" s="170"/>
      <c r="O263" s="170"/>
      <c r="P263" s="171">
        <f>SUM(P264:P279)</f>
        <v>0</v>
      </c>
      <c r="Q263" s="170"/>
      <c r="R263" s="171">
        <f>SUM(R264:R279)</f>
        <v>1.6833879999999999</v>
      </c>
      <c r="S263" s="170"/>
      <c r="T263" s="172">
        <f>SUM(T264:T279)</f>
        <v>0</v>
      </c>
      <c r="U263" s="12"/>
      <c r="V263" s="12"/>
      <c r="W263" s="12"/>
      <c r="X263" s="12"/>
      <c r="Y263" s="12"/>
      <c r="Z263" s="12"/>
      <c r="AA263" s="12"/>
      <c r="AB263" s="12"/>
      <c r="AC263" s="12"/>
      <c r="AD263" s="12"/>
      <c r="AE263" s="12"/>
      <c r="AR263" s="165" t="s">
        <v>82</v>
      </c>
      <c r="AT263" s="173" t="s">
        <v>72</v>
      </c>
      <c r="AU263" s="173" t="s">
        <v>80</v>
      </c>
      <c r="AY263" s="165" t="s">
        <v>281</v>
      </c>
      <c r="BK263" s="174">
        <f>SUM(BK264:BK279)</f>
        <v>0</v>
      </c>
    </row>
    <row r="264" s="2" customFormat="1" ht="16.5" customHeight="1">
      <c r="A264" s="34"/>
      <c r="B264" s="177"/>
      <c r="C264" s="178" t="s">
        <v>923</v>
      </c>
      <c r="D264" s="178" t="s">
        <v>284</v>
      </c>
      <c r="E264" s="179" t="s">
        <v>3216</v>
      </c>
      <c r="F264" s="180" t="s">
        <v>3217</v>
      </c>
      <c r="G264" s="181" t="s">
        <v>403</v>
      </c>
      <c r="H264" s="203">
        <v>40.399999999999999</v>
      </c>
      <c r="I264" s="183"/>
      <c r="J264" s="184">
        <f>ROUND(I264*H264,2)</f>
        <v>0</v>
      </c>
      <c r="K264" s="185"/>
      <c r="L264" s="35"/>
      <c r="M264" s="186" t="s">
        <v>1</v>
      </c>
      <c r="N264" s="187" t="s">
        <v>38</v>
      </c>
      <c r="O264" s="73"/>
      <c r="P264" s="188">
        <f>O264*H264</f>
        <v>0</v>
      </c>
      <c r="Q264" s="188">
        <v>0</v>
      </c>
      <c r="R264" s="188">
        <f>Q264*H264</f>
        <v>0</v>
      </c>
      <c r="S264" s="188">
        <v>0</v>
      </c>
      <c r="T264" s="189">
        <f>S264*H264</f>
        <v>0</v>
      </c>
      <c r="U264" s="34"/>
      <c r="V264" s="34"/>
      <c r="W264" s="34"/>
      <c r="X264" s="34"/>
      <c r="Y264" s="34"/>
      <c r="Z264" s="34"/>
      <c r="AA264" s="34"/>
      <c r="AB264" s="34"/>
      <c r="AC264" s="34"/>
      <c r="AD264" s="34"/>
      <c r="AE264" s="34"/>
      <c r="AR264" s="190" t="s">
        <v>353</v>
      </c>
      <c r="AT264" s="190" t="s">
        <v>284</v>
      </c>
      <c r="AU264" s="190" t="s">
        <v>82</v>
      </c>
      <c r="AY264" s="15" t="s">
        <v>281</v>
      </c>
      <c r="BE264" s="191">
        <f>IF(N264="základní",J264,0)</f>
        <v>0</v>
      </c>
      <c r="BF264" s="191">
        <f>IF(N264="snížená",J264,0)</f>
        <v>0</v>
      </c>
      <c r="BG264" s="191">
        <f>IF(N264="zákl. přenesená",J264,0)</f>
        <v>0</v>
      </c>
      <c r="BH264" s="191">
        <f>IF(N264="sníž. přenesená",J264,0)</f>
        <v>0</v>
      </c>
      <c r="BI264" s="191">
        <f>IF(N264="nulová",J264,0)</f>
        <v>0</v>
      </c>
      <c r="BJ264" s="15" t="s">
        <v>80</v>
      </c>
      <c r="BK264" s="191">
        <f>ROUND(I264*H264,2)</f>
        <v>0</v>
      </c>
      <c r="BL264" s="15" t="s">
        <v>353</v>
      </c>
      <c r="BM264" s="190" t="s">
        <v>3218</v>
      </c>
    </row>
    <row r="265" s="2" customFormat="1">
      <c r="A265" s="34"/>
      <c r="B265" s="35"/>
      <c r="C265" s="34"/>
      <c r="D265" s="192" t="s">
        <v>290</v>
      </c>
      <c r="E265" s="34"/>
      <c r="F265" s="193" t="s">
        <v>3217</v>
      </c>
      <c r="G265" s="34"/>
      <c r="H265" s="34"/>
      <c r="I265" s="194"/>
      <c r="J265" s="34"/>
      <c r="K265" s="34"/>
      <c r="L265" s="35"/>
      <c r="M265" s="195"/>
      <c r="N265" s="196"/>
      <c r="O265" s="73"/>
      <c r="P265" s="73"/>
      <c r="Q265" s="73"/>
      <c r="R265" s="73"/>
      <c r="S265" s="73"/>
      <c r="T265" s="74"/>
      <c r="U265" s="34"/>
      <c r="V265" s="34"/>
      <c r="W265" s="34"/>
      <c r="X265" s="34"/>
      <c r="Y265" s="34"/>
      <c r="Z265" s="34"/>
      <c r="AA265" s="34"/>
      <c r="AB265" s="34"/>
      <c r="AC265" s="34"/>
      <c r="AD265" s="34"/>
      <c r="AE265" s="34"/>
      <c r="AT265" s="15" t="s">
        <v>290</v>
      </c>
      <c r="AU265" s="15" t="s">
        <v>82</v>
      </c>
    </row>
    <row r="266" s="2" customFormat="1" ht="33" customHeight="1">
      <c r="A266" s="34"/>
      <c r="B266" s="177"/>
      <c r="C266" s="178" t="s">
        <v>1983</v>
      </c>
      <c r="D266" s="178" t="s">
        <v>284</v>
      </c>
      <c r="E266" s="179" t="s">
        <v>3219</v>
      </c>
      <c r="F266" s="180" t="s">
        <v>3220</v>
      </c>
      <c r="G266" s="181" t="s">
        <v>505</v>
      </c>
      <c r="H266" s="203">
        <v>56.200000000000003</v>
      </c>
      <c r="I266" s="183"/>
      <c r="J266" s="184">
        <f>ROUND(I266*H266,2)</f>
        <v>0</v>
      </c>
      <c r="K266" s="185"/>
      <c r="L266" s="35"/>
      <c r="M266" s="186" t="s">
        <v>1</v>
      </c>
      <c r="N266" s="187" t="s">
        <v>38</v>
      </c>
      <c r="O266" s="73"/>
      <c r="P266" s="188">
        <f>O266*H266</f>
        <v>0</v>
      </c>
      <c r="Q266" s="188">
        <v>2.0000000000000002E-05</v>
      </c>
      <c r="R266" s="188">
        <f>Q266*H266</f>
        <v>0.0011240000000000002</v>
      </c>
      <c r="S266" s="188">
        <v>0</v>
      </c>
      <c r="T266" s="189">
        <f>S266*H266</f>
        <v>0</v>
      </c>
      <c r="U266" s="34"/>
      <c r="V266" s="34"/>
      <c r="W266" s="34"/>
      <c r="X266" s="34"/>
      <c r="Y266" s="34"/>
      <c r="Z266" s="34"/>
      <c r="AA266" s="34"/>
      <c r="AB266" s="34"/>
      <c r="AC266" s="34"/>
      <c r="AD266" s="34"/>
      <c r="AE266" s="34"/>
      <c r="AR266" s="190" t="s">
        <v>353</v>
      </c>
      <c r="AT266" s="190" t="s">
        <v>284</v>
      </c>
      <c r="AU266" s="190" t="s">
        <v>82</v>
      </c>
      <c r="AY266" s="15" t="s">
        <v>281</v>
      </c>
      <c r="BE266" s="191">
        <f>IF(N266="základní",J266,0)</f>
        <v>0</v>
      </c>
      <c r="BF266" s="191">
        <f>IF(N266="snížená",J266,0)</f>
        <v>0</v>
      </c>
      <c r="BG266" s="191">
        <f>IF(N266="zákl. přenesená",J266,0)</f>
        <v>0</v>
      </c>
      <c r="BH266" s="191">
        <f>IF(N266="sníž. přenesená",J266,0)</f>
        <v>0</v>
      </c>
      <c r="BI266" s="191">
        <f>IF(N266="nulová",J266,0)</f>
        <v>0</v>
      </c>
      <c r="BJ266" s="15" t="s">
        <v>80</v>
      </c>
      <c r="BK266" s="191">
        <f>ROUND(I266*H266,2)</f>
        <v>0</v>
      </c>
      <c r="BL266" s="15" t="s">
        <v>353</v>
      </c>
      <c r="BM266" s="190" t="s">
        <v>3221</v>
      </c>
    </row>
    <row r="267" s="2" customFormat="1">
      <c r="A267" s="34"/>
      <c r="B267" s="35"/>
      <c r="C267" s="34"/>
      <c r="D267" s="192" t="s">
        <v>290</v>
      </c>
      <c r="E267" s="34"/>
      <c r="F267" s="193" t="s">
        <v>3220</v>
      </c>
      <c r="G267" s="34"/>
      <c r="H267" s="34"/>
      <c r="I267" s="194"/>
      <c r="J267" s="34"/>
      <c r="K267" s="34"/>
      <c r="L267" s="35"/>
      <c r="M267" s="195"/>
      <c r="N267" s="196"/>
      <c r="O267" s="73"/>
      <c r="P267" s="73"/>
      <c r="Q267" s="73"/>
      <c r="R267" s="73"/>
      <c r="S267" s="73"/>
      <c r="T267" s="74"/>
      <c r="U267" s="34"/>
      <c r="V267" s="34"/>
      <c r="W267" s="34"/>
      <c r="X267" s="34"/>
      <c r="Y267" s="34"/>
      <c r="Z267" s="34"/>
      <c r="AA267" s="34"/>
      <c r="AB267" s="34"/>
      <c r="AC267" s="34"/>
      <c r="AD267" s="34"/>
      <c r="AE267" s="34"/>
      <c r="AT267" s="15" t="s">
        <v>290</v>
      </c>
      <c r="AU267" s="15" t="s">
        <v>82</v>
      </c>
    </row>
    <row r="268" s="2" customFormat="1" ht="16.5" customHeight="1">
      <c r="A268" s="34"/>
      <c r="B268" s="177"/>
      <c r="C268" s="178" t="s">
        <v>1987</v>
      </c>
      <c r="D268" s="178" t="s">
        <v>284</v>
      </c>
      <c r="E268" s="179" t="s">
        <v>3222</v>
      </c>
      <c r="F268" s="180" t="s">
        <v>3223</v>
      </c>
      <c r="G268" s="181" t="s">
        <v>403</v>
      </c>
      <c r="H268" s="203">
        <v>40.399999999999999</v>
      </c>
      <c r="I268" s="183"/>
      <c r="J268" s="184">
        <f>ROUND(I268*H268,2)</f>
        <v>0</v>
      </c>
      <c r="K268" s="185"/>
      <c r="L268" s="35"/>
      <c r="M268" s="186" t="s">
        <v>1</v>
      </c>
      <c r="N268" s="187" t="s">
        <v>38</v>
      </c>
      <c r="O268" s="73"/>
      <c r="P268" s="188">
        <f>O268*H268</f>
        <v>0</v>
      </c>
      <c r="Q268" s="188">
        <v>0.024</v>
      </c>
      <c r="R268" s="188">
        <f>Q268*H268</f>
        <v>0.96960000000000002</v>
      </c>
      <c r="S268" s="188">
        <v>0</v>
      </c>
      <c r="T268" s="189">
        <f>S268*H268</f>
        <v>0</v>
      </c>
      <c r="U268" s="34"/>
      <c r="V268" s="34"/>
      <c r="W268" s="34"/>
      <c r="X268" s="34"/>
      <c r="Y268" s="34"/>
      <c r="Z268" s="34"/>
      <c r="AA268" s="34"/>
      <c r="AB268" s="34"/>
      <c r="AC268" s="34"/>
      <c r="AD268" s="34"/>
      <c r="AE268" s="34"/>
      <c r="AR268" s="190" t="s">
        <v>353</v>
      </c>
      <c r="AT268" s="190" t="s">
        <v>284</v>
      </c>
      <c r="AU268" s="190" t="s">
        <v>82</v>
      </c>
      <c r="AY268" s="15" t="s">
        <v>281</v>
      </c>
      <c r="BE268" s="191">
        <f>IF(N268="základní",J268,0)</f>
        <v>0</v>
      </c>
      <c r="BF268" s="191">
        <f>IF(N268="snížená",J268,0)</f>
        <v>0</v>
      </c>
      <c r="BG268" s="191">
        <f>IF(N268="zákl. přenesená",J268,0)</f>
        <v>0</v>
      </c>
      <c r="BH268" s="191">
        <f>IF(N268="sníž. přenesená",J268,0)</f>
        <v>0</v>
      </c>
      <c r="BI268" s="191">
        <f>IF(N268="nulová",J268,0)</f>
        <v>0</v>
      </c>
      <c r="BJ268" s="15" t="s">
        <v>80</v>
      </c>
      <c r="BK268" s="191">
        <f>ROUND(I268*H268,2)</f>
        <v>0</v>
      </c>
      <c r="BL268" s="15" t="s">
        <v>353</v>
      </c>
      <c r="BM268" s="190" t="s">
        <v>3224</v>
      </c>
    </row>
    <row r="269" s="2" customFormat="1">
      <c r="A269" s="34"/>
      <c r="B269" s="35"/>
      <c r="C269" s="34"/>
      <c r="D269" s="192" t="s">
        <v>290</v>
      </c>
      <c r="E269" s="34"/>
      <c r="F269" s="193" t="s">
        <v>3223</v>
      </c>
      <c r="G269" s="34"/>
      <c r="H269" s="34"/>
      <c r="I269" s="194"/>
      <c r="J269" s="34"/>
      <c r="K269" s="34"/>
      <c r="L269" s="35"/>
      <c r="M269" s="195"/>
      <c r="N269" s="196"/>
      <c r="O269" s="73"/>
      <c r="P269" s="73"/>
      <c r="Q269" s="73"/>
      <c r="R269" s="73"/>
      <c r="S269" s="73"/>
      <c r="T269" s="74"/>
      <c r="U269" s="34"/>
      <c r="V269" s="34"/>
      <c r="W269" s="34"/>
      <c r="X269" s="34"/>
      <c r="Y269" s="34"/>
      <c r="Z269" s="34"/>
      <c r="AA269" s="34"/>
      <c r="AB269" s="34"/>
      <c r="AC269" s="34"/>
      <c r="AD269" s="34"/>
      <c r="AE269" s="34"/>
      <c r="AT269" s="15" t="s">
        <v>290</v>
      </c>
      <c r="AU269" s="15" t="s">
        <v>82</v>
      </c>
    </row>
    <row r="270" s="2" customFormat="1" ht="24.15" customHeight="1">
      <c r="A270" s="34"/>
      <c r="B270" s="177"/>
      <c r="C270" s="178" t="s">
        <v>2538</v>
      </c>
      <c r="D270" s="178" t="s">
        <v>284</v>
      </c>
      <c r="E270" s="179" t="s">
        <v>3225</v>
      </c>
      <c r="F270" s="180" t="s">
        <v>3226</v>
      </c>
      <c r="G270" s="181" t="s">
        <v>403</v>
      </c>
      <c r="H270" s="203">
        <v>40.399999999999999</v>
      </c>
      <c r="I270" s="183"/>
      <c r="J270" s="184">
        <f>ROUND(I270*H270,2)</f>
        <v>0</v>
      </c>
      <c r="K270" s="185"/>
      <c r="L270" s="35"/>
      <c r="M270" s="186" t="s">
        <v>1</v>
      </c>
      <c r="N270" s="187" t="s">
        <v>38</v>
      </c>
      <c r="O270" s="73"/>
      <c r="P270" s="188">
        <f>O270*H270</f>
        <v>0</v>
      </c>
      <c r="Q270" s="188">
        <v>0.00029999999999999997</v>
      </c>
      <c r="R270" s="188">
        <f>Q270*H270</f>
        <v>0.012119999999999999</v>
      </c>
      <c r="S270" s="188">
        <v>0</v>
      </c>
      <c r="T270" s="189">
        <f>S270*H270</f>
        <v>0</v>
      </c>
      <c r="U270" s="34"/>
      <c r="V270" s="34"/>
      <c r="W270" s="34"/>
      <c r="X270" s="34"/>
      <c r="Y270" s="34"/>
      <c r="Z270" s="34"/>
      <c r="AA270" s="34"/>
      <c r="AB270" s="34"/>
      <c r="AC270" s="34"/>
      <c r="AD270" s="34"/>
      <c r="AE270" s="34"/>
      <c r="AR270" s="190" t="s">
        <v>353</v>
      </c>
      <c r="AT270" s="190" t="s">
        <v>284</v>
      </c>
      <c r="AU270" s="190" t="s">
        <v>82</v>
      </c>
      <c r="AY270" s="15" t="s">
        <v>281</v>
      </c>
      <c r="BE270" s="191">
        <f>IF(N270="základní",J270,0)</f>
        <v>0</v>
      </c>
      <c r="BF270" s="191">
        <f>IF(N270="snížená",J270,0)</f>
        <v>0</v>
      </c>
      <c r="BG270" s="191">
        <f>IF(N270="zákl. přenesená",J270,0)</f>
        <v>0</v>
      </c>
      <c r="BH270" s="191">
        <f>IF(N270="sníž. přenesená",J270,0)</f>
        <v>0</v>
      </c>
      <c r="BI270" s="191">
        <f>IF(N270="nulová",J270,0)</f>
        <v>0</v>
      </c>
      <c r="BJ270" s="15" t="s">
        <v>80</v>
      </c>
      <c r="BK270" s="191">
        <f>ROUND(I270*H270,2)</f>
        <v>0</v>
      </c>
      <c r="BL270" s="15" t="s">
        <v>353</v>
      </c>
      <c r="BM270" s="190" t="s">
        <v>3227</v>
      </c>
    </row>
    <row r="271" s="2" customFormat="1">
      <c r="A271" s="34"/>
      <c r="B271" s="35"/>
      <c r="C271" s="34"/>
      <c r="D271" s="192" t="s">
        <v>290</v>
      </c>
      <c r="E271" s="34"/>
      <c r="F271" s="193" t="s">
        <v>3226</v>
      </c>
      <c r="G271" s="34"/>
      <c r="H271" s="34"/>
      <c r="I271" s="194"/>
      <c r="J271" s="34"/>
      <c r="K271" s="34"/>
      <c r="L271" s="35"/>
      <c r="M271" s="195"/>
      <c r="N271" s="196"/>
      <c r="O271" s="73"/>
      <c r="P271" s="73"/>
      <c r="Q271" s="73"/>
      <c r="R271" s="73"/>
      <c r="S271" s="73"/>
      <c r="T271" s="74"/>
      <c r="U271" s="34"/>
      <c r="V271" s="34"/>
      <c r="W271" s="34"/>
      <c r="X271" s="34"/>
      <c r="Y271" s="34"/>
      <c r="Z271" s="34"/>
      <c r="AA271" s="34"/>
      <c r="AB271" s="34"/>
      <c r="AC271" s="34"/>
      <c r="AD271" s="34"/>
      <c r="AE271" s="34"/>
      <c r="AT271" s="15" t="s">
        <v>290</v>
      </c>
      <c r="AU271" s="15" t="s">
        <v>82</v>
      </c>
    </row>
    <row r="272" s="2" customFormat="1" ht="21.75" customHeight="1">
      <c r="A272" s="34"/>
      <c r="B272" s="177"/>
      <c r="C272" s="178" t="s">
        <v>3228</v>
      </c>
      <c r="D272" s="178" t="s">
        <v>284</v>
      </c>
      <c r="E272" s="179" t="s">
        <v>3229</v>
      </c>
      <c r="F272" s="180" t="s">
        <v>3230</v>
      </c>
      <c r="G272" s="181" t="s">
        <v>403</v>
      </c>
      <c r="H272" s="203">
        <v>40.399999999999999</v>
      </c>
      <c r="I272" s="183"/>
      <c r="J272" s="184">
        <f>ROUND(I272*H272,2)</f>
        <v>0</v>
      </c>
      <c r="K272" s="185"/>
      <c r="L272" s="35"/>
      <c r="M272" s="186" t="s">
        <v>1</v>
      </c>
      <c r="N272" s="187" t="s">
        <v>38</v>
      </c>
      <c r="O272" s="73"/>
      <c r="P272" s="188">
        <f>O272*H272</f>
        <v>0</v>
      </c>
      <c r="Q272" s="188">
        <v>0.0089999999999999993</v>
      </c>
      <c r="R272" s="188">
        <f>Q272*H272</f>
        <v>0.36359999999999998</v>
      </c>
      <c r="S272" s="188">
        <v>0</v>
      </c>
      <c r="T272" s="189">
        <f>S272*H272</f>
        <v>0</v>
      </c>
      <c r="U272" s="34"/>
      <c r="V272" s="34"/>
      <c r="W272" s="34"/>
      <c r="X272" s="34"/>
      <c r="Y272" s="34"/>
      <c r="Z272" s="34"/>
      <c r="AA272" s="34"/>
      <c r="AB272" s="34"/>
      <c r="AC272" s="34"/>
      <c r="AD272" s="34"/>
      <c r="AE272" s="34"/>
      <c r="AR272" s="190" t="s">
        <v>353</v>
      </c>
      <c r="AT272" s="190" t="s">
        <v>284</v>
      </c>
      <c r="AU272" s="190" t="s">
        <v>82</v>
      </c>
      <c r="AY272" s="15" t="s">
        <v>281</v>
      </c>
      <c r="BE272" s="191">
        <f>IF(N272="základní",J272,0)</f>
        <v>0</v>
      </c>
      <c r="BF272" s="191">
        <f>IF(N272="snížená",J272,0)</f>
        <v>0</v>
      </c>
      <c r="BG272" s="191">
        <f>IF(N272="zákl. přenesená",J272,0)</f>
        <v>0</v>
      </c>
      <c r="BH272" s="191">
        <f>IF(N272="sníž. přenesená",J272,0)</f>
        <v>0</v>
      </c>
      <c r="BI272" s="191">
        <f>IF(N272="nulová",J272,0)</f>
        <v>0</v>
      </c>
      <c r="BJ272" s="15" t="s">
        <v>80</v>
      </c>
      <c r="BK272" s="191">
        <f>ROUND(I272*H272,2)</f>
        <v>0</v>
      </c>
      <c r="BL272" s="15" t="s">
        <v>353</v>
      </c>
      <c r="BM272" s="190" t="s">
        <v>3231</v>
      </c>
    </row>
    <row r="273" s="2" customFormat="1">
      <c r="A273" s="34"/>
      <c r="B273" s="35"/>
      <c r="C273" s="34"/>
      <c r="D273" s="192" t="s">
        <v>290</v>
      </c>
      <c r="E273" s="34"/>
      <c r="F273" s="193" t="s">
        <v>3230</v>
      </c>
      <c r="G273" s="34"/>
      <c r="H273" s="34"/>
      <c r="I273" s="194"/>
      <c r="J273" s="34"/>
      <c r="K273" s="34"/>
      <c r="L273" s="35"/>
      <c r="M273" s="195"/>
      <c r="N273" s="196"/>
      <c r="O273" s="73"/>
      <c r="P273" s="73"/>
      <c r="Q273" s="73"/>
      <c r="R273" s="73"/>
      <c r="S273" s="73"/>
      <c r="T273" s="74"/>
      <c r="U273" s="34"/>
      <c r="V273" s="34"/>
      <c r="W273" s="34"/>
      <c r="X273" s="34"/>
      <c r="Y273" s="34"/>
      <c r="Z273" s="34"/>
      <c r="AA273" s="34"/>
      <c r="AB273" s="34"/>
      <c r="AC273" s="34"/>
      <c r="AD273" s="34"/>
      <c r="AE273" s="34"/>
      <c r="AT273" s="15" t="s">
        <v>290</v>
      </c>
      <c r="AU273" s="15" t="s">
        <v>82</v>
      </c>
    </row>
    <row r="274" s="2" customFormat="1" ht="24.15" customHeight="1">
      <c r="A274" s="34"/>
      <c r="B274" s="177"/>
      <c r="C274" s="178" t="s">
        <v>1928</v>
      </c>
      <c r="D274" s="178" t="s">
        <v>284</v>
      </c>
      <c r="E274" s="179" t="s">
        <v>3232</v>
      </c>
      <c r="F274" s="180" t="s">
        <v>3233</v>
      </c>
      <c r="G274" s="181" t="s">
        <v>403</v>
      </c>
      <c r="H274" s="203">
        <v>40.399999999999999</v>
      </c>
      <c r="I274" s="183"/>
      <c r="J274" s="184">
        <f>ROUND(I274*H274,2)</f>
        <v>0</v>
      </c>
      <c r="K274" s="185"/>
      <c r="L274" s="35"/>
      <c r="M274" s="186" t="s">
        <v>1</v>
      </c>
      <c r="N274" s="187" t="s">
        <v>38</v>
      </c>
      <c r="O274" s="73"/>
      <c r="P274" s="188">
        <f>O274*H274</f>
        <v>0</v>
      </c>
      <c r="Q274" s="188">
        <v>0.0040000000000000001</v>
      </c>
      <c r="R274" s="188">
        <f>Q274*H274</f>
        <v>0.16159999999999999</v>
      </c>
      <c r="S274" s="188">
        <v>0</v>
      </c>
      <c r="T274" s="189">
        <f>S274*H274</f>
        <v>0</v>
      </c>
      <c r="U274" s="34"/>
      <c r="V274" s="34"/>
      <c r="W274" s="34"/>
      <c r="X274" s="34"/>
      <c r="Y274" s="34"/>
      <c r="Z274" s="34"/>
      <c r="AA274" s="34"/>
      <c r="AB274" s="34"/>
      <c r="AC274" s="34"/>
      <c r="AD274" s="34"/>
      <c r="AE274" s="34"/>
      <c r="AR274" s="190" t="s">
        <v>353</v>
      </c>
      <c r="AT274" s="190" t="s">
        <v>284</v>
      </c>
      <c r="AU274" s="190" t="s">
        <v>82</v>
      </c>
      <c r="AY274" s="15" t="s">
        <v>281</v>
      </c>
      <c r="BE274" s="191">
        <f>IF(N274="základní",J274,0)</f>
        <v>0</v>
      </c>
      <c r="BF274" s="191">
        <f>IF(N274="snížená",J274,0)</f>
        <v>0</v>
      </c>
      <c r="BG274" s="191">
        <f>IF(N274="zákl. přenesená",J274,0)</f>
        <v>0</v>
      </c>
      <c r="BH274" s="191">
        <f>IF(N274="sníž. přenesená",J274,0)</f>
        <v>0</v>
      </c>
      <c r="BI274" s="191">
        <f>IF(N274="nulová",J274,0)</f>
        <v>0</v>
      </c>
      <c r="BJ274" s="15" t="s">
        <v>80</v>
      </c>
      <c r="BK274" s="191">
        <f>ROUND(I274*H274,2)</f>
        <v>0</v>
      </c>
      <c r="BL274" s="15" t="s">
        <v>353</v>
      </c>
      <c r="BM274" s="190" t="s">
        <v>3234</v>
      </c>
    </row>
    <row r="275" s="2" customFormat="1">
      <c r="A275" s="34"/>
      <c r="B275" s="35"/>
      <c r="C275" s="34"/>
      <c r="D275" s="192" t="s">
        <v>290</v>
      </c>
      <c r="E275" s="34"/>
      <c r="F275" s="193" t="s">
        <v>3233</v>
      </c>
      <c r="G275" s="34"/>
      <c r="H275" s="34"/>
      <c r="I275" s="194"/>
      <c r="J275" s="34"/>
      <c r="K275" s="34"/>
      <c r="L275" s="35"/>
      <c r="M275" s="195"/>
      <c r="N275" s="196"/>
      <c r="O275" s="73"/>
      <c r="P275" s="73"/>
      <c r="Q275" s="73"/>
      <c r="R275" s="73"/>
      <c r="S275" s="73"/>
      <c r="T275" s="74"/>
      <c r="U275" s="34"/>
      <c r="V275" s="34"/>
      <c r="W275" s="34"/>
      <c r="X275" s="34"/>
      <c r="Y275" s="34"/>
      <c r="Z275" s="34"/>
      <c r="AA275" s="34"/>
      <c r="AB275" s="34"/>
      <c r="AC275" s="34"/>
      <c r="AD275" s="34"/>
      <c r="AE275" s="34"/>
      <c r="AT275" s="15" t="s">
        <v>290</v>
      </c>
      <c r="AU275" s="15" t="s">
        <v>82</v>
      </c>
    </row>
    <row r="276" s="2" customFormat="1" ht="16.5" customHeight="1">
      <c r="A276" s="34"/>
      <c r="B276" s="177"/>
      <c r="C276" s="178" t="s">
        <v>3235</v>
      </c>
      <c r="D276" s="178" t="s">
        <v>284</v>
      </c>
      <c r="E276" s="179" t="s">
        <v>3236</v>
      </c>
      <c r="F276" s="180" t="s">
        <v>3237</v>
      </c>
      <c r="G276" s="181" t="s">
        <v>505</v>
      </c>
      <c r="H276" s="203">
        <v>56.200000000000003</v>
      </c>
      <c r="I276" s="183"/>
      <c r="J276" s="184">
        <f>ROUND(I276*H276,2)</f>
        <v>0</v>
      </c>
      <c r="K276" s="185"/>
      <c r="L276" s="35"/>
      <c r="M276" s="186" t="s">
        <v>1</v>
      </c>
      <c r="N276" s="187" t="s">
        <v>38</v>
      </c>
      <c r="O276" s="73"/>
      <c r="P276" s="188">
        <f>O276*H276</f>
        <v>0</v>
      </c>
      <c r="Q276" s="188">
        <v>0.0031199999999999999</v>
      </c>
      <c r="R276" s="188">
        <f>Q276*H276</f>
        <v>0.175344</v>
      </c>
      <c r="S276" s="188">
        <v>0</v>
      </c>
      <c r="T276" s="189">
        <f>S276*H276</f>
        <v>0</v>
      </c>
      <c r="U276" s="34"/>
      <c r="V276" s="34"/>
      <c r="W276" s="34"/>
      <c r="X276" s="34"/>
      <c r="Y276" s="34"/>
      <c r="Z276" s="34"/>
      <c r="AA276" s="34"/>
      <c r="AB276" s="34"/>
      <c r="AC276" s="34"/>
      <c r="AD276" s="34"/>
      <c r="AE276" s="34"/>
      <c r="AR276" s="190" t="s">
        <v>353</v>
      </c>
      <c r="AT276" s="190" t="s">
        <v>284</v>
      </c>
      <c r="AU276" s="190" t="s">
        <v>82</v>
      </c>
      <c r="AY276" s="15" t="s">
        <v>281</v>
      </c>
      <c r="BE276" s="191">
        <f>IF(N276="základní",J276,0)</f>
        <v>0</v>
      </c>
      <c r="BF276" s="191">
        <f>IF(N276="snížená",J276,0)</f>
        <v>0</v>
      </c>
      <c r="BG276" s="191">
        <f>IF(N276="zákl. přenesená",J276,0)</f>
        <v>0</v>
      </c>
      <c r="BH276" s="191">
        <f>IF(N276="sníž. přenesená",J276,0)</f>
        <v>0</v>
      </c>
      <c r="BI276" s="191">
        <f>IF(N276="nulová",J276,0)</f>
        <v>0</v>
      </c>
      <c r="BJ276" s="15" t="s">
        <v>80</v>
      </c>
      <c r="BK276" s="191">
        <f>ROUND(I276*H276,2)</f>
        <v>0</v>
      </c>
      <c r="BL276" s="15" t="s">
        <v>353</v>
      </c>
      <c r="BM276" s="190" t="s">
        <v>3238</v>
      </c>
    </row>
    <row r="277" s="2" customFormat="1">
      <c r="A277" s="34"/>
      <c r="B277" s="35"/>
      <c r="C277" s="34"/>
      <c r="D277" s="192" t="s">
        <v>290</v>
      </c>
      <c r="E277" s="34"/>
      <c r="F277" s="193" t="s">
        <v>3237</v>
      </c>
      <c r="G277" s="34"/>
      <c r="H277" s="34"/>
      <c r="I277" s="194"/>
      <c r="J277" s="34"/>
      <c r="K277" s="34"/>
      <c r="L277" s="35"/>
      <c r="M277" s="195"/>
      <c r="N277" s="196"/>
      <c r="O277" s="73"/>
      <c r="P277" s="73"/>
      <c r="Q277" s="73"/>
      <c r="R277" s="73"/>
      <c r="S277" s="73"/>
      <c r="T277" s="74"/>
      <c r="U277" s="34"/>
      <c r="V277" s="34"/>
      <c r="W277" s="34"/>
      <c r="X277" s="34"/>
      <c r="Y277" s="34"/>
      <c r="Z277" s="34"/>
      <c r="AA277" s="34"/>
      <c r="AB277" s="34"/>
      <c r="AC277" s="34"/>
      <c r="AD277" s="34"/>
      <c r="AE277" s="34"/>
      <c r="AT277" s="15" t="s">
        <v>290</v>
      </c>
      <c r="AU277" s="15" t="s">
        <v>82</v>
      </c>
    </row>
    <row r="278" s="2" customFormat="1" ht="24.15" customHeight="1">
      <c r="A278" s="34"/>
      <c r="B278" s="177"/>
      <c r="C278" s="178" t="s">
        <v>3239</v>
      </c>
      <c r="D278" s="178" t="s">
        <v>284</v>
      </c>
      <c r="E278" s="179" t="s">
        <v>3240</v>
      </c>
      <c r="F278" s="180" t="s">
        <v>3241</v>
      </c>
      <c r="G278" s="181" t="s">
        <v>515</v>
      </c>
      <c r="H278" s="203">
        <v>1.6830000000000001</v>
      </c>
      <c r="I278" s="183"/>
      <c r="J278" s="184">
        <f>ROUND(I278*H278,2)</f>
        <v>0</v>
      </c>
      <c r="K278" s="185"/>
      <c r="L278" s="35"/>
      <c r="M278" s="186" t="s">
        <v>1</v>
      </c>
      <c r="N278" s="187" t="s">
        <v>38</v>
      </c>
      <c r="O278" s="73"/>
      <c r="P278" s="188">
        <f>O278*H278</f>
        <v>0</v>
      </c>
      <c r="Q278" s="188">
        <v>0</v>
      </c>
      <c r="R278" s="188">
        <f>Q278*H278</f>
        <v>0</v>
      </c>
      <c r="S278" s="188">
        <v>0</v>
      </c>
      <c r="T278" s="189">
        <f>S278*H278</f>
        <v>0</v>
      </c>
      <c r="U278" s="34"/>
      <c r="V278" s="34"/>
      <c r="W278" s="34"/>
      <c r="X278" s="34"/>
      <c r="Y278" s="34"/>
      <c r="Z278" s="34"/>
      <c r="AA278" s="34"/>
      <c r="AB278" s="34"/>
      <c r="AC278" s="34"/>
      <c r="AD278" s="34"/>
      <c r="AE278" s="34"/>
      <c r="AR278" s="190" t="s">
        <v>353</v>
      </c>
      <c r="AT278" s="190" t="s">
        <v>284</v>
      </c>
      <c r="AU278" s="190" t="s">
        <v>82</v>
      </c>
      <c r="AY278" s="15" t="s">
        <v>281</v>
      </c>
      <c r="BE278" s="191">
        <f>IF(N278="základní",J278,0)</f>
        <v>0</v>
      </c>
      <c r="BF278" s="191">
        <f>IF(N278="snížená",J278,0)</f>
        <v>0</v>
      </c>
      <c r="BG278" s="191">
        <f>IF(N278="zákl. přenesená",J278,0)</f>
        <v>0</v>
      </c>
      <c r="BH278" s="191">
        <f>IF(N278="sníž. přenesená",J278,0)</f>
        <v>0</v>
      </c>
      <c r="BI278" s="191">
        <f>IF(N278="nulová",J278,0)</f>
        <v>0</v>
      </c>
      <c r="BJ278" s="15" t="s">
        <v>80</v>
      </c>
      <c r="BK278" s="191">
        <f>ROUND(I278*H278,2)</f>
        <v>0</v>
      </c>
      <c r="BL278" s="15" t="s">
        <v>353</v>
      </c>
      <c r="BM278" s="190" t="s">
        <v>3242</v>
      </c>
    </row>
    <row r="279" s="2" customFormat="1">
      <c r="A279" s="34"/>
      <c r="B279" s="35"/>
      <c r="C279" s="34"/>
      <c r="D279" s="192" t="s">
        <v>290</v>
      </c>
      <c r="E279" s="34"/>
      <c r="F279" s="193" t="s">
        <v>3241</v>
      </c>
      <c r="G279" s="34"/>
      <c r="H279" s="34"/>
      <c r="I279" s="194"/>
      <c r="J279" s="34"/>
      <c r="K279" s="34"/>
      <c r="L279" s="35"/>
      <c r="M279" s="195"/>
      <c r="N279" s="196"/>
      <c r="O279" s="73"/>
      <c r="P279" s="73"/>
      <c r="Q279" s="73"/>
      <c r="R279" s="73"/>
      <c r="S279" s="73"/>
      <c r="T279" s="74"/>
      <c r="U279" s="34"/>
      <c r="V279" s="34"/>
      <c r="W279" s="34"/>
      <c r="X279" s="34"/>
      <c r="Y279" s="34"/>
      <c r="Z279" s="34"/>
      <c r="AA279" s="34"/>
      <c r="AB279" s="34"/>
      <c r="AC279" s="34"/>
      <c r="AD279" s="34"/>
      <c r="AE279" s="34"/>
      <c r="AT279" s="15" t="s">
        <v>290</v>
      </c>
      <c r="AU279" s="15" t="s">
        <v>82</v>
      </c>
    </row>
    <row r="280" s="12" customFormat="1" ht="22.8" customHeight="1">
      <c r="A280" s="12"/>
      <c r="B280" s="164"/>
      <c r="C280" s="12"/>
      <c r="D280" s="165" t="s">
        <v>72</v>
      </c>
      <c r="E280" s="175" t="s">
        <v>3243</v>
      </c>
      <c r="F280" s="175" t="s">
        <v>3244</v>
      </c>
      <c r="G280" s="12"/>
      <c r="H280" s="12"/>
      <c r="I280" s="167"/>
      <c r="J280" s="176">
        <f>BK280</f>
        <v>0</v>
      </c>
      <c r="K280" s="12"/>
      <c r="L280" s="164"/>
      <c r="M280" s="169"/>
      <c r="N280" s="170"/>
      <c r="O280" s="170"/>
      <c r="P280" s="171">
        <f>SUM(P281:P306)</f>
        <v>0</v>
      </c>
      <c r="Q280" s="170"/>
      <c r="R280" s="171">
        <f>SUM(R281:R306)</f>
        <v>3.7400320000000002</v>
      </c>
      <c r="S280" s="170"/>
      <c r="T280" s="172">
        <f>SUM(T281:T306)</f>
        <v>0</v>
      </c>
      <c r="U280" s="12"/>
      <c r="V280" s="12"/>
      <c r="W280" s="12"/>
      <c r="X280" s="12"/>
      <c r="Y280" s="12"/>
      <c r="Z280" s="12"/>
      <c r="AA280" s="12"/>
      <c r="AB280" s="12"/>
      <c r="AC280" s="12"/>
      <c r="AD280" s="12"/>
      <c r="AE280" s="12"/>
      <c r="AR280" s="165" t="s">
        <v>82</v>
      </c>
      <c r="AT280" s="173" t="s">
        <v>72</v>
      </c>
      <c r="AU280" s="173" t="s">
        <v>80</v>
      </c>
      <c r="AY280" s="165" t="s">
        <v>281</v>
      </c>
      <c r="BK280" s="174">
        <f>SUM(BK281:BK306)</f>
        <v>0</v>
      </c>
    </row>
    <row r="281" s="2" customFormat="1" ht="16.5" customHeight="1">
      <c r="A281" s="34"/>
      <c r="B281" s="177"/>
      <c r="C281" s="178" t="s">
        <v>3245</v>
      </c>
      <c r="D281" s="178" t="s">
        <v>284</v>
      </c>
      <c r="E281" s="179" t="s">
        <v>3246</v>
      </c>
      <c r="F281" s="180" t="s">
        <v>3247</v>
      </c>
      <c r="G281" s="181" t="s">
        <v>403</v>
      </c>
      <c r="H281" s="203">
        <v>118.04000000000001</v>
      </c>
      <c r="I281" s="183"/>
      <c r="J281" s="184">
        <f>ROUND(I281*H281,2)</f>
        <v>0</v>
      </c>
      <c r="K281" s="185"/>
      <c r="L281" s="35"/>
      <c r="M281" s="186" t="s">
        <v>1</v>
      </c>
      <c r="N281" s="187" t="s">
        <v>38</v>
      </c>
      <c r="O281" s="73"/>
      <c r="P281" s="188">
        <f>O281*H281</f>
        <v>0</v>
      </c>
      <c r="Q281" s="188">
        <v>0.00029999999999999997</v>
      </c>
      <c r="R281" s="188">
        <f>Q281*H281</f>
        <v>0.035411999999999999</v>
      </c>
      <c r="S281" s="188">
        <v>0</v>
      </c>
      <c r="T281" s="189">
        <f>S281*H281</f>
        <v>0</v>
      </c>
      <c r="U281" s="34"/>
      <c r="V281" s="34"/>
      <c r="W281" s="34"/>
      <c r="X281" s="34"/>
      <c r="Y281" s="34"/>
      <c r="Z281" s="34"/>
      <c r="AA281" s="34"/>
      <c r="AB281" s="34"/>
      <c r="AC281" s="34"/>
      <c r="AD281" s="34"/>
      <c r="AE281" s="34"/>
      <c r="AR281" s="190" t="s">
        <v>353</v>
      </c>
      <c r="AT281" s="190" t="s">
        <v>284</v>
      </c>
      <c r="AU281" s="190" t="s">
        <v>82</v>
      </c>
      <c r="AY281" s="15" t="s">
        <v>281</v>
      </c>
      <c r="BE281" s="191">
        <f>IF(N281="základní",J281,0)</f>
        <v>0</v>
      </c>
      <c r="BF281" s="191">
        <f>IF(N281="snížená",J281,0)</f>
        <v>0</v>
      </c>
      <c r="BG281" s="191">
        <f>IF(N281="zákl. přenesená",J281,0)</f>
        <v>0</v>
      </c>
      <c r="BH281" s="191">
        <f>IF(N281="sníž. přenesená",J281,0)</f>
        <v>0</v>
      </c>
      <c r="BI281" s="191">
        <f>IF(N281="nulová",J281,0)</f>
        <v>0</v>
      </c>
      <c r="BJ281" s="15" t="s">
        <v>80</v>
      </c>
      <c r="BK281" s="191">
        <f>ROUND(I281*H281,2)</f>
        <v>0</v>
      </c>
      <c r="BL281" s="15" t="s">
        <v>353</v>
      </c>
      <c r="BM281" s="190" t="s">
        <v>3248</v>
      </c>
    </row>
    <row r="282" s="2" customFormat="1">
      <c r="A282" s="34"/>
      <c r="B282" s="35"/>
      <c r="C282" s="34"/>
      <c r="D282" s="192" t="s">
        <v>290</v>
      </c>
      <c r="E282" s="34"/>
      <c r="F282" s="193" t="s">
        <v>3247</v>
      </c>
      <c r="G282" s="34"/>
      <c r="H282" s="34"/>
      <c r="I282" s="194"/>
      <c r="J282" s="34"/>
      <c r="K282" s="34"/>
      <c r="L282" s="35"/>
      <c r="M282" s="195"/>
      <c r="N282" s="196"/>
      <c r="O282" s="73"/>
      <c r="P282" s="73"/>
      <c r="Q282" s="73"/>
      <c r="R282" s="73"/>
      <c r="S282" s="73"/>
      <c r="T282" s="74"/>
      <c r="U282" s="34"/>
      <c r="V282" s="34"/>
      <c r="W282" s="34"/>
      <c r="X282" s="34"/>
      <c r="Y282" s="34"/>
      <c r="Z282" s="34"/>
      <c r="AA282" s="34"/>
      <c r="AB282" s="34"/>
      <c r="AC282" s="34"/>
      <c r="AD282" s="34"/>
      <c r="AE282" s="34"/>
      <c r="AT282" s="15" t="s">
        <v>290</v>
      </c>
      <c r="AU282" s="15" t="s">
        <v>82</v>
      </c>
    </row>
    <row r="283" s="2" customFormat="1" ht="33" customHeight="1">
      <c r="A283" s="34"/>
      <c r="B283" s="177"/>
      <c r="C283" s="178" t="s">
        <v>3249</v>
      </c>
      <c r="D283" s="178" t="s">
        <v>284</v>
      </c>
      <c r="E283" s="179" t="s">
        <v>3250</v>
      </c>
      <c r="F283" s="180" t="s">
        <v>3251</v>
      </c>
      <c r="G283" s="181" t="s">
        <v>403</v>
      </c>
      <c r="H283" s="203">
        <v>118.04000000000001</v>
      </c>
      <c r="I283" s="183"/>
      <c r="J283" s="184">
        <f>ROUND(I283*H283,2)</f>
        <v>0</v>
      </c>
      <c r="K283" s="185"/>
      <c r="L283" s="35"/>
      <c r="M283" s="186" t="s">
        <v>1</v>
      </c>
      <c r="N283" s="187" t="s">
        <v>38</v>
      </c>
      <c r="O283" s="73"/>
      <c r="P283" s="188">
        <f>O283*H283</f>
        <v>0</v>
      </c>
      <c r="Q283" s="188">
        <v>0.0090900000000000009</v>
      </c>
      <c r="R283" s="188">
        <f>Q283*H283</f>
        <v>1.0729836000000002</v>
      </c>
      <c r="S283" s="188">
        <v>0</v>
      </c>
      <c r="T283" s="189">
        <f>S283*H283</f>
        <v>0</v>
      </c>
      <c r="U283" s="34"/>
      <c r="V283" s="34"/>
      <c r="W283" s="34"/>
      <c r="X283" s="34"/>
      <c r="Y283" s="34"/>
      <c r="Z283" s="34"/>
      <c r="AA283" s="34"/>
      <c r="AB283" s="34"/>
      <c r="AC283" s="34"/>
      <c r="AD283" s="34"/>
      <c r="AE283" s="34"/>
      <c r="AR283" s="190" t="s">
        <v>353</v>
      </c>
      <c r="AT283" s="190" t="s">
        <v>284</v>
      </c>
      <c r="AU283" s="190" t="s">
        <v>82</v>
      </c>
      <c r="AY283" s="15" t="s">
        <v>281</v>
      </c>
      <c r="BE283" s="191">
        <f>IF(N283="základní",J283,0)</f>
        <v>0</v>
      </c>
      <c r="BF283" s="191">
        <f>IF(N283="snížená",J283,0)</f>
        <v>0</v>
      </c>
      <c r="BG283" s="191">
        <f>IF(N283="zákl. přenesená",J283,0)</f>
        <v>0</v>
      </c>
      <c r="BH283" s="191">
        <f>IF(N283="sníž. přenesená",J283,0)</f>
        <v>0</v>
      </c>
      <c r="BI283" s="191">
        <f>IF(N283="nulová",J283,0)</f>
        <v>0</v>
      </c>
      <c r="BJ283" s="15" t="s">
        <v>80</v>
      </c>
      <c r="BK283" s="191">
        <f>ROUND(I283*H283,2)</f>
        <v>0</v>
      </c>
      <c r="BL283" s="15" t="s">
        <v>353</v>
      </c>
      <c r="BM283" s="190" t="s">
        <v>3252</v>
      </c>
    </row>
    <row r="284" s="2" customFormat="1">
      <c r="A284" s="34"/>
      <c r="B284" s="35"/>
      <c r="C284" s="34"/>
      <c r="D284" s="192" t="s">
        <v>290</v>
      </c>
      <c r="E284" s="34"/>
      <c r="F284" s="193" t="s">
        <v>3251</v>
      </c>
      <c r="G284" s="34"/>
      <c r="H284" s="34"/>
      <c r="I284" s="194"/>
      <c r="J284" s="34"/>
      <c r="K284" s="34"/>
      <c r="L284" s="35"/>
      <c r="M284" s="195"/>
      <c r="N284" s="196"/>
      <c r="O284" s="73"/>
      <c r="P284" s="73"/>
      <c r="Q284" s="73"/>
      <c r="R284" s="73"/>
      <c r="S284" s="73"/>
      <c r="T284" s="74"/>
      <c r="U284" s="34"/>
      <c r="V284" s="34"/>
      <c r="W284" s="34"/>
      <c r="X284" s="34"/>
      <c r="Y284" s="34"/>
      <c r="Z284" s="34"/>
      <c r="AA284" s="34"/>
      <c r="AB284" s="34"/>
      <c r="AC284" s="34"/>
      <c r="AD284" s="34"/>
      <c r="AE284" s="34"/>
      <c r="AT284" s="15" t="s">
        <v>290</v>
      </c>
      <c r="AU284" s="15" t="s">
        <v>82</v>
      </c>
    </row>
    <row r="285" s="2" customFormat="1" ht="21.75" customHeight="1">
      <c r="A285" s="34"/>
      <c r="B285" s="177"/>
      <c r="C285" s="208" t="s">
        <v>3253</v>
      </c>
      <c r="D285" s="208" t="s">
        <v>2150</v>
      </c>
      <c r="E285" s="209" t="s">
        <v>3254</v>
      </c>
      <c r="F285" s="210" t="s">
        <v>3255</v>
      </c>
      <c r="G285" s="211" t="s">
        <v>403</v>
      </c>
      <c r="H285" s="212">
        <v>135.74600000000001</v>
      </c>
      <c r="I285" s="213"/>
      <c r="J285" s="214">
        <f>ROUND(I285*H285,2)</f>
        <v>0</v>
      </c>
      <c r="K285" s="215"/>
      <c r="L285" s="216"/>
      <c r="M285" s="217" t="s">
        <v>1</v>
      </c>
      <c r="N285" s="218" t="s">
        <v>38</v>
      </c>
      <c r="O285" s="73"/>
      <c r="P285" s="188">
        <f>O285*H285</f>
        <v>0</v>
      </c>
      <c r="Q285" s="188">
        <v>0.019</v>
      </c>
      <c r="R285" s="188">
        <f>Q285*H285</f>
        <v>2.5791740000000001</v>
      </c>
      <c r="S285" s="188">
        <v>0</v>
      </c>
      <c r="T285" s="189">
        <f>S285*H285</f>
        <v>0</v>
      </c>
      <c r="U285" s="34"/>
      <c r="V285" s="34"/>
      <c r="W285" s="34"/>
      <c r="X285" s="34"/>
      <c r="Y285" s="34"/>
      <c r="Z285" s="34"/>
      <c r="AA285" s="34"/>
      <c r="AB285" s="34"/>
      <c r="AC285" s="34"/>
      <c r="AD285" s="34"/>
      <c r="AE285" s="34"/>
      <c r="AR285" s="190" t="s">
        <v>502</v>
      </c>
      <c r="AT285" s="190" t="s">
        <v>2150</v>
      </c>
      <c r="AU285" s="190" t="s">
        <v>82</v>
      </c>
      <c r="AY285" s="15" t="s">
        <v>281</v>
      </c>
      <c r="BE285" s="191">
        <f>IF(N285="základní",J285,0)</f>
        <v>0</v>
      </c>
      <c r="BF285" s="191">
        <f>IF(N285="snížená",J285,0)</f>
        <v>0</v>
      </c>
      <c r="BG285" s="191">
        <f>IF(N285="zákl. přenesená",J285,0)</f>
        <v>0</v>
      </c>
      <c r="BH285" s="191">
        <f>IF(N285="sníž. přenesená",J285,0)</f>
        <v>0</v>
      </c>
      <c r="BI285" s="191">
        <f>IF(N285="nulová",J285,0)</f>
        <v>0</v>
      </c>
      <c r="BJ285" s="15" t="s">
        <v>80</v>
      </c>
      <c r="BK285" s="191">
        <f>ROUND(I285*H285,2)</f>
        <v>0</v>
      </c>
      <c r="BL285" s="15" t="s">
        <v>353</v>
      </c>
      <c r="BM285" s="190" t="s">
        <v>3256</v>
      </c>
    </row>
    <row r="286" s="2" customFormat="1">
      <c r="A286" s="34"/>
      <c r="B286" s="35"/>
      <c r="C286" s="34"/>
      <c r="D286" s="192" t="s">
        <v>290</v>
      </c>
      <c r="E286" s="34"/>
      <c r="F286" s="193" t="s">
        <v>3255</v>
      </c>
      <c r="G286" s="34"/>
      <c r="H286" s="34"/>
      <c r="I286" s="194"/>
      <c r="J286" s="34"/>
      <c r="K286" s="34"/>
      <c r="L286" s="35"/>
      <c r="M286" s="195"/>
      <c r="N286" s="196"/>
      <c r="O286" s="73"/>
      <c r="P286" s="73"/>
      <c r="Q286" s="73"/>
      <c r="R286" s="73"/>
      <c r="S286" s="73"/>
      <c r="T286" s="74"/>
      <c r="U286" s="34"/>
      <c r="V286" s="34"/>
      <c r="W286" s="34"/>
      <c r="X286" s="34"/>
      <c r="Y286" s="34"/>
      <c r="Z286" s="34"/>
      <c r="AA286" s="34"/>
      <c r="AB286" s="34"/>
      <c r="AC286" s="34"/>
      <c r="AD286" s="34"/>
      <c r="AE286" s="34"/>
      <c r="AT286" s="15" t="s">
        <v>290</v>
      </c>
      <c r="AU286" s="15" t="s">
        <v>82</v>
      </c>
    </row>
    <row r="287" s="2" customFormat="1" ht="24.15" customHeight="1">
      <c r="A287" s="34"/>
      <c r="B287" s="177"/>
      <c r="C287" s="178" t="s">
        <v>3257</v>
      </c>
      <c r="D287" s="178" t="s">
        <v>284</v>
      </c>
      <c r="E287" s="179" t="s">
        <v>3258</v>
      </c>
      <c r="F287" s="180" t="s">
        <v>3259</v>
      </c>
      <c r="G287" s="181" t="s">
        <v>403</v>
      </c>
      <c r="H287" s="203">
        <v>1.2</v>
      </c>
      <c r="I287" s="183"/>
      <c r="J287" s="184">
        <f>ROUND(I287*H287,2)</f>
        <v>0</v>
      </c>
      <c r="K287" s="185"/>
      <c r="L287" s="35"/>
      <c r="M287" s="186" t="s">
        <v>1</v>
      </c>
      <c r="N287" s="187" t="s">
        <v>38</v>
      </c>
      <c r="O287" s="73"/>
      <c r="P287" s="188">
        <f>O287*H287</f>
        <v>0</v>
      </c>
      <c r="Q287" s="188">
        <v>0.00142</v>
      </c>
      <c r="R287" s="188">
        <f>Q287*H287</f>
        <v>0.001704</v>
      </c>
      <c r="S287" s="188">
        <v>0</v>
      </c>
      <c r="T287" s="189">
        <f>S287*H287</f>
        <v>0</v>
      </c>
      <c r="U287" s="34"/>
      <c r="V287" s="34"/>
      <c r="W287" s="34"/>
      <c r="X287" s="34"/>
      <c r="Y287" s="34"/>
      <c r="Z287" s="34"/>
      <c r="AA287" s="34"/>
      <c r="AB287" s="34"/>
      <c r="AC287" s="34"/>
      <c r="AD287" s="34"/>
      <c r="AE287" s="34"/>
      <c r="AR287" s="190" t="s">
        <v>353</v>
      </c>
      <c r="AT287" s="190" t="s">
        <v>284</v>
      </c>
      <c r="AU287" s="190" t="s">
        <v>82</v>
      </c>
      <c r="AY287" s="15" t="s">
        <v>281</v>
      </c>
      <c r="BE287" s="191">
        <f>IF(N287="základní",J287,0)</f>
        <v>0</v>
      </c>
      <c r="BF287" s="191">
        <f>IF(N287="snížená",J287,0)</f>
        <v>0</v>
      </c>
      <c r="BG287" s="191">
        <f>IF(N287="zákl. přenesená",J287,0)</f>
        <v>0</v>
      </c>
      <c r="BH287" s="191">
        <f>IF(N287="sníž. přenesená",J287,0)</f>
        <v>0</v>
      </c>
      <c r="BI287" s="191">
        <f>IF(N287="nulová",J287,0)</f>
        <v>0</v>
      </c>
      <c r="BJ287" s="15" t="s">
        <v>80</v>
      </c>
      <c r="BK287" s="191">
        <f>ROUND(I287*H287,2)</f>
        <v>0</v>
      </c>
      <c r="BL287" s="15" t="s">
        <v>353</v>
      </c>
      <c r="BM287" s="190" t="s">
        <v>3260</v>
      </c>
    </row>
    <row r="288" s="2" customFormat="1">
      <c r="A288" s="34"/>
      <c r="B288" s="35"/>
      <c r="C288" s="34"/>
      <c r="D288" s="192" t="s">
        <v>290</v>
      </c>
      <c r="E288" s="34"/>
      <c r="F288" s="193" t="s">
        <v>3259</v>
      </c>
      <c r="G288" s="34"/>
      <c r="H288" s="34"/>
      <c r="I288" s="194"/>
      <c r="J288" s="34"/>
      <c r="K288" s="34"/>
      <c r="L288" s="35"/>
      <c r="M288" s="195"/>
      <c r="N288" s="196"/>
      <c r="O288" s="73"/>
      <c r="P288" s="73"/>
      <c r="Q288" s="73"/>
      <c r="R288" s="73"/>
      <c r="S288" s="73"/>
      <c r="T288" s="74"/>
      <c r="U288" s="34"/>
      <c r="V288" s="34"/>
      <c r="W288" s="34"/>
      <c r="X288" s="34"/>
      <c r="Y288" s="34"/>
      <c r="Z288" s="34"/>
      <c r="AA288" s="34"/>
      <c r="AB288" s="34"/>
      <c r="AC288" s="34"/>
      <c r="AD288" s="34"/>
      <c r="AE288" s="34"/>
      <c r="AT288" s="15" t="s">
        <v>290</v>
      </c>
      <c r="AU288" s="15" t="s">
        <v>82</v>
      </c>
    </row>
    <row r="289" s="2" customFormat="1" ht="24.15" customHeight="1">
      <c r="A289" s="34"/>
      <c r="B289" s="177"/>
      <c r="C289" s="208" t="s">
        <v>3261</v>
      </c>
      <c r="D289" s="208" t="s">
        <v>2150</v>
      </c>
      <c r="E289" s="209" t="s">
        <v>3262</v>
      </c>
      <c r="F289" s="210" t="s">
        <v>3263</v>
      </c>
      <c r="G289" s="211" t="s">
        <v>403</v>
      </c>
      <c r="H289" s="212">
        <v>1.3200000000000001</v>
      </c>
      <c r="I289" s="213"/>
      <c r="J289" s="214">
        <f>ROUND(I289*H289,2)</f>
        <v>0</v>
      </c>
      <c r="K289" s="215"/>
      <c r="L289" s="216"/>
      <c r="M289" s="217" t="s">
        <v>1</v>
      </c>
      <c r="N289" s="218" t="s">
        <v>38</v>
      </c>
      <c r="O289" s="73"/>
      <c r="P289" s="188">
        <f>O289*H289</f>
        <v>0</v>
      </c>
      <c r="Q289" s="188">
        <v>0.0074999999999999997</v>
      </c>
      <c r="R289" s="188">
        <f>Q289*H289</f>
        <v>0.0099000000000000008</v>
      </c>
      <c r="S289" s="188">
        <v>0</v>
      </c>
      <c r="T289" s="189">
        <f>S289*H289</f>
        <v>0</v>
      </c>
      <c r="U289" s="34"/>
      <c r="V289" s="34"/>
      <c r="W289" s="34"/>
      <c r="X289" s="34"/>
      <c r="Y289" s="34"/>
      <c r="Z289" s="34"/>
      <c r="AA289" s="34"/>
      <c r="AB289" s="34"/>
      <c r="AC289" s="34"/>
      <c r="AD289" s="34"/>
      <c r="AE289" s="34"/>
      <c r="AR289" s="190" t="s">
        <v>502</v>
      </c>
      <c r="AT289" s="190" t="s">
        <v>2150</v>
      </c>
      <c r="AU289" s="190" t="s">
        <v>82</v>
      </c>
      <c r="AY289" s="15" t="s">
        <v>281</v>
      </c>
      <c r="BE289" s="191">
        <f>IF(N289="základní",J289,0)</f>
        <v>0</v>
      </c>
      <c r="BF289" s="191">
        <f>IF(N289="snížená",J289,0)</f>
        <v>0</v>
      </c>
      <c r="BG289" s="191">
        <f>IF(N289="zákl. přenesená",J289,0)</f>
        <v>0</v>
      </c>
      <c r="BH289" s="191">
        <f>IF(N289="sníž. přenesená",J289,0)</f>
        <v>0</v>
      </c>
      <c r="BI289" s="191">
        <f>IF(N289="nulová",J289,0)</f>
        <v>0</v>
      </c>
      <c r="BJ289" s="15" t="s">
        <v>80</v>
      </c>
      <c r="BK289" s="191">
        <f>ROUND(I289*H289,2)</f>
        <v>0</v>
      </c>
      <c r="BL289" s="15" t="s">
        <v>353</v>
      </c>
      <c r="BM289" s="190" t="s">
        <v>3264</v>
      </c>
    </row>
    <row r="290" s="2" customFormat="1">
      <c r="A290" s="34"/>
      <c r="B290" s="35"/>
      <c r="C290" s="34"/>
      <c r="D290" s="192" t="s">
        <v>290</v>
      </c>
      <c r="E290" s="34"/>
      <c r="F290" s="193" t="s">
        <v>3263</v>
      </c>
      <c r="G290" s="34"/>
      <c r="H290" s="34"/>
      <c r="I290" s="194"/>
      <c r="J290" s="34"/>
      <c r="K290" s="34"/>
      <c r="L290" s="35"/>
      <c r="M290" s="195"/>
      <c r="N290" s="196"/>
      <c r="O290" s="73"/>
      <c r="P290" s="73"/>
      <c r="Q290" s="73"/>
      <c r="R290" s="73"/>
      <c r="S290" s="73"/>
      <c r="T290" s="74"/>
      <c r="U290" s="34"/>
      <c r="V290" s="34"/>
      <c r="W290" s="34"/>
      <c r="X290" s="34"/>
      <c r="Y290" s="34"/>
      <c r="Z290" s="34"/>
      <c r="AA290" s="34"/>
      <c r="AB290" s="34"/>
      <c r="AC290" s="34"/>
      <c r="AD290" s="34"/>
      <c r="AE290" s="34"/>
      <c r="AT290" s="15" t="s">
        <v>290</v>
      </c>
      <c r="AU290" s="15" t="s">
        <v>82</v>
      </c>
    </row>
    <row r="291" s="2" customFormat="1" ht="24.15" customHeight="1">
      <c r="A291" s="34"/>
      <c r="B291" s="177"/>
      <c r="C291" s="178" t="s">
        <v>3265</v>
      </c>
      <c r="D291" s="178" t="s">
        <v>284</v>
      </c>
      <c r="E291" s="179" t="s">
        <v>3266</v>
      </c>
      <c r="F291" s="180" t="s">
        <v>3267</v>
      </c>
      <c r="G291" s="181" t="s">
        <v>505</v>
      </c>
      <c r="H291" s="203">
        <v>56.200000000000003</v>
      </c>
      <c r="I291" s="183"/>
      <c r="J291" s="184">
        <f>ROUND(I291*H291,2)</f>
        <v>0</v>
      </c>
      <c r="K291" s="185"/>
      <c r="L291" s="35"/>
      <c r="M291" s="186" t="s">
        <v>1</v>
      </c>
      <c r="N291" s="187" t="s">
        <v>38</v>
      </c>
      <c r="O291" s="73"/>
      <c r="P291" s="188">
        <f>O291*H291</f>
        <v>0</v>
      </c>
      <c r="Q291" s="188">
        <v>0.00018000000000000001</v>
      </c>
      <c r="R291" s="188">
        <f>Q291*H291</f>
        <v>0.010116000000000002</v>
      </c>
      <c r="S291" s="188">
        <v>0</v>
      </c>
      <c r="T291" s="189">
        <f>S291*H291</f>
        <v>0</v>
      </c>
      <c r="U291" s="34"/>
      <c r="V291" s="34"/>
      <c r="W291" s="34"/>
      <c r="X291" s="34"/>
      <c r="Y291" s="34"/>
      <c r="Z291" s="34"/>
      <c r="AA291" s="34"/>
      <c r="AB291" s="34"/>
      <c r="AC291" s="34"/>
      <c r="AD291" s="34"/>
      <c r="AE291" s="34"/>
      <c r="AR291" s="190" t="s">
        <v>353</v>
      </c>
      <c r="AT291" s="190" t="s">
        <v>284</v>
      </c>
      <c r="AU291" s="190" t="s">
        <v>82</v>
      </c>
      <c r="AY291" s="15" t="s">
        <v>281</v>
      </c>
      <c r="BE291" s="191">
        <f>IF(N291="základní",J291,0)</f>
        <v>0</v>
      </c>
      <c r="BF291" s="191">
        <f>IF(N291="snížená",J291,0)</f>
        <v>0</v>
      </c>
      <c r="BG291" s="191">
        <f>IF(N291="zákl. přenesená",J291,0)</f>
        <v>0</v>
      </c>
      <c r="BH291" s="191">
        <f>IF(N291="sníž. přenesená",J291,0)</f>
        <v>0</v>
      </c>
      <c r="BI291" s="191">
        <f>IF(N291="nulová",J291,0)</f>
        <v>0</v>
      </c>
      <c r="BJ291" s="15" t="s">
        <v>80</v>
      </c>
      <c r="BK291" s="191">
        <f>ROUND(I291*H291,2)</f>
        <v>0</v>
      </c>
      <c r="BL291" s="15" t="s">
        <v>353</v>
      </c>
      <c r="BM291" s="190" t="s">
        <v>3268</v>
      </c>
    </row>
    <row r="292" s="2" customFormat="1">
      <c r="A292" s="34"/>
      <c r="B292" s="35"/>
      <c r="C292" s="34"/>
      <c r="D292" s="192" t="s">
        <v>290</v>
      </c>
      <c r="E292" s="34"/>
      <c r="F292" s="193" t="s">
        <v>3267</v>
      </c>
      <c r="G292" s="34"/>
      <c r="H292" s="34"/>
      <c r="I292" s="194"/>
      <c r="J292" s="34"/>
      <c r="K292" s="34"/>
      <c r="L292" s="35"/>
      <c r="M292" s="195"/>
      <c r="N292" s="196"/>
      <c r="O292" s="73"/>
      <c r="P292" s="73"/>
      <c r="Q292" s="73"/>
      <c r="R292" s="73"/>
      <c r="S292" s="73"/>
      <c r="T292" s="74"/>
      <c r="U292" s="34"/>
      <c r="V292" s="34"/>
      <c r="W292" s="34"/>
      <c r="X292" s="34"/>
      <c r="Y292" s="34"/>
      <c r="Z292" s="34"/>
      <c r="AA292" s="34"/>
      <c r="AB292" s="34"/>
      <c r="AC292" s="34"/>
      <c r="AD292" s="34"/>
      <c r="AE292" s="34"/>
      <c r="AT292" s="15" t="s">
        <v>290</v>
      </c>
      <c r="AU292" s="15" t="s">
        <v>82</v>
      </c>
    </row>
    <row r="293" s="2" customFormat="1" ht="16.5" customHeight="1">
      <c r="A293" s="34"/>
      <c r="B293" s="177"/>
      <c r="C293" s="208" t="s">
        <v>3269</v>
      </c>
      <c r="D293" s="208" t="s">
        <v>2150</v>
      </c>
      <c r="E293" s="209" t="s">
        <v>3270</v>
      </c>
      <c r="F293" s="210" t="s">
        <v>3271</v>
      </c>
      <c r="G293" s="211" t="s">
        <v>505</v>
      </c>
      <c r="H293" s="212">
        <v>61.82</v>
      </c>
      <c r="I293" s="213"/>
      <c r="J293" s="214">
        <f>ROUND(I293*H293,2)</f>
        <v>0</v>
      </c>
      <c r="K293" s="215"/>
      <c r="L293" s="216"/>
      <c r="M293" s="217" t="s">
        <v>1</v>
      </c>
      <c r="N293" s="218" t="s">
        <v>38</v>
      </c>
      <c r="O293" s="73"/>
      <c r="P293" s="188">
        <f>O293*H293</f>
        <v>0</v>
      </c>
      <c r="Q293" s="188">
        <v>0.00032000000000000003</v>
      </c>
      <c r="R293" s="188">
        <f>Q293*H293</f>
        <v>0.019782400000000002</v>
      </c>
      <c r="S293" s="188">
        <v>0</v>
      </c>
      <c r="T293" s="189">
        <f>S293*H293</f>
        <v>0</v>
      </c>
      <c r="U293" s="34"/>
      <c r="V293" s="34"/>
      <c r="W293" s="34"/>
      <c r="X293" s="34"/>
      <c r="Y293" s="34"/>
      <c r="Z293" s="34"/>
      <c r="AA293" s="34"/>
      <c r="AB293" s="34"/>
      <c r="AC293" s="34"/>
      <c r="AD293" s="34"/>
      <c r="AE293" s="34"/>
      <c r="AR293" s="190" t="s">
        <v>502</v>
      </c>
      <c r="AT293" s="190" t="s">
        <v>2150</v>
      </c>
      <c r="AU293" s="190" t="s">
        <v>82</v>
      </c>
      <c r="AY293" s="15" t="s">
        <v>281</v>
      </c>
      <c r="BE293" s="191">
        <f>IF(N293="základní",J293,0)</f>
        <v>0</v>
      </c>
      <c r="BF293" s="191">
        <f>IF(N293="snížená",J293,0)</f>
        <v>0</v>
      </c>
      <c r="BG293" s="191">
        <f>IF(N293="zákl. přenesená",J293,0)</f>
        <v>0</v>
      </c>
      <c r="BH293" s="191">
        <f>IF(N293="sníž. přenesená",J293,0)</f>
        <v>0</v>
      </c>
      <c r="BI293" s="191">
        <f>IF(N293="nulová",J293,0)</f>
        <v>0</v>
      </c>
      <c r="BJ293" s="15" t="s">
        <v>80</v>
      </c>
      <c r="BK293" s="191">
        <f>ROUND(I293*H293,2)</f>
        <v>0</v>
      </c>
      <c r="BL293" s="15" t="s">
        <v>353</v>
      </c>
      <c r="BM293" s="190" t="s">
        <v>3272</v>
      </c>
    </row>
    <row r="294" s="2" customFormat="1">
      <c r="A294" s="34"/>
      <c r="B294" s="35"/>
      <c r="C294" s="34"/>
      <c r="D294" s="192" t="s">
        <v>290</v>
      </c>
      <c r="E294" s="34"/>
      <c r="F294" s="193" t="s">
        <v>3271</v>
      </c>
      <c r="G294" s="34"/>
      <c r="H294" s="34"/>
      <c r="I294" s="194"/>
      <c r="J294" s="34"/>
      <c r="K294" s="34"/>
      <c r="L294" s="35"/>
      <c r="M294" s="195"/>
      <c r="N294" s="196"/>
      <c r="O294" s="73"/>
      <c r="P294" s="73"/>
      <c r="Q294" s="73"/>
      <c r="R294" s="73"/>
      <c r="S294" s="73"/>
      <c r="T294" s="74"/>
      <c r="U294" s="34"/>
      <c r="V294" s="34"/>
      <c r="W294" s="34"/>
      <c r="X294" s="34"/>
      <c r="Y294" s="34"/>
      <c r="Z294" s="34"/>
      <c r="AA294" s="34"/>
      <c r="AB294" s="34"/>
      <c r="AC294" s="34"/>
      <c r="AD294" s="34"/>
      <c r="AE294" s="34"/>
      <c r="AT294" s="15" t="s">
        <v>290</v>
      </c>
      <c r="AU294" s="15" t="s">
        <v>82</v>
      </c>
    </row>
    <row r="295" s="2" customFormat="1" ht="16.5" customHeight="1">
      <c r="A295" s="34"/>
      <c r="B295" s="177"/>
      <c r="C295" s="178" t="s">
        <v>3273</v>
      </c>
      <c r="D295" s="178" t="s">
        <v>284</v>
      </c>
      <c r="E295" s="179" t="s">
        <v>3274</v>
      </c>
      <c r="F295" s="180" t="s">
        <v>3275</v>
      </c>
      <c r="G295" s="181" t="s">
        <v>505</v>
      </c>
      <c r="H295" s="203">
        <v>56.200000000000003</v>
      </c>
      <c r="I295" s="183"/>
      <c r="J295" s="184">
        <f>ROUND(I295*H295,2)</f>
        <v>0</v>
      </c>
      <c r="K295" s="185"/>
      <c r="L295" s="35"/>
      <c r="M295" s="186" t="s">
        <v>1</v>
      </c>
      <c r="N295" s="187" t="s">
        <v>38</v>
      </c>
      <c r="O295" s="73"/>
      <c r="P295" s="188">
        <f>O295*H295</f>
        <v>0</v>
      </c>
      <c r="Q295" s="188">
        <v>9.0000000000000006E-05</v>
      </c>
      <c r="R295" s="188">
        <f>Q295*H295</f>
        <v>0.0050580000000000009</v>
      </c>
      <c r="S295" s="188">
        <v>0</v>
      </c>
      <c r="T295" s="189">
        <f>S295*H295</f>
        <v>0</v>
      </c>
      <c r="U295" s="34"/>
      <c r="V295" s="34"/>
      <c r="W295" s="34"/>
      <c r="X295" s="34"/>
      <c r="Y295" s="34"/>
      <c r="Z295" s="34"/>
      <c r="AA295" s="34"/>
      <c r="AB295" s="34"/>
      <c r="AC295" s="34"/>
      <c r="AD295" s="34"/>
      <c r="AE295" s="34"/>
      <c r="AR295" s="190" t="s">
        <v>353</v>
      </c>
      <c r="AT295" s="190" t="s">
        <v>284</v>
      </c>
      <c r="AU295" s="190" t="s">
        <v>82</v>
      </c>
      <c r="AY295" s="15" t="s">
        <v>281</v>
      </c>
      <c r="BE295" s="191">
        <f>IF(N295="základní",J295,0)</f>
        <v>0</v>
      </c>
      <c r="BF295" s="191">
        <f>IF(N295="snížená",J295,0)</f>
        <v>0</v>
      </c>
      <c r="BG295" s="191">
        <f>IF(N295="zákl. přenesená",J295,0)</f>
        <v>0</v>
      </c>
      <c r="BH295" s="191">
        <f>IF(N295="sníž. přenesená",J295,0)</f>
        <v>0</v>
      </c>
      <c r="BI295" s="191">
        <f>IF(N295="nulová",J295,0)</f>
        <v>0</v>
      </c>
      <c r="BJ295" s="15" t="s">
        <v>80</v>
      </c>
      <c r="BK295" s="191">
        <f>ROUND(I295*H295,2)</f>
        <v>0</v>
      </c>
      <c r="BL295" s="15" t="s">
        <v>353</v>
      </c>
      <c r="BM295" s="190" t="s">
        <v>3276</v>
      </c>
    </row>
    <row r="296" s="2" customFormat="1">
      <c r="A296" s="34"/>
      <c r="B296" s="35"/>
      <c r="C296" s="34"/>
      <c r="D296" s="192" t="s">
        <v>290</v>
      </c>
      <c r="E296" s="34"/>
      <c r="F296" s="193" t="s">
        <v>3275</v>
      </c>
      <c r="G296" s="34"/>
      <c r="H296" s="34"/>
      <c r="I296" s="194"/>
      <c r="J296" s="34"/>
      <c r="K296" s="34"/>
      <c r="L296" s="35"/>
      <c r="M296" s="195"/>
      <c r="N296" s="196"/>
      <c r="O296" s="73"/>
      <c r="P296" s="73"/>
      <c r="Q296" s="73"/>
      <c r="R296" s="73"/>
      <c r="S296" s="73"/>
      <c r="T296" s="74"/>
      <c r="U296" s="34"/>
      <c r="V296" s="34"/>
      <c r="W296" s="34"/>
      <c r="X296" s="34"/>
      <c r="Y296" s="34"/>
      <c r="Z296" s="34"/>
      <c r="AA296" s="34"/>
      <c r="AB296" s="34"/>
      <c r="AC296" s="34"/>
      <c r="AD296" s="34"/>
      <c r="AE296" s="34"/>
      <c r="AT296" s="15" t="s">
        <v>290</v>
      </c>
      <c r="AU296" s="15" t="s">
        <v>82</v>
      </c>
    </row>
    <row r="297" s="2" customFormat="1" ht="16.5" customHeight="1">
      <c r="A297" s="34"/>
      <c r="B297" s="177"/>
      <c r="C297" s="178" t="s">
        <v>3277</v>
      </c>
      <c r="D297" s="178" t="s">
        <v>284</v>
      </c>
      <c r="E297" s="179" t="s">
        <v>3278</v>
      </c>
      <c r="F297" s="180" t="s">
        <v>3279</v>
      </c>
      <c r="G297" s="181" t="s">
        <v>410</v>
      </c>
      <c r="H297" s="203">
        <v>25</v>
      </c>
      <c r="I297" s="183"/>
      <c r="J297" s="184">
        <f>ROUND(I297*H297,2)</f>
        <v>0</v>
      </c>
      <c r="K297" s="185"/>
      <c r="L297" s="35"/>
      <c r="M297" s="186" t="s">
        <v>1</v>
      </c>
      <c r="N297" s="187" t="s">
        <v>38</v>
      </c>
      <c r="O297" s="73"/>
      <c r="P297" s="188">
        <f>O297*H297</f>
        <v>0</v>
      </c>
      <c r="Q297" s="188">
        <v>0</v>
      </c>
      <c r="R297" s="188">
        <f>Q297*H297</f>
        <v>0</v>
      </c>
      <c r="S297" s="188">
        <v>0</v>
      </c>
      <c r="T297" s="189">
        <f>S297*H297</f>
        <v>0</v>
      </c>
      <c r="U297" s="34"/>
      <c r="V297" s="34"/>
      <c r="W297" s="34"/>
      <c r="X297" s="34"/>
      <c r="Y297" s="34"/>
      <c r="Z297" s="34"/>
      <c r="AA297" s="34"/>
      <c r="AB297" s="34"/>
      <c r="AC297" s="34"/>
      <c r="AD297" s="34"/>
      <c r="AE297" s="34"/>
      <c r="AR297" s="190" t="s">
        <v>353</v>
      </c>
      <c r="AT297" s="190" t="s">
        <v>284</v>
      </c>
      <c r="AU297" s="190" t="s">
        <v>82</v>
      </c>
      <c r="AY297" s="15" t="s">
        <v>281</v>
      </c>
      <c r="BE297" s="191">
        <f>IF(N297="základní",J297,0)</f>
        <v>0</v>
      </c>
      <c r="BF297" s="191">
        <f>IF(N297="snížená",J297,0)</f>
        <v>0</v>
      </c>
      <c r="BG297" s="191">
        <f>IF(N297="zákl. přenesená",J297,0)</f>
        <v>0</v>
      </c>
      <c r="BH297" s="191">
        <f>IF(N297="sníž. přenesená",J297,0)</f>
        <v>0</v>
      </c>
      <c r="BI297" s="191">
        <f>IF(N297="nulová",J297,0)</f>
        <v>0</v>
      </c>
      <c r="BJ297" s="15" t="s">
        <v>80</v>
      </c>
      <c r="BK297" s="191">
        <f>ROUND(I297*H297,2)</f>
        <v>0</v>
      </c>
      <c r="BL297" s="15" t="s">
        <v>353</v>
      </c>
      <c r="BM297" s="190" t="s">
        <v>3280</v>
      </c>
    </row>
    <row r="298" s="2" customFormat="1">
      <c r="A298" s="34"/>
      <c r="B298" s="35"/>
      <c r="C298" s="34"/>
      <c r="D298" s="192" t="s">
        <v>290</v>
      </c>
      <c r="E298" s="34"/>
      <c r="F298" s="193" t="s">
        <v>3279</v>
      </c>
      <c r="G298" s="34"/>
      <c r="H298" s="34"/>
      <c r="I298" s="194"/>
      <c r="J298" s="34"/>
      <c r="K298" s="34"/>
      <c r="L298" s="35"/>
      <c r="M298" s="195"/>
      <c r="N298" s="196"/>
      <c r="O298" s="73"/>
      <c r="P298" s="73"/>
      <c r="Q298" s="73"/>
      <c r="R298" s="73"/>
      <c r="S298" s="73"/>
      <c r="T298" s="74"/>
      <c r="U298" s="34"/>
      <c r="V298" s="34"/>
      <c r="W298" s="34"/>
      <c r="X298" s="34"/>
      <c r="Y298" s="34"/>
      <c r="Z298" s="34"/>
      <c r="AA298" s="34"/>
      <c r="AB298" s="34"/>
      <c r="AC298" s="34"/>
      <c r="AD298" s="34"/>
      <c r="AE298" s="34"/>
      <c r="AT298" s="15" t="s">
        <v>290</v>
      </c>
      <c r="AU298" s="15" t="s">
        <v>82</v>
      </c>
    </row>
    <row r="299" s="2" customFormat="1" ht="21.75" customHeight="1">
      <c r="A299" s="34"/>
      <c r="B299" s="177"/>
      <c r="C299" s="178" t="s">
        <v>3281</v>
      </c>
      <c r="D299" s="178" t="s">
        <v>284</v>
      </c>
      <c r="E299" s="179" t="s">
        <v>3282</v>
      </c>
      <c r="F299" s="180" t="s">
        <v>3283</v>
      </c>
      <c r="G299" s="181" t="s">
        <v>410</v>
      </c>
      <c r="H299" s="203">
        <v>20</v>
      </c>
      <c r="I299" s="183"/>
      <c r="J299" s="184">
        <f>ROUND(I299*H299,2)</f>
        <v>0</v>
      </c>
      <c r="K299" s="185"/>
      <c r="L299" s="35"/>
      <c r="M299" s="186" t="s">
        <v>1</v>
      </c>
      <c r="N299" s="187" t="s">
        <v>38</v>
      </c>
      <c r="O299" s="73"/>
      <c r="P299" s="188">
        <f>O299*H299</f>
        <v>0</v>
      </c>
      <c r="Q299" s="188">
        <v>0</v>
      </c>
      <c r="R299" s="188">
        <f>Q299*H299</f>
        <v>0</v>
      </c>
      <c r="S299" s="188">
        <v>0</v>
      </c>
      <c r="T299" s="189">
        <f>S299*H299</f>
        <v>0</v>
      </c>
      <c r="U299" s="34"/>
      <c r="V299" s="34"/>
      <c r="W299" s="34"/>
      <c r="X299" s="34"/>
      <c r="Y299" s="34"/>
      <c r="Z299" s="34"/>
      <c r="AA299" s="34"/>
      <c r="AB299" s="34"/>
      <c r="AC299" s="34"/>
      <c r="AD299" s="34"/>
      <c r="AE299" s="34"/>
      <c r="AR299" s="190" t="s">
        <v>353</v>
      </c>
      <c r="AT299" s="190" t="s">
        <v>284</v>
      </c>
      <c r="AU299" s="190" t="s">
        <v>82</v>
      </c>
      <c r="AY299" s="15" t="s">
        <v>281</v>
      </c>
      <c r="BE299" s="191">
        <f>IF(N299="základní",J299,0)</f>
        <v>0</v>
      </c>
      <c r="BF299" s="191">
        <f>IF(N299="snížená",J299,0)</f>
        <v>0</v>
      </c>
      <c r="BG299" s="191">
        <f>IF(N299="zákl. přenesená",J299,0)</f>
        <v>0</v>
      </c>
      <c r="BH299" s="191">
        <f>IF(N299="sníž. přenesená",J299,0)</f>
        <v>0</v>
      </c>
      <c r="BI299" s="191">
        <f>IF(N299="nulová",J299,0)</f>
        <v>0</v>
      </c>
      <c r="BJ299" s="15" t="s">
        <v>80</v>
      </c>
      <c r="BK299" s="191">
        <f>ROUND(I299*H299,2)</f>
        <v>0</v>
      </c>
      <c r="BL299" s="15" t="s">
        <v>353</v>
      </c>
      <c r="BM299" s="190" t="s">
        <v>3284</v>
      </c>
    </row>
    <row r="300" s="2" customFormat="1">
      <c r="A300" s="34"/>
      <c r="B300" s="35"/>
      <c r="C300" s="34"/>
      <c r="D300" s="192" t="s">
        <v>290</v>
      </c>
      <c r="E300" s="34"/>
      <c r="F300" s="193" t="s">
        <v>3283</v>
      </c>
      <c r="G300" s="34"/>
      <c r="H300" s="34"/>
      <c r="I300" s="194"/>
      <c r="J300" s="34"/>
      <c r="K300" s="34"/>
      <c r="L300" s="35"/>
      <c r="M300" s="195"/>
      <c r="N300" s="196"/>
      <c r="O300" s="73"/>
      <c r="P300" s="73"/>
      <c r="Q300" s="73"/>
      <c r="R300" s="73"/>
      <c r="S300" s="73"/>
      <c r="T300" s="74"/>
      <c r="U300" s="34"/>
      <c r="V300" s="34"/>
      <c r="W300" s="34"/>
      <c r="X300" s="34"/>
      <c r="Y300" s="34"/>
      <c r="Z300" s="34"/>
      <c r="AA300" s="34"/>
      <c r="AB300" s="34"/>
      <c r="AC300" s="34"/>
      <c r="AD300" s="34"/>
      <c r="AE300" s="34"/>
      <c r="AT300" s="15" t="s">
        <v>290</v>
      </c>
      <c r="AU300" s="15" t="s">
        <v>82</v>
      </c>
    </row>
    <row r="301" s="2" customFormat="1" ht="16.5" customHeight="1">
      <c r="A301" s="34"/>
      <c r="B301" s="177"/>
      <c r="C301" s="178" t="s">
        <v>3285</v>
      </c>
      <c r="D301" s="178" t="s">
        <v>284</v>
      </c>
      <c r="E301" s="179" t="s">
        <v>3286</v>
      </c>
      <c r="F301" s="180" t="s">
        <v>3287</v>
      </c>
      <c r="G301" s="181" t="s">
        <v>410</v>
      </c>
      <c r="H301" s="203">
        <v>6</v>
      </c>
      <c r="I301" s="183"/>
      <c r="J301" s="184">
        <f>ROUND(I301*H301,2)</f>
        <v>0</v>
      </c>
      <c r="K301" s="185"/>
      <c r="L301" s="35"/>
      <c r="M301" s="186" t="s">
        <v>1</v>
      </c>
      <c r="N301" s="187" t="s">
        <v>38</v>
      </c>
      <c r="O301" s="73"/>
      <c r="P301" s="188">
        <f>O301*H301</f>
        <v>0</v>
      </c>
      <c r="Q301" s="188">
        <v>0</v>
      </c>
      <c r="R301" s="188">
        <f>Q301*H301</f>
        <v>0</v>
      </c>
      <c r="S301" s="188">
        <v>0</v>
      </c>
      <c r="T301" s="189">
        <f>S301*H301</f>
        <v>0</v>
      </c>
      <c r="U301" s="34"/>
      <c r="V301" s="34"/>
      <c r="W301" s="34"/>
      <c r="X301" s="34"/>
      <c r="Y301" s="34"/>
      <c r="Z301" s="34"/>
      <c r="AA301" s="34"/>
      <c r="AB301" s="34"/>
      <c r="AC301" s="34"/>
      <c r="AD301" s="34"/>
      <c r="AE301" s="34"/>
      <c r="AR301" s="190" t="s">
        <v>353</v>
      </c>
      <c r="AT301" s="190" t="s">
        <v>284</v>
      </c>
      <c r="AU301" s="190" t="s">
        <v>82</v>
      </c>
      <c r="AY301" s="15" t="s">
        <v>281</v>
      </c>
      <c r="BE301" s="191">
        <f>IF(N301="základní",J301,0)</f>
        <v>0</v>
      </c>
      <c r="BF301" s="191">
        <f>IF(N301="snížená",J301,0)</f>
        <v>0</v>
      </c>
      <c r="BG301" s="191">
        <f>IF(N301="zákl. přenesená",J301,0)</f>
        <v>0</v>
      </c>
      <c r="BH301" s="191">
        <f>IF(N301="sníž. přenesená",J301,0)</f>
        <v>0</v>
      </c>
      <c r="BI301" s="191">
        <f>IF(N301="nulová",J301,0)</f>
        <v>0</v>
      </c>
      <c r="BJ301" s="15" t="s">
        <v>80</v>
      </c>
      <c r="BK301" s="191">
        <f>ROUND(I301*H301,2)</f>
        <v>0</v>
      </c>
      <c r="BL301" s="15" t="s">
        <v>353</v>
      </c>
      <c r="BM301" s="190" t="s">
        <v>3288</v>
      </c>
    </row>
    <row r="302" s="2" customFormat="1">
      <c r="A302" s="34"/>
      <c r="B302" s="35"/>
      <c r="C302" s="34"/>
      <c r="D302" s="192" t="s">
        <v>290</v>
      </c>
      <c r="E302" s="34"/>
      <c r="F302" s="193" t="s">
        <v>3287</v>
      </c>
      <c r="G302" s="34"/>
      <c r="H302" s="34"/>
      <c r="I302" s="194"/>
      <c r="J302" s="34"/>
      <c r="K302" s="34"/>
      <c r="L302" s="35"/>
      <c r="M302" s="195"/>
      <c r="N302" s="196"/>
      <c r="O302" s="73"/>
      <c r="P302" s="73"/>
      <c r="Q302" s="73"/>
      <c r="R302" s="73"/>
      <c r="S302" s="73"/>
      <c r="T302" s="74"/>
      <c r="U302" s="34"/>
      <c r="V302" s="34"/>
      <c r="W302" s="34"/>
      <c r="X302" s="34"/>
      <c r="Y302" s="34"/>
      <c r="Z302" s="34"/>
      <c r="AA302" s="34"/>
      <c r="AB302" s="34"/>
      <c r="AC302" s="34"/>
      <c r="AD302" s="34"/>
      <c r="AE302" s="34"/>
      <c r="AT302" s="15" t="s">
        <v>290</v>
      </c>
      <c r="AU302" s="15" t="s">
        <v>82</v>
      </c>
    </row>
    <row r="303" s="2" customFormat="1" ht="24.15" customHeight="1">
      <c r="A303" s="34"/>
      <c r="B303" s="177"/>
      <c r="C303" s="178" t="s">
        <v>3289</v>
      </c>
      <c r="D303" s="178" t="s">
        <v>284</v>
      </c>
      <c r="E303" s="179" t="s">
        <v>3290</v>
      </c>
      <c r="F303" s="180" t="s">
        <v>3291</v>
      </c>
      <c r="G303" s="181" t="s">
        <v>403</v>
      </c>
      <c r="H303" s="203">
        <v>118.04000000000001</v>
      </c>
      <c r="I303" s="183"/>
      <c r="J303" s="184">
        <f>ROUND(I303*H303,2)</f>
        <v>0</v>
      </c>
      <c r="K303" s="185"/>
      <c r="L303" s="35"/>
      <c r="M303" s="186" t="s">
        <v>1</v>
      </c>
      <c r="N303" s="187" t="s">
        <v>38</v>
      </c>
      <c r="O303" s="73"/>
      <c r="P303" s="188">
        <f>O303*H303</f>
        <v>0</v>
      </c>
      <c r="Q303" s="188">
        <v>5.0000000000000002E-05</v>
      </c>
      <c r="R303" s="188">
        <f>Q303*H303</f>
        <v>0.005902000000000001</v>
      </c>
      <c r="S303" s="188">
        <v>0</v>
      </c>
      <c r="T303" s="189">
        <f>S303*H303</f>
        <v>0</v>
      </c>
      <c r="U303" s="34"/>
      <c r="V303" s="34"/>
      <c r="W303" s="34"/>
      <c r="X303" s="34"/>
      <c r="Y303" s="34"/>
      <c r="Z303" s="34"/>
      <c r="AA303" s="34"/>
      <c r="AB303" s="34"/>
      <c r="AC303" s="34"/>
      <c r="AD303" s="34"/>
      <c r="AE303" s="34"/>
      <c r="AR303" s="190" t="s">
        <v>353</v>
      </c>
      <c r="AT303" s="190" t="s">
        <v>284</v>
      </c>
      <c r="AU303" s="190" t="s">
        <v>82</v>
      </c>
      <c r="AY303" s="15" t="s">
        <v>281</v>
      </c>
      <c r="BE303" s="191">
        <f>IF(N303="základní",J303,0)</f>
        <v>0</v>
      </c>
      <c r="BF303" s="191">
        <f>IF(N303="snížená",J303,0)</f>
        <v>0</v>
      </c>
      <c r="BG303" s="191">
        <f>IF(N303="zákl. přenesená",J303,0)</f>
        <v>0</v>
      </c>
      <c r="BH303" s="191">
        <f>IF(N303="sníž. přenesená",J303,0)</f>
        <v>0</v>
      </c>
      <c r="BI303" s="191">
        <f>IF(N303="nulová",J303,0)</f>
        <v>0</v>
      </c>
      <c r="BJ303" s="15" t="s">
        <v>80</v>
      </c>
      <c r="BK303" s="191">
        <f>ROUND(I303*H303,2)</f>
        <v>0</v>
      </c>
      <c r="BL303" s="15" t="s">
        <v>353</v>
      </c>
      <c r="BM303" s="190" t="s">
        <v>3292</v>
      </c>
    </row>
    <row r="304" s="2" customFormat="1">
      <c r="A304" s="34"/>
      <c r="B304" s="35"/>
      <c r="C304" s="34"/>
      <c r="D304" s="192" t="s">
        <v>290</v>
      </c>
      <c r="E304" s="34"/>
      <c r="F304" s="193" t="s">
        <v>3291</v>
      </c>
      <c r="G304" s="34"/>
      <c r="H304" s="34"/>
      <c r="I304" s="194"/>
      <c r="J304" s="34"/>
      <c r="K304" s="34"/>
      <c r="L304" s="35"/>
      <c r="M304" s="195"/>
      <c r="N304" s="196"/>
      <c r="O304" s="73"/>
      <c r="P304" s="73"/>
      <c r="Q304" s="73"/>
      <c r="R304" s="73"/>
      <c r="S304" s="73"/>
      <c r="T304" s="74"/>
      <c r="U304" s="34"/>
      <c r="V304" s="34"/>
      <c r="W304" s="34"/>
      <c r="X304" s="34"/>
      <c r="Y304" s="34"/>
      <c r="Z304" s="34"/>
      <c r="AA304" s="34"/>
      <c r="AB304" s="34"/>
      <c r="AC304" s="34"/>
      <c r="AD304" s="34"/>
      <c r="AE304" s="34"/>
      <c r="AT304" s="15" t="s">
        <v>290</v>
      </c>
      <c r="AU304" s="15" t="s">
        <v>82</v>
      </c>
    </row>
    <row r="305" s="2" customFormat="1" ht="24.15" customHeight="1">
      <c r="A305" s="34"/>
      <c r="B305" s="177"/>
      <c r="C305" s="178" t="s">
        <v>3293</v>
      </c>
      <c r="D305" s="178" t="s">
        <v>284</v>
      </c>
      <c r="E305" s="179" t="s">
        <v>3294</v>
      </c>
      <c r="F305" s="180" t="s">
        <v>3295</v>
      </c>
      <c r="G305" s="181" t="s">
        <v>515</v>
      </c>
      <c r="H305" s="203">
        <v>3.7400000000000002</v>
      </c>
      <c r="I305" s="183"/>
      <c r="J305" s="184">
        <f>ROUND(I305*H305,2)</f>
        <v>0</v>
      </c>
      <c r="K305" s="185"/>
      <c r="L305" s="35"/>
      <c r="M305" s="186" t="s">
        <v>1</v>
      </c>
      <c r="N305" s="187" t="s">
        <v>38</v>
      </c>
      <c r="O305" s="73"/>
      <c r="P305" s="188">
        <f>O305*H305</f>
        <v>0</v>
      </c>
      <c r="Q305" s="188">
        <v>0</v>
      </c>
      <c r="R305" s="188">
        <f>Q305*H305</f>
        <v>0</v>
      </c>
      <c r="S305" s="188">
        <v>0</v>
      </c>
      <c r="T305" s="189">
        <f>S305*H305</f>
        <v>0</v>
      </c>
      <c r="U305" s="34"/>
      <c r="V305" s="34"/>
      <c r="W305" s="34"/>
      <c r="X305" s="34"/>
      <c r="Y305" s="34"/>
      <c r="Z305" s="34"/>
      <c r="AA305" s="34"/>
      <c r="AB305" s="34"/>
      <c r="AC305" s="34"/>
      <c r="AD305" s="34"/>
      <c r="AE305" s="34"/>
      <c r="AR305" s="190" t="s">
        <v>353</v>
      </c>
      <c r="AT305" s="190" t="s">
        <v>284</v>
      </c>
      <c r="AU305" s="190" t="s">
        <v>82</v>
      </c>
      <c r="AY305" s="15" t="s">
        <v>281</v>
      </c>
      <c r="BE305" s="191">
        <f>IF(N305="základní",J305,0)</f>
        <v>0</v>
      </c>
      <c r="BF305" s="191">
        <f>IF(N305="snížená",J305,0)</f>
        <v>0</v>
      </c>
      <c r="BG305" s="191">
        <f>IF(N305="zákl. přenesená",J305,0)</f>
        <v>0</v>
      </c>
      <c r="BH305" s="191">
        <f>IF(N305="sníž. přenesená",J305,0)</f>
        <v>0</v>
      </c>
      <c r="BI305" s="191">
        <f>IF(N305="nulová",J305,0)</f>
        <v>0</v>
      </c>
      <c r="BJ305" s="15" t="s">
        <v>80</v>
      </c>
      <c r="BK305" s="191">
        <f>ROUND(I305*H305,2)</f>
        <v>0</v>
      </c>
      <c r="BL305" s="15" t="s">
        <v>353</v>
      </c>
      <c r="BM305" s="190" t="s">
        <v>3296</v>
      </c>
    </row>
    <row r="306" s="2" customFormat="1">
      <c r="A306" s="34"/>
      <c r="B306" s="35"/>
      <c r="C306" s="34"/>
      <c r="D306" s="192" t="s">
        <v>290</v>
      </c>
      <c r="E306" s="34"/>
      <c r="F306" s="193" t="s">
        <v>3295</v>
      </c>
      <c r="G306" s="34"/>
      <c r="H306" s="34"/>
      <c r="I306" s="194"/>
      <c r="J306" s="34"/>
      <c r="K306" s="34"/>
      <c r="L306" s="35"/>
      <c r="M306" s="195"/>
      <c r="N306" s="196"/>
      <c r="O306" s="73"/>
      <c r="P306" s="73"/>
      <c r="Q306" s="73"/>
      <c r="R306" s="73"/>
      <c r="S306" s="73"/>
      <c r="T306" s="74"/>
      <c r="U306" s="34"/>
      <c r="V306" s="34"/>
      <c r="W306" s="34"/>
      <c r="X306" s="34"/>
      <c r="Y306" s="34"/>
      <c r="Z306" s="34"/>
      <c r="AA306" s="34"/>
      <c r="AB306" s="34"/>
      <c r="AC306" s="34"/>
      <c r="AD306" s="34"/>
      <c r="AE306" s="34"/>
      <c r="AT306" s="15" t="s">
        <v>290</v>
      </c>
      <c r="AU306" s="15" t="s">
        <v>82</v>
      </c>
    </row>
    <row r="307" s="12" customFormat="1" ht="22.8" customHeight="1">
      <c r="A307" s="12"/>
      <c r="B307" s="164"/>
      <c r="C307" s="12"/>
      <c r="D307" s="165" t="s">
        <v>72</v>
      </c>
      <c r="E307" s="175" t="s">
        <v>2373</v>
      </c>
      <c r="F307" s="175" t="s">
        <v>3297</v>
      </c>
      <c r="G307" s="12"/>
      <c r="H307" s="12"/>
      <c r="I307" s="167"/>
      <c r="J307" s="176">
        <f>BK307</f>
        <v>0</v>
      </c>
      <c r="K307" s="12"/>
      <c r="L307" s="164"/>
      <c r="M307" s="169"/>
      <c r="N307" s="170"/>
      <c r="O307" s="170"/>
      <c r="P307" s="171">
        <f>SUM(P308:P315)</f>
        <v>0</v>
      </c>
      <c r="Q307" s="170"/>
      <c r="R307" s="171">
        <f>SUM(R308:R315)</f>
        <v>0.05467632</v>
      </c>
      <c r="S307" s="170"/>
      <c r="T307" s="172">
        <f>SUM(T308:T315)</f>
        <v>0</v>
      </c>
      <c r="U307" s="12"/>
      <c r="V307" s="12"/>
      <c r="W307" s="12"/>
      <c r="X307" s="12"/>
      <c r="Y307" s="12"/>
      <c r="Z307" s="12"/>
      <c r="AA307" s="12"/>
      <c r="AB307" s="12"/>
      <c r="AC307" s="12"/>
      <c r="AD307" s="12"/>
      <c r="AE307" s="12"/>
      <c r="AR307" s="165" t="s">
        <v>82</v>
      </c>
      <c r="AT307" s="173" t="s">
        <v>72</v>
      </c>
      <c r="AU307" s="173" t="s">
        <v>80</v>
      </c>
      <c r="AY307" s="165" t="s">
        <v>281</v>
      </c>
      <c r="BK307" s="174">
        <f>SUM(BK308:BK315)</f>
        <v>0</v>
      </c>
    </row>
    <row r="308" s="2" customFormat="1" ht="24.15" customHeight="1">
      <c r="A308" s="34"/>
      <c r="B308" s="177"/>
      <c r="C308" s="178" t="s">
        <v>3298</v>
      </c>
      <c r="D308" s="178" t="s">
        <v>284</v>
      </c>
      <c r="E308" s="179" t="s">
        <v>3299</v>
      </c>
      <c r="F308" s="180" t="s">
        <v>3300</v>
      </c>
      <c r="G308" s="181" t="s">
        <v>403</v>
      </c>
      <c r="H308" s="203">
        <v>4.1360000000000001</v>
      </c>
      <c r="I308" s="183"/>
      <c r="J308" s="184">
        <f>ROUND(I308*H308,2)</f>
        <v>0</v>
      </c>
      <c r="K308" s="185"/>
      <c r="L308" s="35"/>
      <c r="M308" s="186" t="s">
        <v>1</v>
      </c>
      <c r="N308" s="187" t="s">
        <v>38</v>
      </c>
      <c r="O308" s="73"/>
      <c r="P308" s="188">
        <f>O308*H308</f>
        <v>0</v>
      </c>
      <c r="Q308" s="188">
        <v>0.00012</v>
      </c>
      <c r="R308" s="188">
        <f>Q308*H308</f>
        <v>0.00049632000000000007</v>
      </c>
      <c r="S308" s="188">
        <v>0</v>
      </c>
      <c r="T308" s="189">
        <f>S308*H308</f>
        <v>0</v>
      </c>
      <c r="U308" s="34"/>
      <c r="V308" s="34"/>
      <c r="W308" s="34"/>
      <c r="X308" s="34"/>
      <c r="Y308" s="34"/>
      <c r="Z308" s="34"/>
      <c r="AA308" s="34"/>
      <c r="AB308" s="34"/>
      <c r="AC308" s="34"/>
      <c r="AD308" s="34"/>
      <c r="AE308" s="34"/>
      <c r="AR308" s="190" t="s">
        <v>353</v>
      </c>
      <c r="AT308" s="190" t="s">
        <v>284</v>
      </c>
      <c r="AU308" s="190" t="s">
        <v>82</v>
      </c>
      <c r="AY308" s="15" t="s">
        <v>281</v>
      </c>
      <c r="BE308" s="191">
        <f>IF(N308="základní",J308,0)</f>
        <v>0</v>
      </c>
      <c r="BF308" s="191">
        <f>IF(N308="snížená",J308,0)</f>
        <v>0</v>
      </c>
      <c r="BG308" s="191">
        <f>IF(N308="zákl. přenesená",J308,0)</f>
        <v>0</v>
      </c>
      <c r="BH308" s="191">
        <f>IF(N308="sníž. přenesená",J308,0)</f>
        <v>0</v>
      </c>
      <c r="BI308" s="191">
        <f>IF(N308="nulová",J308,0)</f>
        <v>0</v>
      </c>
      <c r="BJ308" s="15" t="s">
        <v>80</v>
      </c>
      <c r="BK308" s="191">
        <f>ROUND(I308*H308,2)</f>
        <v>0</v>
      </c>
      <c r="BL308" s="15" t="s">
        <v>353</v>
      </c>
      <c r="BM308" s="190" t="s">
        <v>3301</v>
      </c>
    </row>
    <row r="309" s="2" customFormat="1">
      <c r="A309" s="34"/>
      <c r="B309" s="35"/>
      <c r="C309" s="34"/>
      <c r="D309" s="192" t="s">
        <v>290</v>
      </c>
      <c r="E309" s="34"/>
      <c r="F309" s="193" t="s">
        <v>3300</v>
      </c>
      <c r="G309" s="34"/>
      <c r="H309" s="34"/>
      <c r="I309" s="194"/>
      <c r="J309" s="34"/>
      <c r="K309" s="34"/>
      <c r="L309" s="35"/>
      <c r="M309" s="195"/>
      <c r="N309" s="196"/>
      <c r="O309" s="73"/>
      <c r="P309" s="73"/>
      <c r="Q309" s="73"/>
      <c r="R309" s="73"/>
      <c r="S309" s="73"/>
      <c r="T309" s="74"/>
      <c r="U309" s="34"/>
      <c r="V309" s="34"/>
      <c r="W309" s="34"/>
      <c r="X309" s="34"/>
      <c r="Y309" s="34"/>
      <c r="Z309" s="34"/>
      <c r="AA309" s="34"/>
      <c r="AB309" s="34"/>
      <c r="AC309" s="34"/>
      <c r="AD309" s="34"/>
      <c r="AE309" s="34"/>
      <c r="AT309" s="15" t="s">
        <v>290</v>
      </c>
      <c r="AU309" s="15" t="s">
        <v>82</v>
      </c>
    </row>
    <row r="310" s="2" customFormat="1" ht="21.75" customHeight="1">
      <c r="A310" s="34"/>
      <c r="B310" s="177"/>
      <c r="C310" s="178" t="s">
        <v>3302</v>
      </c>
      <c r="D310" s="178" t="s">
        <v>284</v>
      </c>
      <c r="E310" s="179" t="s">
        <v>3303</v>
      </c>
      <c r="F310" s="180" t="s">
        <v>3304</v>
      </c>
      <c r="G310" s="181" t="s">
        <v>403</v>
      </c>
      <c r="H310" s="203">
        <v>63</v>
      </c>
      <c r="I310" s="183"/>
      <c r="J310" s="184">
        <f>ROUND(I310*H310,2)</f>
        <v>0</v>
      </c>
      <c r="K310" s="185"/>
      <c r="L310" s="35"/>
      <c r="M310" s="186" t="s">
        <v>1</v>
      </c>
      <c r="N310" s="187" t="s">
        <v>38</v>
      </c>
      <c r="O310" s="73"/>
      <c r="P310" s="188">
        <f>O310*H310</f>
        <v>0</v>
      </c>
      <c r="Q310" s="188">
        <v>0</v>
      </c>
      <c r="R310" s="188">
        <f>Q310*H310</f>
        <v>0</v>
      </c>
      <c r="S310" s="188">
        <v>0</v>
      </c>
      <c r="T310" s="189">
        <f>S310*H310</f>
        <v>0</v>
      </c>
      <c r="U310" s="34"/>
      <c r="V310" s="34"/>
      <c r="W310" s="34"/>
      <c r="X310" s="34"/>
      <c r="Y310" s="34"/>
      <c r="Z310" s="34"/>
      <c r="AA310" s="34"/>
      <c r="AB310" s="34"/>
      <c r="AC310" s="34"/>
      <c r="AD310" s="34"/>
      <c r="AE310" s="34"/>
      <c r="AR310" s="190" t="s">
        <v>353</v>
      </c>
      <c r="AT310" s="190" t="s">
        <v>284</v>
      </c>
      <c r="AU310" s="190" t="s">
        <v>82</v>
      </c>
      <c r="AY310" s="15" t="s">
        <v>281</v>
      </c>
      <c r="BE310" s="191">
        <f>IF(N310="základní",J310,0)</f>
        <v>0</v>
      </c>
      <c r="BF310" s="191">
        <f>IF(N310="snížená",J310,0)</f>
        <v>0</v>
      </c>
      <c r="BG310" s="191">
        <f>IF(N310="zákl. přenesená",J310,0)</f>
        <v>0</v>
      </c>
      <c r="BH310" s="191">
        <f>IF(N310="sníž. přenesená",J310,0)</f>
        <v>0</v>
      </c>
      <c r="BI310" s="191">
        <f>IF(N310="nulová",J310,0)</f>
        <v>0</v>
      </c>
      <c r="BJ310" s="15" t="s">
        <v>80</v>
      </c>
      <c r="BK310" s="191">
        <f>ROUND(I310*H310,2)</f>
        <v>0</v>
      </c>
      <c r="BL310" s="15" t="s">
        <v>353</v>
      </c>
      <c r="BM310" s="190" t="s">
        <v>3305</v>
      </c>
    </row>
    <row r="311" s="2" customFormat="1">
      <c r="A311" s="34"/>
      <c r="B311" s="35"/>
      <c r="C311" s="34"/>
      <c r="D311" s="192" t="s">
        <v>290</v>
      </c>
      <c r="E311" s="34"/>
      <c r="F311" s="193" t="s">
        <v>3304</v>
      </c>
      <c r="G311" s="34"/>
      <c r="H311" s="34"/>
      <c r="I311" s="194"/>
      <c r="J311" s="34"/>
      <c r="K311" s="34"/>
      <c r="L311" s="35"/>
      <c r="M311" s="195"/>
      <c r="N311" s="196"/>
      <c r="O311" s="73"/>
      <c r="P311" s="73"/>
      <c r="Q311" s="73"/>
      <c r="R311" s="73"/>
      <c r="S311" s="73"/>
      <c r="T311" s="74"/>
      <c r="U311" s="34"/>
      <c r="V311" s="34"/>
      <c r="W311" s="34"/>
      <c r="X311" s="34"/>
      <c r="Y311" s="34"/>
      <c r="Z311" s="34"/>
      <c r="AA311" s="34"/>
      <c r="AB311" s="34"/>
      <c r="AC311" s="34"/>
      <c r="AD311" s="34"/>
      <c r="AE311" s="34"/>
      <c r="AT311" s="15" t="s">
        <v>290</v>
      </c>
      <c r="AU311" s="15" t="s">
        <v>82</v>
      </c>
    </row>
    <row r="312" s="2" customFormat="1" ht="24.15" customHeight="1">
      <c r="A312" s="34"/>
      <c r="B312" s="177"/>
      <c r="C312" s="178" t="s">
        <v>3306</v>
      </c>
      <c r="D312" s="178" t="s">
        <v>284</v>
      </c>
      <c r="E312" s="179" t="s">
        <v>3307</v>
      </c>
      <c r="F312" s="180" t="s">
        <v>3308</v>
      </c>
      <c r="G312" s="181" t="s">
        <v>403</v>
      </c>
      <c r="H312" s="203">
        <v>63</v>
      </c>
      <c r="I312" s="183"/>
      <c r="J312" s="184">
        <f>ROUND(I312*H312,2)</f>
        <v>0</v>
      </c>
      <c r="K312" s="185"/>
      <c r="L312" s="35"/>
      <c r="M312" s="186" t="s">
        <v>1</v>
      </c>
      <c r="N312" s="187" t="s">
        <v>38</v>
      </c>
      <c r="O312" s="73"/>
      <c r="P312" s="188">
        <f>O312*H312</f>
        <v>0</v>
      </c>
      <c r="Q312" s="188">
        <v>0.00013999999999999999</v>
      </c>
      <c r="R312" s="188">
        <f>Q312*H312</f>
        <v>0.0088199999999999997</v>
      </c>
      <c r="S312" s="188">
        <v>0</v>
      </c>
      <c r="T312" s="189">
        <f>S312*H312</f>
        <v>0</v>
      </c>
      <c r="U312" s="34"/>
      <c r="V312" s="34"/>
      <c r="W312" s="34"/>
      <c r="X312" s="34"/>
      <c r="Y312" s="34"/>
      <c r="Z312" s="34"/>
      <c r="AA312" s="34"/>
      <c r="AB312" s="34"/>
      <c r="AC312" s="34"/>
      <c r="AD312" s="34"/>
      <c r="AE312" s="34"/>
      <c r="AR312" s="190" t="s">
        <v>97</v>
      </c>
      <c r="AT312" s="190" t="s">
        <v>284</v>
      </c>
      <c r="AU312" s="190" t="s">
        <v>82</v>
      </c>
      <c r="AY312" s="15" t="s">
        <v>281</v>
      </c>
      <c r="BE312" s="191">
        <f>IF(N312="základní",J312,0)</f>
        <v>0</v>
      </c>
      <c r="BF312" s="191">
        <f>IF(N312="snížená",J312,0)</f>
        <v>0</v>
      </c>
      <c r="BG312" s="191">
        <f>IF(N312="zákl. přenesená",J312,0)</f>
        <v>0</v>
      </c>
      <c r="BH312" s="191">
        <f>IF(N312="sníž. přenesená",J312,0)</f>
        <v>0</v>
      </c>
      <c r="BI312" s="191">
        <f>IF(N312="nulová",J312,0)</f>
        <v>0</v>
      </c>
      <c r="BJ312" s="15" t="s">
        <v>80</v>
      </c>
      <c r="BK312" s="191">
        <f>ROUND(I312*H312,2)</f>
        <v>0</v>
      </c>
      <c r="BL312" s="15" t="s">
        <v>97</v>
      </c>
      <c r="BM312" s="190" t="s">
        <v>3309</v>
      </c>
    </row>
    <row r="313" s="2" customFormat="1">
      <c r="A313" s="34"/>
      <c r="B313" s="35"/>
      <c r="C313" s="34"/>
      <c r="D313" s="192" t="s">
        <v>290</v>
      </c>
      <c r="E313" s="34"/>
      <c r="F313" s="193" t="s">
        <v>3308</v>
      </c>
      <c r="G313" s="34"/>
      <c r="H313" s="34"/>
      <c r="I313" s="194"/>
      <c r="J313" s="34"/>
      <c r="K313" s="34"/>
      <c r="L313" s="35"/>
      <c r="M313" s="195"/>
      <c r="N313" s="196"/>
      <c r="O313" s="73"/>
      <c r="P313" s="73"/>
      <c r="Q313" s="73"/>
      <c r="R313" s="73"/>
      <c r="S313" s="73"/>
      <c r="T313" s="74"/>
      <c r="U313" s="34"/>
      <c r="V313" s="34"/>
      <c r="W313" s="34"/>
      <c r="X313" s="34"/>
      <c r="Y313" s="34"/>
      <c r="Z313" s="34"/>
      <c r="AA313" s="34"/>
      <c r="AB313" s="34"/>
      <c r="AC313" s="34"/>
      <c r="AD313" s="34"/>
      <c r="AE313" s="34"/>
      <c r="AT313" s="15" t="s">
        <v>290</v>
      </c>
      <c r="AU313" s="15" t="s">
        <v>82</v>
      </c>
    </row>
    <row r="314" s="2" customFormat="1" ht="24.15" customHeight="1">
      <c r="A314" s="34"/>
      <c r="B314" s="177"/>
      <c r="C314" s="178" t="s">
        <v>3310</v>
      </c>
      <c r="D314" s="178" t="s">
        <v>284</v>
      </c>
      <c r="E314" s="179" t="s">
        <v>3311</v>
      </c>
      <c r="F314" s="180" t="s">
        <v>3312</v>
      </c>
      <c r="G314" s="181" t="s">
        <v>403</v>
      </c>
      <c r="H314" s="203">
        <v>63</v>
      </c>
      <c r="I314" s="183"/>
      <c r="J314" s="184">
        <f>ROUND(I314*H314,2)</f>
        <v>0</v>
      </c>
      <c r="K314" s="185"/>
      <c r="L314" s="35"/>
      <c r="M314" s="186" t="s">
        <v>1</v>
      </c>
      <c r="N314" s="187" t="s">
        <v>38</v>
      </c>
      <c r="O314" s="73"/>
      <c r="P314" s="188">
        <f>O314*H314</f>
        <v>0</v>
      </c>
      <c r="Q314" s="188">
        <v>0.00072000000000000005</v>
      </c>
      <c r="R314" s="188">
        <f>Q314*H314</f>
        <v>0.045360000000000004</v>
      </c>
      <c r="S314" s="188">
        <v>0</v>
      </c>
      <c r="T314" s="189">
        <f>S314*H314</f>
        <v>0</v>
      </c>
      <c r="U314" s="34"/>
      <c r="V314" s="34"/>
      <c r="W314" s="34"/>
      <c r="X314" s="34"/>
      <c r="Y314" s="34"/>
      <c r="Z314" s="34"/>
      <c r="AA314" s="34"/>
      <c r="AB314" s="34"/>
      <c r="AC314" s="34"/>
      <c r="AD314" s="34"/>
      <c r="AE314" s="34"/>
      <c r="AR314" s="190" t="s">
        <v>353</v>
      </c>
      <c r="AT314" s="190" t="s">
        <v>284</v>
      </c>
      <c r="AU314" s="190" t="s">
        <v>82</v>
      </c>
      <c r="AY314" s="15" t="s">
        <v>281</v>
      </c>
      <c r="BE314" s="191">
        <f>IF(N314="základní",J314,0)</f>
        <v>0</v>
      </c>
      <c r="BF314" s="191">
        <f>IF(N314="snížená",J314,0)</f>
        <v>0</v>
      </c>
      <c r="BG314" s="191">
        <f>IF(N314="zákl. přenesená",J314,0)</f>
        <v>0</v>
      </c>
      <c r="BH314" s="191">
        <f>IF(N314="sníž. přenesená",J314,0)</f>
        <v>0</v>
      </c>
      <c r="BI314" s="191">
        <f>IF(N314="nulová",J314,0)</f>
        <v>0</v>
      </c>
      <c r="BJ314" s="15" t="s">
        <v>80</v>
      </c>
      <c r="BK314" s="191">
        <f>ROUND(I314*H314,2)</f>
        <v>0</v>
      </c>
      <c r="BL314" s="15" t="s">
        <v>353</v>
      </c>
      <c r="BM314" s="190" t="s">
        <v>3313</v>
      </c>
    </row>
    <row r="315" s="2" customFormat="1">
      <c r="A315" s="34"/>
      <c r="B315" s="35"/>
      <c r="C315" s="34"/>
      <c r="D315" s="192" t="s">
        <v>290</v>
      </c>
      <c r="E315" s="34"/>
      <c r="F315" s="193" t="s">
        <v>3312</v>
      </c>
      <c r="G315" s="34"/>
      <c r="H315" s="34"/>
      <c r="I315" s="194"/>
      <c r="J315" s="34"/>
      <c r="K315" s="34"/>
      <c r="L315" s="35"/>
      <c r="M315" s="195"/>
      <c r="N315" s="196"/>
      <c r="O315" s="73"/>
      <c r="P315" s="73"/>
      <c r="Q315" s="73"/>
      <c r="R315" s="73"/>
      <c r="S315" s="73"/>
      <c r="T315" s="74"/>
      <c r="U315" s="34"/>
      <c r="V315" s="34"/>
      <c r="W315" s="34"/>
      <c r="X315" s="34"/>
      <c r="Y315" s="34"/>
      <c r="Z315" s="34"/>
      <c r="AA315" s="34"/>
      <c r="AB315" s="34"/>
      <c r="AC315" s="34"/>
      <c r="AD315" s="34"/>
      <c r="AE315" s="34"/>
      <c r="AT315" s="15" t="s">
        <v>290</v>
      </c>
      <c r="AU315" s="15" t="s">
        <v>82</v>
      </c>
    </row>
    <row r="316" s="12" customFormat="1" ht="22.8" customHeight="1">
      <c r="A316" s="12"/>
      <c r="B316" s="164"/>
      <c r="C316" s="12"/>
      <c r="D316" s="165" t="s">
        <v>72</v>
      </c>
      <c r="E316" s="175" t="s">
        <v>3026</v>
      </c>
      <c r="F316" s="175" t="s">
        <v>3027</v>
      </c>
      <c r="G316" s="12"/>
      <c r="H316" s="12"/>
      <c r="I316" s="167"/>
      <c r="J316" s="176">
        <f>BK316</f>
        <v>0</v>
      </c>
      <c r="K316" s="12"/>
      <c r="L316" s="164"/>
      <c r="M316" s="169"/>
      <c r="N316" s="170"/>
      <c r="O316" s="170"/>
      <c r="P316" s="171">
        <f>SUM(P317:P320)</f>
        <v>0</v>
      </c>
      <c r="Q316" s="170"/>
      <c r="R316" s="171">
        <f>SUM(R317:R320)</f>
        <v>0.039115200000000003</v>
      </c>
      <c r="S316" s="170"/>
      <c r="T316" s="172">
        <f>SUM(T317:T320)</f>
        <v>0</v>
      </c>
      <c r="U316" s="12"/>
      <c r="V316" s="12"/>
      <c r="W316" s="12"/>
      <c r="X316" s="12"/>
      <c r="Y316" s="12"/>
      <c r="Z316" s="12"/>
      <c r="AA316" s="12"/>
      <c r="AB316" s="12"/>
      <c r="AC316" s="12"/>
      <c r="AD316" s="12"/>
      <c r="AE316" s="12"/>
      <c r="AR316" s="165" t="s">
        <v>82</v>
      </c>
      <c r="AT316" s="173" t="s">
        <v>72</v>
      </c>
      <c r="AU316" s="173" t="s">
        <v>80</v>
      </c>
      <c r="AY316" s="165" t="s">
        <v>281</v>
      </c>
      <c r="BK316" s="174">
        <f>SUM(BK317:BK320)</f>
        <v>0</v>
      </c>
    </row>
    <row r="317" s="2" customFormat="1" ht="24.15" customHeight="1">
      <c r="A317" s="34"/>
      <c r="B317" s="177"/>
      <c r="C317" s="178" t="s">
        <v>3314</v>
      </c>
      <c r="D317" s="178" t="s">
        <v>284</v>
      </c>
      <c r="E317" s="179" t="s">
        <v>3315</v>
      </c>
      <c r="F317" s="180" t="s">
        <v>3316</v>
      </c>
      <c r="G317" s="181" t="s">
        <v>403</v>
      </c>
      <c r="H317" s="203">
        <v>81.489999999999995</v>
      </c>
      <c r="I317" s="183"/>
      <c r="J317" s="184">
        <f>ROUND(I317*H317,2)</f>
        <v>0</v>
      </c>
      <c r="K317" s="185"/>
      <c r="L317" s="35"/>
      <c r="M317" s="186" t="s">
        <v>1</v>
      </c>
      <c r="N317" s="187" t="s">
        <v>38</v>
      </c>
      <c r="O317" s="73"/>
      <c r="P317" s="188">
        <f>O317*H317</f>
        <v>0</v>
      </c>
      <c r="Q317" s="188">
        <v>0.00021000000000000001</v>
      </c>
      <c r="R317" s="188">
        <f>Q317*H317</f>
        <v>0.0171129</v>
      </c>
      <c r="S317" s="188">
        <v>0</v>
      </c>
      <c r="T317" s="189">
        <f>S317*H317</f>
        <v>0</v>
      </c>
      <c r="U317" s="34"/>
      <c r="V317" s="34"/>
      <c r="W317" s="34"/>
      <c r="X317" s="34"/>
      <c r="Y317" s="34"/>
      <c r="Z317" s="34"/>
      <c r="AA317" s="34"/>
      <c r="AB317" s="34"/>
      <c r="AC317" s="34"/>
      <c r="AD317" s="34"/>
      <c r="AE317" s="34"/>
      <c r="AR317" s="190" t="s">
        <v>353</v>
      </c>
      <c r="AT317" s="190" t="s">
        <v>284</v>
      </c>
      <c r="AU317" s="190" t="s">
        <v>82</v>
      </c>
      <c r="AY317" s="15" t="s">
        <v>281</v>
      </c>
      <c r="BE317" s="191">
        <f>IF(N317="základní",J317,0)</f>
        <v>0</v>
      </c>
      <c r="BF317" s="191">
        <f>IF(N317="snížená",J317,0)</f>
        <v>0</v>
      </c>
      <c r="BG317" s="191">
        <f>IF(N317="zákl. přenesená",J317,0)</f>
        <v>0</v>
      </c>
      <c r="BH317" s="191">
        <f>IF(N317="sníž. přenesená",J317,0)</f>
        <v>0</v>
      </c>
      <c r="BI317" s="191">
        <f>IF(N317="nulová",J317,0)</f>
        <v>0</v>
      </c>
      <c r="BJ317" s="15" t="s">
        <v>80</v>
      </c>
      <c r="BK317" s="191">
        <f>ROUND(I317*H317,2)</f>
        <v>0</v>
      </c>
      <c r="BL317" s="15" t="s">
        <v>353</v>
      </c>
      <c r="BM317" s="190" t="s">
        <v>3317</v>
      </c>
    </row>
    <row r="318" s="2" customFormat="1">
      <c r="A318" s="34"/>
      <c r="B318" s="35"/>
      <c r="C318" s="34"/>
      <c r="D318" s="192" t="s">
        <v>290</v>
      </c>
      <c r="E318" s="34"/>
      <c r="F318" s="193" t="s">
        <v>3316</v>
      </c>
      <c r="G318" s="34"/>
      <c r="H318" s="34"/>
      <c r="I318" s="194"/>
      <c r="J318" s="34"/>
      <c r="K318" s="34"/>
      <c r="L318" s="35"/>
      <c r="M318" s="195"/>
      <c r="N318" s="196"/>
      <c r="O318" s="73"/>
      <c r="P318" s="73"/>
      <c r="Q318" s="73"/>
      <c r="R318" s="73"/>
      <c r="S318" s="73"/>
      <c r="T318" s="74"/>
      <c r="U318" s="34"/>
      <c r="V318" s="34"/>
      <c r="W318" s="34"/>
      <c r="X318" s="34"/>
      <c r="Y318" s="34"/>
      <c r="Z318" s="34"/>
      <c r="AA318" s="34"/>
      <c r="AB318" s="34"/>
      <c r="AC318" s="34"/>
      <c r="AD318" s="34"/>
      <c r="AE318" s="34"/>
      <c r="AT318" s="15" t="s">
        <v>290</v>
      </c>
      <c r="AU318" s="15" t="s">
        <v>82</v>
      </c>
    </row>
    <row r="319" s="2" customFormat="1" ht="33" customHeight="1">
      <c r="A319" s="34"/>
      <c r="B319" s="177"/>
      <c r="C319" s="178" t="s">
        <v>3318</v>
      </c>
      <c r="D319" s="178" t="s">
        <v>284</v>
      </c>
      <c r="E319" s="179" t="s">
        <v>3319</v>
      </c>
      <c r="F319" s="180" t="s">
        <v>3320</v>
      </c>
      <c r="G319" s="181" t="s">
        <v>403</v>
      </c>
      <c r="H319" s="203">
        <v>81.489999999999995</v>
      </c>
      <c r="I319" s="183"/>
      <c r="J319" s="184">
        <f>ROUND(I319*H319,2)</f>
        <v>0</v>
      </c>
      <c r="K319" s="185"/>
      <c r="L319" s="35"/>
      <c r="M319" s="186" t="s">
        <v>1</v>
      </c>
      <c r="N319" s="187" t="s">
        <v>38</v>
      </c>
      <c r="O319" s="73"/>
      <c r="P319" s="188">
        <f>O319*H319</f>
        <v>0</v>
      </c>
      <c r="Q319" s="188">
        <v>0.00027</v>
      </c>
      <c r="R319" s="188">
        <f>Q319*H319</f>
        <v>0.022002299999999999</v>
      </c>
      <c r="S319" s="188">
        <v>0</v>
      </c>
      <c r="T319" s="189">
        <f>S319*H319</f>
        <v>0</v>
      </c>
      <c r="U319" s="34"/>
      <c r="V319" s="34"/>
      <c r="W319" s="34"/>
      <c r="X319" s="34"/>
      <c r="Y319" s="34"/>
      <c r="Z319" s="34"/>
      <c r="AA319" s="34"/>
      <c r="AB319" s="34"/>
      <c r="AC319" s="34"/>
      <c r="AD319" s="34"/>
      <c r="AE319" s="34"/>
      <c r="AR319" s="190" t="s">
        <v>353</v>
      </c>
      <c r="AT319" s="190" t="s">
        <v>284</v>
      </c>
      <c r="AU319" s="190" t="s">
        <v>82</v>
      </c>
      <c r="AY319" s="15" t="s">
        <v>281</v>
      </c>
      <c r="BE319" s="191">
        <f>IF(N319="základní",J319,0)</f>
        <v>0</v>
      </c>
      <c r="BF319" s="191">
        <f>IF(N319="snížená",J319,0)</f>
        <v>0</v>
      </c>
      <c r="BG319" s="191">
        <f>IF(N319="zákl. přenesená",J319,0)</f>
        <v>0</v>
      </c>
      <c r="BH319" s="191">
        <f>IF(N319="sníž. přenesená",J319,0)</f>
        <v>0</v>
      </c>
      <c r="BI319" s="191">
        <f>IF(N319="nulová",J319,0)</f>
        <v>0</v>
      </c>
      <c r="BJ319" s="15" t="s">
        <v>80</v>
      </c>
      <c r="BK319" s="191">
        <f>ROUND(I319*H319,2)</f>
        <v>0</v>
      </c>
      <c r="BL319" s="15" t="s">
        <v>353</v>
      </c>
      <c r="BM319" s="190" t="s">
        <v>3321</v>
      </c>
    </row>
    <row r="320" s="2" customFormat="1">
      <c r="A320" s="34"/>
      <c r="B320" s="35"/>
      <c r="C320" s="34"/>
      <c r="D320" s="192" t="s">
        <v>290</v>
      </c>
      <c r="E320" s="34"/>
      <c r="F320" s="193" t="s">
        <v>3320</v>
      </c>
      <c r="G320" s="34"/>
      <c r="H320" s="34"/>
      <c r="I320" s="194"/>
      <c r="J320" s="34"/>
      <c r="K320" s="34"/>
      <c r="L320" s="35"/>
      <c r="M320" s="199"/>
      <c r="N320" s="200"/>
      <c r="O320" s="201"/>
      <c r="P320" s="201"/>
      <c r="Q320" s="201"/>
      <c r="R320" s="201"/>
      <c r="S320" s="201"/>
      <c r="T320" s="202"/>
      <c r="U320" s="34"/>
      <c r="V320" s="34"/>
      <c r="W320" s="34"/>
      <c r="X320" s="34"/>
      <c r="Y320" s="34"/>
      <c r="Z320" s="34"/>
      <c r="AA320" s="34"/>
      <c r="AB320" s="34"/>
      <c r="AC320" s="34"/>
      <c r="AD320" s="34"/>
      <c r="AE320" s="34"/>
      <c r="AT320" s="15" t="s">
        <v>290</v>
      </c>
      <c r="AU320" s="15" t="s">
        <v>82</v>
      </c>
    </row>
    <row r="321" s="2" customFormat="1" ht="6.96" customHeight="1">
      <c r="A321" s="34"/>
      <c r="B321" s="56"/>
      <c r="C321" s="57"/>
      <c r="D321" s="57"/>
      <c r="E321" s="57"/>
      <c r="F321" s="57"/>
      <c r="G321" s="57"/>
      <c r="H321" s="57"/>
      <c r="I321" s="57"/>
      <c r="J321" s="57"/>
      <c r="K321" s="57"/>
      <c r="L321" s="35"/>
      <c r="M321" s="34"/>
      <c r="O321" s="34"/>
      <c r="P321" s="34"/>
      <c r="Q321" s="34"/>
      <c r="R321" s="34"/>
      <c r="S321" s="34"/>
      <c r="T321" s="34"/>
      <c r="U321" s="34"/>
      <c r="V321" s="34"/>
      <c r="W321" s="34"/>
      <c r="X321" s="34"/>
      <c r="Y321" s="34"/>
      <c r="Z321" s="34"/>
      <c r="AA321" s="34"/>
      <c r="AB321" s="34"/>
      <c r="AC321" s="34"/>
      <c r="AD321" s="34"/>
      <c r="AE321" s="34"/>
    </row>
  </sheetData>
  <autoFilter ref="C138:K320"/>
  <mergeCells count="15">
    <mergeCell ref="E7:H7"/>
    <mergeCell ref="E11:H11"/>
    <mergeCell ref="E9:H9"/>
    <mergeCell ref="E13:H13"/>
    <mergeCell ref="E22:H22"/>
    <mergeCell ref="E31:H31"/>
    <mergeCell ref="E85:H85"/>
    <mergeCell ref="E89:H89"/>
    <mergeCell ref="E87:H87"/>
    <mergeCell ref="E91:H91"/>
    <mergeCell ref="E125:H125"/>
    <mergeCell ref="E129:H129"/>
    <mergeCell ref="E127:H127"/>
    <mergeCell ref="E131:H13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204</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23.25" customHeight="1">
      <c r="B9" s="18"/>
      <c r="E9" s="126" t="s">
        <v>2929</v>
      </c>
      <c r="F9" s="1"/>
      <c r="G9" s="1"/>
      <c r="H9" s="1"/>
      <c r="L9" s="18"/>
    </row>
    <row r="10" s="1" customFormat="1" ht="12" customHeight="1">
      <c r="B10" s="18"/>
      <c r="D10" s="28" t="s">
        <v>251</v>
      </c>
      <c r="L10" s="18"/>
    </row>
    <row r="11" s="2" customFormat="1" ht="16.5" customHeight="1">
      <c r="A11" s="34"/>
      <c r="B11" s="35"/>
      <c r="C11" s="34"/>
      <c r="D11" s="34"/>
      <c r="E11" s="127" t="s">
        <v>2930</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3322</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2954</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2955</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2956</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ROUND(J128,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ROUND((SUM(BE128:BE198)),  2)</f>
        <v>0</v>
      </c>
      <c r="G37" s="34"/>
      <c r="H37" s="34"/>
      <c r="I37" s="133">
        <v>0.20999999999999999</v>
      </c>
      <c r="J37" s="132">
        <f>ROUND(((SUM(BE128:BE198))*I37),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ROUND((SUM(BF128:BF198)),  2)</f>
        <v>0</v>
      </c>
      <c r="G38" s="34"/>
      <c r="H38" s="34"/>
      <c r="I38" s="133">
        <v>0.12</v>
      </c>
      <c r="J38" s="132">
        <f>ROUND(((SUM(BF128:BF198))*I38),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ROUND((SUM(BG128:BG198)),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ROUND((SUM(BH128:BH198)),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ROUND((SUM(BI128:BI198)),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23.25" customHeight="1">
      <c r="B87" s="18"/>
      <c r="E87" s="126" t="s">
        <v>2929</v>
      </c>
      <c r="F87" s="1"/>
      <c r="G87" s="1"/>
      <c r="H87" s="1"/>
      <c r="L87" s="18"/>
    </row>
    <row r="88" s="1" customFormat="1" ht="12" customHeight="1">
      <c r="B88" s="18"/>
      <c r="C88" s="28" t="s">
        <v>251</v>
      </c>
      <c r="L88" s="18"/>
    </row>
    <row r="89" s="2" customFormat="1" ht="16.5" customHeight="1">
      <c r="A89" s="34"/>
      <c r="B89" s="35"/>
      <c r="C89" s="34"/>
      <c r="D89" s="34"/>
      <c r="E89" s="127" t="s">
        <v>2930</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01-2 - ZTI</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Pelhřimov</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25.65" customHeight="1">
      <c r="A95" s="34"/>
      <c r="B95" s="35"/>
      <c r="C95" s="28" t="s">
        <v>24</v>
      </c>
      <c r="D95" s="34"/>
      <c r="E95" s="34"/>
      <c r="F95" s="23" t="str">
        <f>E19</f>
        <v>Město Pelhřimov</v>
      </c>
      <c r="G95" s="34"/>
      <c r="H95" s="34"/>
      <c r="I95" s="28" t="s">
        <v>29</v>
      </c>
      <c r="J95" s="32" t="str">
        <f>E25</f>
        <v>Ing. Jiří Angelis, ČKAIT 1400601</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J128</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2960</v>
      </c>
      <c r="E101" s="147"/>
      <c r="F101" s="147"/>
      <c r="G101" s="147"/>
      <c r="H101" s="147"/>
      <c r="I101" s="147"/>
      <c r="J101" s="148">
        <f>J129</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3323</v>
      </c>
      <c r="E102" s="151"/>
      <c r="F102" s="151"/>
      <c r="G102" s="151"/>
      <c r="H102" s="151"/>
      <c r="I102" s="151"/>
      <c r="J102" s="152">
        <f>J130</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3324</v>
      </c>
      <c r="E103" s="151"/>
      <c r="F103" s="151"/>
      <c r="G103" s="151"/>
      <c r="H103" s="151"/>
      <c r="I103" s="151"/>
      <c r="J103" s="152">
        <f>J149</f>
        <v>0</v>
      </c>
      <c r="K103" s="10"/>
      <c r="L103" s="149"/>
      <c r="S103" s="10"/>
      <c r="T103" s="10"/>
      <c r="U103" s="10"/>
      <c r="V103" s="10"/>
      <c r="W103" s="10"/>
      <c r="X103" s="10"/>
      <c r="Y103" s="10"/>
      <c r="Z103" s="10"/>
      <c r="AA103" s="10"/>
      <c r="AB103" s="10"/>
      <c r="AC103" s="10"/>
      <c r="AD103" s="10"/>
      <c r="AE103" s="10"/>
    </row>
    <row r="104" s="10" customFormat="1" ht="19.92" customHeight="1">
      <c r="A104" s="10"/>
      <c r="B104" s="149"/>
      <c r="C104" s="10"/>
      <c r="D104" s="150" t="s">
        <v>3325</v>
      </c>
      <c r="E104" s="151"/>
      <c r="F104" s="151"/>
      <c r="G104" s="151"/>
      <c r="H104" s="151"/>
      <c r="I104" s="151"/>
      <c r="J104" s="152">
        <f>J182</f>
        <v>0</v>
      </c>
      <c r="K104" s="10"/>
      <c r="L104" s="149"/>
      <c r="S104" s="10"/>
      <c r="T104" s="10"/>
      <c r="U104" s="10"/>
      <c r="V104" s="10"/>
      <c r="W104" s="10"/>
      <c r="X104" s="10"/>
      <c r="Y104" s="10"/>
      <c r="Z104" s="10"/>
      <c r="AA104" s="10"/>
      <c r="AB104" s="10"/>
      <c r="AC104" s="10"/>
      <c r="AD104" s="10"/>
      <c r="AE104" s="10"/>
    </row>
    <row r="105" s="2" customFormat="1" ht="21.84" customHeight="1">
      <c r="A105" s="34"/>
      <c r="B105" s="35"/>
      <c r="C105" s="34"/>
      <c r="D105" s="34"/>
      <c r="E105" s="34"/>
      <c r="F105" s="34"/>
      <c r="G105" s="34"/>
      <c r="H105" s="34"/>
      <c r="I105" s="34"/>
      <c r="J105" s="34"/>
      <c r="K105" s="34"/>
      <c r="L105" s="51"/>
      <c r="S105" s="34"/>
      <c r="T105" s="34"/>
      <c r="U105" s="34"/>
      <c r="V105" s="34"/>
      <c r="W105" s="34"/>
      <c r="X105" s="34"/>
      <c r="Y105" s="34"/>
      <c r="Z105" s="34"/>
      <c r="AA105" s="34"/>
      <c r="AB105" s="34"/>
      <c r="AC105" s="34"/>
      <c r="AD105" s="34"/>
      <c r="AE105" s="34"/>
    </row>
    <row r="106" s="2" customFormat="1" ht="6.96" customHeight="1">
      <c r="A106" s="34"/>
      <c r="B106" s="56"/>
      <c r="C106" s="57"/>
      <c r="D106" s="57"/>
      <c r="E106" s="57"/>
      <c r="F106" s="57"/>
      <c r="G106" s="57"/>
      <c r="H106" s="57"/>
      <c r="I106" s="57"/>
      <c r="J106" s="57"/>
      <c r="K106" s="57"/>
      <c r="L106" s="51"/>
      <c r="S106" s="34"/>
      <c r="T106" s="34"/>
      <c r="U106" s="34"/>
      <c r="V106" s="34"/>
      <c r="W106" s="34"/>
      <c r="X106" s="34"/>
      <c r="Y106" s="34"/>
      <c r="Z106" s="34"/>
      <c r="AA106" s="34"/>
      <c r="AB106" s="34"/>
      <c r="AC106" s="34"/>
      <c r="AD106" s="34"/>
      <c r="AE106" s="34"/>
    </row>
    <row r="110" s="2" customFormat="1" ht="6.96" customHeight="1">
      <c r="A110" s="34"/>
      <c r="B110" s="58"/>
      <c r="C110" s="59"/>
      <c r="D110" s="59"/>
      <c r="E110" s="59"/>
      <c r="F110" s="59"/>
      <c r="G110" s="59"/>
      <c r="H110" s="59"/>
      <c r="I110" s="59"/>
      <c r="J110" s="59"/>
      <c r="K110" s="59"/>
      <c r="L110" s="51"/>
      <c r="S110" s="34"/>
      <c r="T110" s="34"/>
      <c r="U110" s="34"/>
      <c r="V110" s="34"/>
      <c r="W110" s="34"/>
      <c r="X110" s="34"/>
      <c r="Y110" s="34"/>
      <c r="Z110" s="34"/>
      <c r="AA110" s="34"/>
      <c r="AB110" s="34"/>
      <c r="AC110" s="34"/>
      <c r="AD110" s="34"/>
      <c r="AE110" s="34"/>
    </row>
    <row r="111" s="2" customFormat="1" ht="24.96" customHeight="1">
      <c r="A111" s="34"/>
      <c r="B111" s="35"/>
      <c r="C111" s="19" t="s">
        <v>266</v>
      </c>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6.96" customHeight="1">
      <c r="A112" s="34"/>
      <c r="B112" s="35"/>
      <c r="C112" s="34"/>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2" customHeight="1">
      <c r="A113" s="34"/>
      <c r="B113" s="35"/>
      <c r="C113" s="28" t="s">
        <v>16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16.5" customHeight="1">
      <c r="A114" s="34"/>
      <c r="B114" s="35"/>
      <c r="C114" s="34"/>
      <c r="D114" s="34"/>
      <c r="E114" s="126" t="str">
        <f>E7</f>
        <v>Městský park -Děkanská zahrada Pelhřimov - kompletní provedení</v>
      </c>
      <c r="F114" s="28"/>
      <c r="G114" s="28"/>
      <c r="H114" s="28"/>
      <c r="I114" s="34"/>
      <c r="J114" s="34"/>
      <c r="K114" s="34"/>
      <c r="L114" s="51"/>
      <c r="S114" s="34"/>
      <c r="T114" s="34"/>
      <c r="U114" s="34"/>
      <c r="V114" s="34"/>
      <c r="W114" s="34"/>
      <c r="X114" s="34"/>
      <c r="Y114" s="34"/>
      <c r="Z114" s="34"/>
      <c r="AA114" s="34"/>
      <c r="AB114" s="34"/>
      <c r="AC114" s="34"/>
      <c r="AD114" s="34"/>
      <c r="AE114" s="34"/>
    </row>
    <row r="115" s="1" customFormat="1" ht="12" customHeight="1">
      <c r="B115" s="18"/>
      <c r="C115" s="28" t="s">
        <v>249</v>
      </c>
      <c r="L115" s="18"/>
    </row>
    <row r="116" s="1" customFormat="1" ht="23.25" customHeight="1">
      <c r="B116" s="18"/>
      <c r="E116" s="126" t="s">
        <v>2929</v>
      </c>
      <c r="F116" s="1"/>
      <c r="G116" s="1"/>
      <c r="H116" s="1"/>
      <c r="L116" s="18"/>
    </row>
    <row r="117" s="1" customFormat="1" ht="12" customHeight="1">
      <c r="B117" s="18"/>
      <c r="C117" s="28" t="s">
        <v>251</v>
      </c>
      <c r="L117" s="18"/>
    </row>
    <row r="118" s="2" customFormat="1" ht="16.5" customHeight="1">
      <c r="A118" s="34"/>
      <c r="B118" s="35"/>
      <c r="C118" s="34"/>
      <c r="D118" s="34"/>
      <c r="E118" s="127" t="s">
        <v>2930</v>
      </c>
      <c r="F118" s="34"/>
      <c r="G118" s="34"/>
      <c r="H118" s="34"/>
      <c r="I118" s="34"/>
      <c r="J118" s="34"/>
      <c r="K118" s="34"/>
      <c r="L118" s="51"/>
      <c r="S118" s="34"/>
      <c r="T118" s="34"/>
      <c r="U118" s="34"/>
      <c r="V118" s="34"/>
      <c r="W118" s="34"/>
      <c r="X118" s="34"/>
      <c r="Y118" s="34"/>
      <c r="Z118" s="34"/>
      <c r="AA118" s="34"/>
      <c r="AB118" s="34"/>
      <c r="AC118" s="34"/>
      <c r="AD118" s="34"/>
      <c r="AE118" s="34"/>
    </row>
    <row r="119" s="2" customFormat="1" ht="12" customHeight="1">
      <c r="A119" s="34"/>
      <c r="B119" s="35"/>
      <c r="C119" s="28" t="s">
        <v>253</v>
      </c>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16.5" customHeight="1">
      <c r="A120" s="34"/>
      <c r="B120" s="35"/>
      <c r="C120" s="34"/>
      <c r="D120" s="34"/>
      <c r="E120" s="63" t="str">
        <f>E13</f>
        <v>01-2 - ZTI</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6.96" customHeight="1">
      <c r="A121" s="34"/>
      <c r="B121" s="35"/>
      <c r="C121" s="34"/>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2" customHeight="1">
      <c r="A122" s="34"/>
      <c r="B122" s="35"/>
      <c r="C122" s="28" t="s">
        <v>20</v>
      </c>
      <c r="D122" s="34"/>
      <c r="E122" s="34"/>
      <c r="F122" s="23" t="str">
        <f>F16</f>
        <v>Pelhřimov</v>
      </c>
      <c r="G122" s="34"/>
      <c r="H122" s="34"/>
      <c r="I122" s="28" t="s">
        <v>22</v>
      </c>
      <c r="J122" s="65" t="str">
        <f>IF(J16="","",J16)</f>
        <v>5. 12. 2024</v>
      </c>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25.65" customHeight="1">
      <c r="A124" s="34"/>
      <c r="B124" s="35"/>
      <c r="C124" s="28" t="s">
        <v>24</v>
      </c>
      <c r="D124" s="34"/>
      <c r="E124" s="34"/>
      <c r="F124" s="23" t="str">
        <f>E19</f>
        <v>Město Pelhřimov</v>
      </c>
      <c r="G124" s="34"/>
      <c r="H124" s="34"/>
      <c r="I124" s="28" t="s">
        <v>29</v>
      </c>
      <c r="J124" s="32" t="str">
        <f>E25</f>
        <v>Ing. Jiří Angelis, ČKAIT 1400601</v>
      </c>
      <c r="K124" s="34"/>
      <c r="L124" s="51"/>
      <c r="S124" s="34"/>
      <c r="T124" s="34"/>
      <c r="U124" s="34"/>
      <c r="V124" s="34"/>
      <c r="W124" s="34"/>
      <c r="X124" s="34"/>
      <c r="Y124" s="34"/>
      <c r="Z124" s="34"/>
      <c r="AA124" s="34"/>
      <c r="AB124" s="34"/>
      <c r="AC124" s="34"/>
      <c r="AD124" s="34"/>
      <c r="AE124" s="34"/>
    </row>
    <row r="125" s="2" customFormat="1" ht="15.15" customHeight="1">
      <c r="A125" s="34"/>
      <c r="B125" s="35"/>
      <c r="C125" s="28" t="s">
        <v>27</v>
      </c>
      <c r="D125" s="34"/>
      <c r="E125" s="34"/>
      <c r="F125" s="23" t="str">
        <f>IF(E22="","",E22)</f>
        <v>Vyplň údaj</v>
      </c>
      <c r="G125" s="34"/>
      <c r="H125" s="34"/>
      <c r="I125" s="28" t="s">
        <v>31</v>
      </c>
      <c r="J125" s="32" t="str">
        <f>E28</f>
        <v xml:space="preserve"> </v>
      </c>
      <c r="K125" s="34"/>
      <c r="L125" s="51"/>
      <c r="S125" s="34"/>
      <c r="T125" s="34"/>
      <c r="U125" s="34"/>
      <c r="V125" s="34"/>
      <c r="W125" s="34"/>
      <c r="X125" s="34"/>
      <c r="Y125" s="34"/>
      <c r="Z125" s="34"/>
      <c r="AA125" s="34"/>
      <c r="AB125" s="34"/>
      <c r="AC125" s="34"/>
      <c r="AD125" s="34"/>
      <c r="AE125" s="34"/>
    </row>
    <row r="126" s="2" customFormat="1" ht="10.32"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11" customFormat="1" ht="29.28" customHeight="1">
      <c r="A127" s="153"/>
      <c r="B127" s="154"/>
      <c r="C127" s="155" t="s">
        <v>267</v>
      </c>
      <c r="D127" s="156" t="s">
        <v>58</v>
      </c>
      <c r="E127" s="156" t="s">
        <v>54</v>
      </c>
      <c r="F127" s="156" t="s">
        <v>55</v>
      </c>
      <c r="G127" s="156" t="s">
        <v>268</v>
      </c>
      <c r="H127" s="156" t="s">
        <v>269</v>
      </c>
      <c r="I127" s="156" t="s">
        <v>270</v>
      </c>
      <c r="J127" s="157" t="s">
        <v>257</v>
      </c>
      <c r="K127" s="158" t="s">
        <v>271</v>
      </c>
      <c r="L127" s="159"/>
      <c r="M127" s="82" t="s">
        <v>1</v>
      </c>
      <c r="N127" s="83" t="s">
        <v>37</v>
      </c>
      <c r="O127" s="83" t="s">
        <v>272</v>
      </c>
      <c r="P127" s="83" t="s">
        <v>273</v>
      </c>
      <c r="Q127" s="83" t="s">
        <v>274</v>
      </c>
      <c r="R127" s="83" t="s">
        <v>275</v>
      </c>
      <c r="S127" s="83" t="s">
        <v>276</v>
      </c>
      <c r="T127" s="84" t="s">
        <v>277</v>
      </c>
      <c r="U127" s="153"/>
      <c r="V127" s="153"/>
      <c r="W127" s="153"/>
      <c r="X127" s="153"/>
      <c r="Y127" s="153"/>
      <c r="Z127" s="153"/>
      <c r="AA127" s="153"/>
      <c r="AB127" s="153"/>
      <c r="AC127" s="153"/>
      <c r="AD127" s="153"/>
      <c r="AE127" s="153"/>
    </row>
    <row r="128" s="2" customFormat="1" ht="22.8" customHeight="1">
      <c r="A128" s="34"/>
      <c r="B128" s="35"/>
      <c r="C128" s="89" t="s">
        <v>278</v>
      </c>
      <c r="D128" s="34"/>
      <c r="E128" s="34"/>
      <c r="F128" s="34"/>
      <c r="G128" s="34"/>
      <c r="H128" s="34"/>
      <c r="I128" s="34"/>
      <c r="J128" s="160">
        <f>BK128</f>
        <v>0</v>
      </c>
      <c r="K128" s="34"/>
      <c r="L128" s="35"/>
      <c r="M128" s="85"/>
      <c r="N128" s="69"/>
      <c r="O128" s="86"/>
      <c r="P128" s="161">
        <f>P129</f>
        <v>0</v>
      </c>
      <c r="Q128" s="86"/>
      <c r="R128" s="161">
        <f>R129</f>
        <v>0</v>
      </c>
      <c r="S128" s="86"/>
      <c r="T128" s="162">
        <f>T129</f>
        <v>0</v>
      </c>
      <c r="U128" s="34"/>
      <c r="V128" s="34"/>
      <c r="W128" s="34"/>
      <c r="X128" s="34"/>
      <c r="Y128" s="34"/>
      <c r="Z128" s="34"/>
      <c r="AA128" s="34"/>
      <c r="AB128" s="34"/>
      <c r="AC128" s="34"/>
      <c r="AD128" s="34"/>
      <c r="AE128" s="34"/>
      <c r="AT128" s="15" t="s">
        <v>72</v>
      </c>
      <c r="AU128" s="15" t="s">
        <v>259</v>
      </c>
      <c r="BK128" s="163">
        <f>BK129</f>
        <v>0</v>
      </c>
    </row>
    <row r="129" s="12" customFormat="1" ht="25.92" customHeight="1">
      <c r="A129" s="12"/>
      <c r="B129" s="164"/>
      <c r="C129" s="12"/>
      <c r="D129" s="165" t="s">
        <v>72</v>
      </c>
      <c r="E129" s="166" t="s">
        <v>3013</v>
      </c>
      <c r="F129" s="166" t="s">
        <v>3014</v>
      </c>
      <c r="G129" s="12"/>
      <c r="H129" s="12"/>
      <c r="I129" s="167"/>
      <c r="J129" s="168">
        <f>BK129</f>
        <v>0</v>
      </c>
      <c r="K129" s="12"/>
      <c r="L129" s="164"/>
      <c r="M129" s="169"/>
      <c r="N129" s="170"/>
      <c r="O129" s="170"/>
      <c r="P129" s="171">
        <f>P130+P149+P182</f>
        <v>0</v>
      </c>
      <c r="Q129" s="170"/>
      <c r="R129" s="171">
        <f>R130+R149+R182</f>
        <v>0</v>
      </c>
      <c r="S129" s="170"/>
      <c r="T129" s="172">
        <f>T130+T149+T182</f>
        <v>0</v>
      </c>
      <c r="U129" s="12"/>
      <c r="V129" s="12"/>
      <c r="W129" s="12"/>
      <c r="X129" s="12"/>
      <c r="Y129" s="12"/>
      <c r="Z129" s="12"/>
      <c r="AA129" s="12"/>
      <c r="AB129" s="12"/>
      <c r="AC129" s="12"/>
      <c r="AD129" s="12"/>
      <c r="AE129" s="12"/>
      <c r="AR129" s="165" t="s">
        <v>82</v>
      </c>
      <c r="AT129" s="173" t="s">
        <v>72</v>
      </c>
      <c r="AU129" s="173" t="s">
        <v>73</v>
      </c>
      <c r="AY129" s="165" t="s">
        <v>281</v>
      </c>
      <c r="BK129" s="174">
        <f>BK130+BK149+BK182</f>
        <v>0</v>
      </c>
    </row>
    <row r="130" s="12" customFormat="1" ht="22.8" customHeight="1">
      <c r="A130" s="12"/>
      <c r="B130" s="164"/>
      <c r="C130" s="12"/>
      <c r="D130" s="165" t="s">
        <v>72</v>
      </c>
      <c r="E130" s="175" t="s">
        <v>2398</v>
      </c>
      <c r="F130" s="175" t="s">
        <v>3326</v>
      </c>
      <c r="G130" s="12"/>
      <c r="H130" s="12"/>
      <c r="I130" s="167"/>
      <c r="J130" s="176">
        <f>BK130</f>
        <v>0</v>
      </c>
      <c r="K130" s="12"/>
      <c r="L130" s="164"/>
      <c r="M130" s="169"/>
      <c r="N130" s="170"/>
      <c r="O130" s="170"/>
      <c r="P130" s="171">
        <f>SUM(P131:P148)</f>
        <v>0</v>
      </c>
      <c r="Q130" s="170"/>
      <c r="R130" s="171">
        <f>SUM(R131:R148)</f>
        <v>0</v>
      </c>
      <c r="S130" s="170"/>
      <c r="T130" s="172">
        <f>SUM(T131:T148)</f>
        <v>0</v>
      </c>
      <c r="U130" s="12"/>
      <c r="V130" s="12"/>
      <c r="W130" s="12"/>
      <c r="X130" s="12"/>
      <c r="Y130" s="12"/>
      <c r="Z130" s="12"/>
      <c r="AA130" s="12"/>
      <c r="AB130" s="12"/>
      <c r="AC130" s="12"/>
      <c r="AD130" s="12"/>
      <c r="AE130" s="12"/>
      <c r="AR130" s="165" t="s">
        <v>80</v>
      </c>
      <c r="AT130" s="173" t="s">
        <v>72</v>
      </c>
      <c r="AU130" s="173" t="s">
        <v>80</v>
      </c>
      <c r="AY130" s="165" t="s">
        <v>281</v>
      </c>
      <c r="BK130" s="174">
        <f>SUM(BK131:BK148)</f>
        <v>0</v>
      </c>
    </row>
    <row r="131" s="2" customFormat="1" ht="24.15" customHeight="1">
      <c r="A131" s="34"/>
      <c r="B131" s="177"/>
      <c r="C131" s="178" t="s">
        <v>73</v>
      </c>
      <c r="D131" s="178" t="s">
        <v>284</v>
      </c>
      <c r="E131" s="179" t="s">
        <v>3327</v>
      </c>
      <c r="F131" s="180" t="s">
        <v>3328</v>
      </c>
      <c r="G131" s="181" t="s">
        <v>505</v>
      </c>
      <c r="H131" s="203">
        <v>5</v>
      </c>
      <c r="I131" s="183"/>
      <c r="J131" s="184">
        <f>ROUND(I131*H131,2)</f>
        <v>0</v>
      </c>
      <c r="K131" s="185"/>
      <c r="L131" s="35"/>
      <c r="M131" s="186" t="s">
        <v>1</v>
      </c>
      <c r="N131" s="187" t="s">
        <v>38</v>
      </c>
      <c r="O131" s="73"/>
      <c r="P131" s="188">
        <f>O131*H131</f>
        <v>0</v>
      </c>
      <c r="Q131" s="188">
        <v>0</v>
      </c>
      <c r="R131" s="188">
        <f>Q131*H131</f>
        <v>0</v>
      </c>
      <c r="S131" s="188">
        <v>0</v>
      </c>
      <c r="T131" s="189">
        <f>S131*H131</f>
        <v>0</v>
      </c>
      <c r="U131" s="34"/>
      <c r="V131" s="34"/>
      <c r="W131" s="34"/>
      <c r="X131" s="34"/>
      <c r="Y131" s="34"/>
      <c r="Z131" s="34"/>
      <c r="AA131" s="34"/>
      <c r="AB131" s="34"/>
      <c r="AC131" s="34"/>
      <c r="AD131" s="34"/>
      <c r="AE131" s="34"/>
      <c r="AR131" s="190" t="s">
        <v>97</v>
      </c>
      <c r="AT131" s="190" t="s">
        <v>284</v>
      </c>
      <c r="AU131" s="190" t="s">
        <v>82</v>
      </c>
      <c r="AY131" s="15" t="s">
        <v>281</v>
      </c>
      <c r="BE131" s="191">
        <f>IF(N131="základní",J131,0)</f>
        <v>0</v>
      </c>
      <c r="BF131" s="191">
        <f>IF(N131="snížená",J131,0)</f>
        <v>0</v>
      </c>
      <c r="BG131" s="191">
        <f>IF(N131="zákl. přenesená",J131,0)</f>
        <v>0</v>
      </c>
      <c r="BH131" s="191">
        <f>IF(N131="sníž. přenesená",J131,0)</f>
        <v>0</v>
      </c>
      <c r="BI131" s="191">
        <f>IF(N131="nulová",J131,0)</f>
        <v>0</v>
      </c>
      <c r="BJ131" s="15" t="s">
        <v>80</v>
      </c>
      <c r="BK131" s="191">
        <f>ROUND(I131*H131,2)</f>
        <v>0</v>
      </c>
      <c r="BL131" s="15" t="s">
        <v>97</v>
      </c>
      <c r="BM131" s="190" t="s">
        <v>3329</v>
      </c>
    </row>
    <row r="132" s="2" customFormat="1">
      <c r="A132" s="34"/>
      <c r="B132" s="35"/>
      <c r="C132" s="34"/>
      <c r="D132" s="192" t="s">
        <v>290</v>
      </c>
      <c r="E132" s="34"/>
      <c r="F132" s="193" t="s">
        <v>3328</v>
      </c>
      <c r="G132" s="34"/>
      <c r="H132" s="34"/>
      <c r="I132" s="194"/>
      <c r="J132" s="34"/>
      <c r="K132" s="34"/>
      <c r="L132" s="35"/>
      <c r="M132" s="195"/>
      <c r="N132" s="196"/>
      <c r="O132" s="73"/>
      <c r="P132" s="73"/>
      <c r="Q132" s="73"/>
      <c r="R132" s="73"/>
      <c r="S132" s="73"/>
      <c r="T132" s="74"/>
      <c r="U132" s="34"/>
      <c r="V132" s="34"/>
      <c r="W132" s="34"/>
      <c r="X132" s="34"/>
      <c r="Y132" s="34"/>
      <c r="Z132" s="34"/>
      <c r="AA132" s="34"/>
      <c r="AB132" s="34"/>
      <c r="AC132" s="34"/>
      <c r="AD132" s="34"/>
      <c r="AE132" s="34"/>
      <c r="AT132" s="15" t="s">
        <v>290</v>
      </c>
      <c r="AU132" s="15" t="s">
        <v>82</v>
      </c>
    </row>
    <row r="133" s="2" customFormat="1" ht="24.15" customHeight="1">
      <c r="A133" s="34"/>
      <c r="B133" s="177"/>
      <c r="C133" s="178" t="s">
        <v>73</v>
      </c>
      <c r="D133" s="178" t="s">
        <v>284</v>
      </c>
      <c r="E133" s="179" t="s">
        <v>3330</v>
      </c>
      <c r="F133" s="180" t="s">
        <v>3331</v>
      </c>
      <c r="G133" s="181" t="s">
        <v>505</v>
      </c>
      <c r="H133" s="203">
        <v>6.7000000000000002</v>
      </c>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97</v>
      </c>
      <c r="AT133" s="190" t="s">
        <v>284</v>
      </c>
      <c r="AU133" s="190" t="s">
        <v>82</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3332</v>
      </c>
    </row>
    <row r="134" s="2" customFormat="1">
      <c r="A134" s="34"/>
      <c r="B134" s="35"/>
      <c r="C134" s="34"/>
      <c r="D134" s="192" t="s">
        <v>290</v>
      </c>
      <c r="E134" s="34"/>
      <c r="F134" s="193" t="s">
        <v>3331</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82</v>
      </c>
    </row>
    <row r="135" s="2" customFormat="1" ht="24.15" customHeight="1">
      <c r="A135" s="34"/>
      <c r="B135" s="177"/>
      <c r="C135" s="178" t="s">
        <v>73</v>
      </c>
      <c r="D135" s="178" t="s">
        <v>284</v>
      </c>
      <c r="E135" s="179" t="s">
        <v>3333</v>
      </c>
      <c r="F135" s="180" t="s">
        <v>3334</v>
      </c>
      <c r="G135" s="181" t="s">
        <v>505</v>
      </c>
      <c r="H135" s="203">
        <v>5.5</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82</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3335</v>
      </c>
    </row>
    <row r="136" s="2" customFormat="1">
      <c r="A136" s="34"/>
      <c r="B136" s="35"/>
      <c r="C136" s="34"/>
      <c r="D136" s="192" t="s">
        <v>290</v>
      </c>
      <c r="E136" s="34"/>
      <c r="F136" s="193" t="s">
        <v>3334</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82</v>
      </c>
    </row>
    <row r="137" s="2" customFormat="1" ht="24.15" customHeight="1">
      <c r="A137" s="34"/>
      <c r="B137" s="177"/>
      <c r="C137" s="178" t="s">
        <v>73</v>
      </c>
      <c r="D137" s="178" t="s">
        <v>284</v>
      </c>
      <c r="E137" s="179" t="s">
        <v>3336</v>
      </c>
      <c r="F137" s="180" t="s">
        <v>3337</v>
      </c>
      <c r="G137" s="181" t="s">
        <v>505</v>
      </c>
      <c r="H137" s="203">
        <v>5.0999999999999996</v>
      </c>
      <c r="I137" s="183"/>
      <c r="J137" s="184">
        <f>ROUND(I137*H137,2)</f>
        <v>0</v>
      </c>
      <c r="K137" s="185"/>
      <c r="L137" s="35"/>
      <c r="M137" s="186" t="s">
        <v>1</v>
      </c>
      <c r="N137" s="187" t="s">
        <v>38</v>
      </c>
      <c r="O137" s="73"/>
      <c r="P137" s="188">
        <f>O137*H137</f>
        <v>0</v>
      </c>
      <c r="Q137" s="188">
        <v>0</v>
      </c>
      <c r="R137" s="188">
        <f>Q137*H137</f>
        <v>0</v>
      </c>
      <c r="S137" s="188">
        <v>0</v>
      </c>
      <c r="T137" s="189">
        <f>S137*H137</f>
        <v>0</v>
      </c>
      <c r="U137" s="34"/>
      <c r="V137" s="34"/>
      <c r="W137" s="34"/>
      <c r="X137" s="34"/>
      <c r="Y137" s="34"/>
      <c r="Z137" s="34"/>
      <c r="AA137" s="34"/>
      <c r="AB137" s="34"/>
      <c r="AC137" s="34"/>
      <c r="AD137" s="34"/>
      <c r="AE137" s="34"/>
      <c r="AR137" s="190" t="s">
        <v>97</v>
      </c>
      <c r="AT137" s="190" t="s">
        <v>284</v>
      </c>
      <c r="AU137" s="190" t="s">
        <v>82</v>
      </c>
      <c r="AY137" s="15" t="s">
        <v>281</v>
      </c>
      <c r="BE137" s="191">
        <f>IF(N137="základní",J137,0)</f>
        <v>0</v>
      </c>
      <c r="BF137" s="191">
        <f>IF(N137="snížená",J137,0)</f>
        <v>0</v>
      </c>
      <c r="BG137" s="191">
        <f>IF(N137="zákl. přenesená",J137,0)</f>
        <v>0</v>
      </c>
      <c r="BH137" s="191">
        <f>IF(N137="sníž. přenesená",J137,0)</f>
        <v>0</v>
      </c>
      <c r="BI137" s="191">
        <f>IF(N137="nulová",J137,0)</f>
        <v>0</v>
      </c>
      <c r="BJ137" s="15" t="s">
        <v>80</v>
      </c>
      <c r="BK137" s="191">
        <f>ROUND(I137*H137,2)</f>
        <v>0</v>
      </c>
      <c r="BL137" s="15" t="s">
        <v>97</v>
      </c>
      <c r="BM137" s="190" t="s">
        <v>3338</v>
      </c>
    </row>
    <row r="138" s="2" customFormat="1">
      <c r="A138" s="34"/>
      <c r="B138" s="35"/>
      <c r="C138" s="34"/>
      <c r="D138" s="192" t="s">
        <v>290</v>
      </c>
      <c r="E138" s="34"/>
      <c r="F138" s="193" t="s">
        <v>3337</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290</v>
      </c>
      <c r="AU138" s="15" t="s">
        <v>82</v>
      </c>
    </row>
    <row r="139" s="2" customFormat="1" ht="16.5" customHeight="1">
      <c r="A139" s="34"/>
      <c r="B139" s="177"/>
      <c r="C139" s="178" t="s">
        <v>73</v>
      </c>
      <c r="D139" s="178" t="s">
        <v>284</v>
      </c>
      <c r="E139" s="179" t="s">
        <v>3339</v>
      </c>
      <c r="F139" s="180" t="s">
        <v>3340</v>
      </c>
      <c r="G139" s="181" t="s">
        <v>790</v>
      </c>
      <c r="H139" s="203">
        <v>1</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82</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3341</v>
      </c>
    </row>
    <row r="140" s="2" customFormat="1">
      <c r="A140" s="34"/>
      <c r="B140" s="35"/>
      <c r="C140" s="34"/>
      <c r="D140" s="192" t="s">
        <v>290</v>
      </c>
      <c r="E140" s="34"/>
      <c r="F140" s="193" t="s">
        <v>3340</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82</v>
      </c>
    </row>
    <row r="141" s="2" customFormat="1" ht="24.15" customHeight="1">
      <c r="A141" s="34"/>
      <c r="B141" s="177"/>
      <c r="C141" s="178" t="s">
        <v>73</v>
      </c>
      <c r="D141" s="178" t="s">
        <v>284</v>
      </c>
      <c r="E141" s="179" t="s">
        <v>3342</v>
      </c>
      <c r="F141" s="180" t="s">
        <v>3343</v>
      </c>
      <c r="G141" s="181" t="s">
        <v>505</v>
      </c>
      <c r="H141" s="203">
        <v>18.5</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82</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3344</v>
      </c>
    </row>
    <row r="142" s="2" customFormat="1">
      <c r="A142" s="34"/>
      <c r="B142" s="35"/>
      <c r="C142" s="34"/>
      <c r="D142" s="192" t="s">
        <v>290</v>
      </c>
      <c r="E142" s="34"/>
      <c r="F142" s="193" t="s">
        <v>3343</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82</v>
      </c>
    </row>
    <row r="143" s="2" customFormat="1" ht="16.5" customHeight="1">
      <c r="A143" s="34"/>
      <c r="B143" s="177"/>
      <c r="C143" s="178" t="s">
        <v>73</v>
      </c>
      <c r="D143" s="178" t="s">
        <v>284</v>
      </c>
      <c r="E143" s="179" t="s">
        <v>3345</v>
      </c>
      <c r="F143" s="180" t="s">
        <v>3346</v>
      </c>
      <c r="G143" s="181" t="s">
        <v>790</v>
      </c>
      <c r="H143" s="203">
        <v>1</v>
      </c>
      <c r="I143" s="183"/>
      <c r="J143" s="184">
        <f>ROUND(I143*H143,2)</f>
        <v>0</v>
      </c>
      <c r="K143" s="185"/>
      <c r="L143" s="35"/>
      <c r="M143" s="186" t="s">
        <v>1</v>
      </c>
      <c r="N143" s="187" t="s">
        <v>38</v>
      </c>
      <c r="O143" s="73"/>
      <c r="P143" s="188">
        <f>O143*H143</f>
        <v>0</v>
      </c>
      <c r="Q143" s="188">
        <v>0</v>
      </c>
      <c r="R143" s="188">
        <f>Q143*H143</f>
        <v>0</v>
      </c>
      <c r="S143" s="188">
        <v>0</v>
      </c>
      <c r="T143" s="189">
        <f>S143*H143</f>
        <v>0</v>
      </c>
      <c r="U143" s="34"/>
      <c r="V143" s="34"/>
      <c r="W143" s="34"/>
      <c r="X143" s="34"/>
      <c r="Y143" s="34"/>
      <c r="Z143" s="34"/>
      <c r="AA143" s="34"/>
      <c r="AB143" s="34"/>
      <c r="AC143" s="34"/>
      <c r="AD143" s="34"/>
      <c r="AE143" s="34"/>
      <c r="AR143" s="190" t="s">
        <v>97</v>
      </c>
      <c r="AT143" s="190" t="s">
        <v>284</v>
      </c>
      <c r="AU143" s="190" t="s">
        <v>82</v>
      </c>
      <c r="AY143" s="15" t="s">
        <v>281</v>
      </c>
      <c r="BE143" s="191">
        <f>IF(N143="základní",J143,0)</f>
        <v>0</v>
      </c>
      <c r="BF143" s="191">
        <f>IF(N143="snížená",J143,0)</f>
        <v>0</v>
      </c>
      <c r="BG143" s="191">
        <f>IF(N143="zákl. přenesená",J143,0)</f>
        <v>0</v>
      </c>
      <c r="BH143" s="191">
        <f>IF(N143="sníž. přenesená",J143,0)</f>
        <v>0</v>
      </c>
      <c r="BI143" s="191">
        <f>IF(N143="nulová",J143,0)</f>
        <v>0</v>
      </c>
      <c r="BJ143" s="15" t="s">
        <v>80</v>
      </c>
      <c r="BK143" s="191">
        <f>ROUND(I143*H143,2)</f>
        <v>0</v>
      </c>
      <c r="BL143" s="15" t="s">
        <v>97</v>
      </c>
      <c r="BM143" s="190" t="s">
        <v>3347</v>
      </c>
    </row>
    <row r="144" s="2" customFormat="1">
      <c r="A144" s="34"/>
      <c r="B144" s="35"/>
      <c r="C144" s="34"/>
      <c r="D144" s="192" t="s">
        <v>290</v>
      </c>
      <c r="E144" s="34"/>
      <c r="F144" s="193" t="s">
        <v>3346</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290</v>
      </c>
      <c r="AU144" s="15" t="s">
        <v>82</v>
      </c>
    </row>
    <row r="145" s="2" customFormat="1" ht="16.5" customHeight="1">
      <c r="A145" s="34"/>
      <c r="B145" s="177"/>
      <c r="C145" s="178" t="s">
        <v>73</v>
      </c>
      <c r="D145" s="178" t="s">
        <v>284</v>
      </c>
      <c r="E145" s="179" t="s">
        <v>3348</v>
      </c>
      <c r="F145" s="180" t="s">
        <v>3349</v>
      </c>
      <c r="G145" s="181" t="s">
        <v>790</v>
      </c>
      <c r="H145" s="203">
        <v>1</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82</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3350</v>
      </c>
    </row>
    <row r="146" s="2" customFormat="1">
      <c r="A146" s="34"/>
      <c r="B146" s="35"/>
      <c r="C146" s="34"/>
      <c r="D146" s="192" t="s">
        <v>290</v>
      </c>
      <c r="E146" s="34"/>
      <c r="F146" s="193" t="s">
        <v>3349</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82</v>
      </c>
    </row>
    <row r="147" s="2" customFormat="1" ht="16.5" customHeight="1">
      <c r="A147" s="34"/>
      <c r="B147" s="177"/>
      <c r="C147" s="178" t="s">
        <v>73</v>
      </c>
      <c r="D147" s="178" t="s">
        <v>284</v>
      </c>
      <c r="E147" s="179" t="s">
        <v>3351</v>
      </c>
      <c r="F147" s="180" t="s">
        <v>3352</v>
      </c>
      <c r="G147" s="181" t="s">
        <v>790</v>
      </c>
      <c r="H147" s="203">
        <v>1</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82</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3353</v>
      </c>
    </row>
    <row r="148" s="2" customFormat="1">
      <c r="A148" s="34"/>
      <c r="B148" s="35"/>
      <c r="C148" s="34"/>
      <c r="D148" s="192" t="s">
        <v>290</v>
      </c>
      <c r="E148" s="34"/>
      <c r="F148" s="193" t="s">
        <v>3352</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82</v>
      </c>
    </row>
    <row r="149" s="12" customFormat="1" ht="22.8" customHeight="1">
      <c r="A149" s="12"/>
      <c r="B149" s="164"/>
      <c r="C149" s="12"/>
      <c r="D149" s="165" t="s">
        <v>72</v>
      </c>
      <c r="E149" s="175" t="s">
        <v>2414</v>
      </c>
      <c r="F149" s="175" t="s">
        <v>3354</v>
      </c>
      <c r="G149" s="12"/>
      <c r="H149" s="12"/>
      <c r="I149" s="167"/>
      <c r="J149" s="176">
        <f>BK149</f>
        <v>0</v>
      </c>
      <c r="K149" s="12"/>
      <c r="L149" s="164"/>
      <c r="M149" s="169"/>
      <c r="N149" s="170"/>
      <c r="O149" s="170"/>
      <c r="P149" s="171">
        <f>SUM(P150:P181)</f>
        <v>0</v>
      </c>
      <c r="Q149" s="170"/>
      <c r="R149" s="171">
        <f>SUM(R150:R181)</f>
        <v>0</v>
      </c>
      <c r="S149" s="170"/>
      <c r="T149" s="172">
        <f>SUM(T150:T181)</f>
        <v>0</v>
      </c>
      <c r="U149" s="12"/>
      <c r="V149" s="12"/>
      <c r="W149" s="12"/>
      <c r="X149" s="12"/>
      <c r="Y149" s="12"/>
      <c r="Z149" s="12"/>
      <c r="AA149" s="12"/>
      <c r="AB149" s="12"/>
      <c r="AC149" s="12"/>
      <c r="AD149" s="12"/>
      <c r="AE149" s="12"/>
      <c r="AR149" s="165" t="s">
        <v>80</v>
      </c>
      <c r="AT149" s="173" t="s">
        <v>72</v>
      </c>
      <c r="AU149" s="173" t="s">
        <v>80</v>
      </c>
      <c r="AY149" s="165" t="s">
        <v>281</v>
      </c>
      <c r="BK149" s="174">
        <f>SUM(BK150:BK181)</f>
        <v>0</v>
      </c>
    </row>
    <row r="150" s="2" customFormat="1" ht="24.15" customHeight="1">
      <c r="A150" s="34"/>
      <c r="B150" s="177"/>
      <c r="C150" s="178" t="s">
        <v>73</v>
      </c>
      <c r="D150" s="178" t="s">
        <v>284</v>
      </c>
      <c r="E150" s="179" t="s">
        <v>3355</v>
      </c>
      <c r="F150" s="180" t="s">
        <v>3356</v>
      </c>
      <c r="G150" s="181" t="s">
        <v>505</v>
      </c>
      <c r="H150" s="203">
        <v>13.5</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82</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3357</v>
      </c>
    </row>
    <row r="151" s="2" customFormat="1">
      <c r="A151" s="34"/>
      <c r="B151" s="35"/>
      <c r="C151" s="34"/>
      <c r="D151" s="192" t="s">
        <v>290</v>
      </c>
      <c r="E151" s="34"/>
      <c r="F151" s="193" t="s">
        <v>3356</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82</v>
      </c>
    </row>
    <row r="152" s="2" customFormat="1" ht="24.15" customHeight="1">
      <c r="A152" s="34"/>
      <c r="B152" s="177"/>
      <c r="C152" s="178" t="s">
        <v>73</v>
      </c>
      <c r="D152" s="178" t="s">
        <v>284</v>
      </c>
      <c r="E152" s="179" t="s">
        <v>3358</v>
      </c>
      <c r="F152" s="180" t="s">
        <v>3359</v>
      </c>
      <c r="G152" s="181" t="s">
        <v>505</v>
      </c>
      <c r="H152" s="203">
        <v>16</v>
      </c>
      <c r="I152" s="183"/>
      <c r="J152" s="184">
        <f>ROUND(I152*H152,2)</f>
        <v>0</v>
      </c>
      <c r="K152" s="185"/>
      <c r="L152" s="35"/>
      <c r="M152" s="186" t="s">
        <v>1</v>
      </c>
      <c r="N152" s="187"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97</v>
      </c>
      <c r="AT152" s="190" t="s">
        <v>284</v>
      </c>
      <c r="AU152" s="190" t="s">
        <v>82</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97</v>
      </c>
      <c r="BM152" s="190" t="s">
        <v>3360</v>
      </c>
    </row>
    <row r="153" s="2" customFormat="1">
      <c r="A153" s="34"/>
      <c r="B153" s="35"/>
      <c r="C153" s="34"/>
      <c r="D153" s="192" t="s">
        <v>290</v>
      </c>
      <c r="E153" s="34"/>
      <c r="F153" s="193" t="s">
        <v>3359</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82</v>
      </c>
    </row>
    <row r="154" s="2" customFormat="1" ht="24.15" customHeight="1">
      <c r="A154" s="34"/>
      <c r="B154" s="177"/>
      <c r="C154" s="178" t="s">
        <v>73</v>
      </c>
      <c r="D154" s="178" t="s">
        <v>284</v>
      </c>
      <c r="E154" s="179" t="s">
        <v>3361</v>
      </c>
      <c r="F154" s="180" t="s">
        <v>3362</v>
      </c>
      <c r="G154" s="181" t="s">
        <v>505</v>
      </c>
      <c r="H154" s="203">
        <v>12.800000000000001</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82</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3363</v>
      </c>
    </row>
    <row r="155" s="2" customFormat="1">
      <c r="A155" s="34"/>
      <c r="B155" s="35"/>
      <c r="C155" s="34"/>
      <c r="D155" s="192" t="s">
        <v>290</v>
      </c>
      <c r="E155" s="34"/>
      <c r="F155" s="193" t="s">
        <v>3362</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82</v>
      </c>
    </row>
    <row r="156" s="2" customFormat="1" ht="24.15" customHeight="1">
      <c r="A156" s="34"/>
      <c r="B156" s="177"/>
      <c r="C156" s="178" t="s">
        <v>73</v>
      </c>
      <c r="D156" s="178" t="s">
        <v>284</v>
      </c>
      <c r="E156" s="179" t="s">
        <v>3364</v>
      </c>
      <c r="F156" s="180" t="s">
        <v>3365</v>
      </c>
      <c r="G156" s="181" t="s">
        <v>505</v>
      </c>
      <c r="H156" s="203">
        <v>11.5</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82</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3366</v>
      </c>
    </row>
    <row r="157" s="2" customFormat="1">
      <c r="A157" s="34"/>
      <c r="B157" s="35"/>
      <c r="C157" s="34"/>
      <c r="D157" s="192" t="s">
        <v>290</v>
      </c>
      <c r="E157" s="34"/>
      <c r="F157" s="193" t="s">
        <v>3365</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82</v>
      </c>
    </row>
    <row r="158" s="2" customFormat="1" ht="24.15" customHeight="1">
      <c r="A158" s="34"/>
      <c r="B158" s="177"/>
      <c r="C158" s="178" t="s">
        <v>73</v>
      </c>
      <c r="D158" s="178" t="s">
        <v>284</v>
      </c>
      <c r="E158" s="179" t="s">
        <v>3367</v>
      </c>
      <c r="F158" s="180" t="s">
        <v>3368</v>
      </c>
      <c r="G158" s="181" t="s">
        <v>505</v>
      </c>
      <c r="H158" s="203">
        <v>12</v>
      </c>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97</v>
      </c>
      <c r="AT158" s="190" t="s">
        <v>284</v>
      </c>
      <c r="AU158" s="190" t="s">
        <v>82</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3369</v>
      </c>
    </row>
    <row r="159" s="2" customFormat="1">
      <c r="A159" s="34"/>
      <c r="B159" s="35"/>
      <c r="C159" s="34"/>
      <c r="D159" s="192" t="s">
        <v>290</v>
      </c>
      <c r="E159" s="34"/>
      <c r="F159" s="193" t="s">
        <v>3368</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82</v>
      </c>
    </row>
    <row r="160" s="2" customFormat="1" ht="24.15" customHeight="1">
      <c r="A160" s="34"/>
      <c r="B160" s="177"/>
      <c r="C160" s="178" t="s">
        <v>73</v>
      </c>
      <c r="D160" s="178" t="s">
        <v>284</v>
      </c>
      <c r="E160" s="179" t="s">
        <v>3370</v>
      </c>
      <c r="F160" s="180" t="s">
        <v>3371</v>
      </c>
      <c r="G160" s="181" t="s">
        <v>505</v>
      </c>
      <c r="H160" s="203">
        <v>14.5</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82</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3372</v>
      </c>
    </row>
    <row r="161" s="2" customFormat="1">
      <c r="A161" s="34"/>
      <c r="B161" s="35"/>
      <c r="C161" s="34"/>
      <c r="D161" s="192" t="s">
        <v>290</v>
      </c>
      <c r="E161" s="34"/>
      <c r="F161" s="193" t="s">
        <v>3371</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82</v>
      </c>
    </row>
    <row r="162" s="2" customFormat="1" ht="16.5" customHeight="1">
      <c r="A162" s="34"/>
      <c r="B162" s="177"/>
      <c r="C162" s="178" t="s">
        <v>73</v>
      </c>
      <c r="D162" s="178" t="s">
        <v>284</v>
      </c>
      <c r="E162" s="179" t="s">
        <v>3373</v>
      </c>
      <c r="F162" s="180" t="s">
        <v>3374</v>
      </c>
      <c r="G162" s="181" t="s">
        <v>410</v>
      </c>
      <c r="H162" s="203">
        <v>1</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82</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3375</v>
      </c>
    </row>
    <row r="163" s="2" customFormat="1">
      <c r="A163" s="34"/>
      <c r="B163" s="35"/>
      <c r="C163" s="34"/>
      <c r="D163" s="192" t="s">
        <v>290</v>
      </c>
      <c r="E163" s="34"/>
      <c r="F163" s="193" t="s">
        <v>3376</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82</v>
      </c>
    </row>
    <row r="164" s="2" customFormat="1" ht="16.5" customHeight="1">
      <c r="A164" s="34"/>
      <c r="B164" s="177"/>
      <c r="C164" s="178" t="s">
        <v>73</v>
      </c>
      <c r="D164" s="178" t="s">
        <v>284</v>
      </c>
      <c r="E164" s="179" t="s">
        <v>3377</v>
      </c>
      <c r="F164" s="180" t="s">
        <v>3378</v>
      </c>
      <c r="G164" s="181" t="s">
        <v>2202</v>
      </c>
      <c r="H164" s="203">
        <v>1</v>
      </c>
      <c r="I164" s="183"/>
      <c r="J164" s="184">
        <f>ROUND(I164*H164,2)</f>
        <v>0</v>
      </c>
      <c r="K164" s="185"/>
      <c r="L164" s="35"/>
      <c r="M164" s="186" t="s">
        <v>1</v>
      </c>
      <c r="N164" s="187" t="s">
        <v>38</v>
      </c>
      <c r="O164" s="73"/>
      <c r="P164" s="188">
        <f>O164*H164</f>
        <v>0</v>
      </c>
      <c r="Q164" s="188">
        <v>0</v>
      </c>
      <c r="R164" s="188">
        <f>Q164*H164</f>
        <v>0</v>
      </c>
      <c r="S164" s="188">
        <v>0</v>
      </c>
      <c r="T164" s="189">
        <f>S164*H164</f>
        <v>0</v>
      </c>
      <c r="U164" s="34"/>
      <c r="V164" s="34"/>
      <c r="W164" s="34"/>
      <c r="X164" s="34"/>
      <c r="Y164" s="34"/>
      <c r="Z164" s="34"/>
      <c r="AA164" s="34"/>
      <c r="AB164" s="34"/>
      <c r="AC164" s="34"/>
      <c r="AD164" s="34"/>
      <c r="AE164" s="34"/>
      <c r="AR164" s="190" t="s">
        <v>97</v>
      </c>
      <c r="AT164" s="190" t="s">
        <v>284</v>
      </c>
      <c r="AU164" s="190" t="s">
        <v>82</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97</v>
      </c>
      <c r="BM164" s="190" t="s">
        <v>3379</v>
      </c>
    </row>
    <row r="165" s="2" customFormat="1">
      <c r="A165" s="34"/>
      <c r="B165" s="35"/>
      <c r="C165" s="34"/>
      <c r="D165" s="192" t="s">
        <v>290</v>
      </c>
      <c r="E165" s="34"/>
      <c r="F165" s="193" t="s">
        <v>3378</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82</v>
      </c>
    </row>
    <row r="166" s="2" customFormat="1" ht="21.75" customHeight="1">
      <c r="A166" s="34"/>
      <c r="B166" s="177"/>
      <c r="C166" s="178" t="s">
        <v>73</v>
      </c>
      <c r="D166" s="178" t="s">
        <v>284</v>
      </c>
      <c r="E166" s="179" t="s">
        <v>3380</v>
      </c>
      <c r="F166" s="180" t="s">
        <v>3381</v>
      </c>
      <c r="G166" s="181" t="s">
        <v>2202</v>
      </c>
      <c r="H166" s="203">
        <v>1</v>
      </c>
      <c r="I166" s="183"/>
      <c r="J166" s="184">
        <f>ROUND(I166*H166,2)</f>
        <v>0</v>
      </c>
      <c r="K166" s="185"/>
      <c r="L166" s="35"/>
      <c r="M166" s="186" t="s">
        <v>1</v>
      </c>
      <c r="N166" s="187" t="s">
        <v>38</v>
      </c>
      <c r="O166" s="73"/>
      <c r="P166" s="188">
        <f>O166*H166</f>
        <v>0</v>
      </c>
      <c r="Q166" s="188">
        <v>0</v>
      </c>
      <c r="R166" s="188">
        <f>Q166*H166</f>
        <v>0</v>
      </c>
      <c r="S166" s="188">
        <v>0</v>
      </c>
      <c r="T166" s="189">
        <f>S166*H166</f>
        <v>0</v>
      </c>
      <c r="U166" s="34"/>
      <c r="V166" s="34"/>
      <c r="W166" s="34"/>
      <c r="X166" s="34"/>
      <c r="Y166" s="34"/>
      <c r="Z166" s="34"/>
      <c r="AA166" s="34"/>
      <c r="AB166" s="34"/>
      <c r="AC166" s="34"/>
      <c r="AD166" s="34"/>
      <c r="AE166" s="34"/>
      <c r="AR166" s="190" t="s">
        <v>97</v>
      </c>
      <c r="AT166" s="190" t="s">
        <v>284</v>
      </c>
      <c r="AU166" s="190" t="s">
        <v>82</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3382</v>
      </c>
    </row>
    <row r="167" s="2" customFormat="1">
      <c r="A167" s="34"/>
      <c r="B167" s="35"/>
      <c r="C167" s="34"/>
      <c r="D167" s="192" t="s">
        <v>290</v>
      </c>
      <c r="E167" s="34"/>
      <c r="F167" s="193" t="s">
        <v>3381</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82</v>
      </c>
    </row>
    <row r="168" s="2" customFormat="1" ht="16.5" customHeight="1">
      <c r="A168" s="34"/>
      <c r="B168" s="177"/>
      <c r="C168" s="178" t="s">
        <v>73</v>
      </c>
      <c r="D168" s="178" t="s">
        <v>284</v>
      </c>
      <c r="E168" s="179" t="s">
        <v>3383</v>
      </c>
      <c r="F168" s="180" t="s">
        <v>3384</v>
      </c>
      <c r="G168" s="181" t="s">
        <v>410</v>
      </c>
      <c r="H168" s="203">
        <v>1</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82</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3385</v>
      </c>
    </row>
    <row r="169" s="2" customFormat="1">
      <c r="A169" s="34"/>
      <c r="B169" s="35"/>
      <c r="C169" s="34"/>
      <c r="D169" s="192" t="s">
        <v>290</v>
      </c>
      <c r="E169" s="34"/>
      <c r="F169" s="193" t="s">
        <v>3384</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82</v>
      </c>
    </row>
    <row r="170" s="2" customFormat="1" ht="16.5" customHeight="1">
      <c r="A170" s="34"/>
      <c r="B170" s="177"/>
      <c r="C170" s="178" t="s">
        <v>73</v>
      </c>
      <c r="D170" s="178" t="s">
        <v>284</v>
      </c>
      <c r="E170" s="179" t="s">
        <v>3386</v>
      </c>
      <c r="F170" s="180" t="s">
        <v>3387</v>
      </c>
      <c r="G170" s="181" t="s">
        <v>410</v>
      </c>
      <c r="H170" s="203">
        <v>1</v>
      </c>
      <c r="I170" s="183"/>
      <c r="J170" s="184">
        <f>ROUND(I170*H170,2)</f>
        <v>0</v>
      </c>
      <c r="K170" s="185"/>
      <c r="L170" s="35"/>
      <c r="M170" s="186" t="s">
        <v>1</v>
      </c>
      <c r="N170" s="187" t="s">
        <v>38</v>
      </c>
      <c r="O170" s="73"/>
      <c r="P170" s="188">
        <f>O170*H170</f>
        <v>0</v>
      </c>
      <c r="Q170" s="188">
        <v>0</v>
      </c>
      <c r="R170" s="188">
        <f>Q170*H170</f>
        <v>0</v>
      </c>
      <c r="S170" s="188">
        <v>0</v>
      </c>
      <c r="T170" s="189">
        <f>S170*H170</f>
        <v>0</v>
      </c>
      <c r="U170" s="34"/>
      <c r="V170" s="34"/>
      <c r="W170" s="34"/>
      <c r="X170" s="34"/>
      <c r="Y170" s="34"/>
      <c r="Z170" s="34"/>
      <c r="AA170" s="34"/>
      <c r="AB170" s="34"/>
      <c r="AC170" s="34"/>
      <c r="AD170" s="34"/>
      <c r="AE170" s="34"/>
      <c r="AR170" s="190" t="s">
        <v>97</v>
      </c>
      <c r="AT170" s="190" t="s">
        <v>284</v>
      </c>
      <c r="AU170" s="190" t="s">
        <v>82</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97</v>
      </c>
      <c r="BM170" s="190" t="s">
        <v>3388</v>
      </c>
    </row>
    <row r="171" s="2" customFormat="1">
      <c r="A171" s="34"/>
      <c r="B171" s="35"/>
      <c r="C171" s="34"/>
      <c r="D171" s="192" t="s">
        <v>290</v>
      </c>
      <c r="E171" s="34"/>
      <c r="F171" s="193" t="s">
        <v>3387</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82</v>
      </c>
    </row>
    <row r="172" s="2" customFormat="1" ht="16.5" customHeight="1">
      <c r="A172" s="34"/>
      <c r="B172" s="177"/>
      <c r="C172" s="178" t="s">
        <v>73</v>
      </c>
      <c r="D172" s="178" t="s">
        <v>284</v>
      </c>
      <c r="E172" s="179" t="s">
        <v>3389</v>
      </c>
      <c r="F172" s="180" t="s">
        <v>3390</v>
      </c>
      <c r="G172" s="181" t="s">
        <v>410</v>
      </c>
      <c r="H172" s="203">
        <v>10</v>
      </c>
      <c r="I172" s="183"/>
      <c r="J172" s="184">
        <f>ROUND(I172*H172,2)</f>
        <v>0</v>
      </c>
      <c r="K172" s="185"/>
      <c r="L172" s="35"/>
      <c r="M172" s="186" t="s">
        <v>1</v>
      </c>
      <c r="N172" s="187" t="s">
        <v>38</v>
      </c>
      <c r="O172" s="73"/>
      <c r="P172" s="188">
        <f>O172*H172</f>
        <v>0</v>
      </c>
      <c r="Q172" s="188">
        <v>0</v>
      </c>
      <c r="R172" s="188">
        <f>Q172*H172</f>
        <v>0</v>
      </c>
      <c r="S172" s="188">
        <v>0</v>
      </c>
      <c r="T172" s="189">
        <f>S172*H172</f>
        <v>0</v>
      </c>
      <c r="U172" s="34"/>
      <c r="V172" s="34"/>
      <c r="W172" s="34"/>
      <c r="X172" s="34"/>
      <c r="Y172" s="34"/>
      <c r="Z172" s="34"/>
      <c r="AA172" s="34"/>
      <c r="AB172" s="34"/>
      <c r="AC172" s="34"/>
      <c r="AD172" s="34"/>
      <c r="AE172" s="34"/>
      <c r="AR172" s="190" t="s">
        <v>97</v>
      </c>
      <c r="AT172" s="190" t="s">
        <v>284</v>
      </c>
      <c r="AU172" s="190" t="s">
        <v>82</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3391</v>
      </c>
    </row>
    <row r="173" s="2" customFormat="1">
      <c r="A173" s="34"/>
      <c r="B173" s="35"/>
      <c r="C173" s="34"/>
      <c r="D173" s="192" t="s">
        <v>290</v>
      </c>
      <c r="E173" s="34"/>
      <c r="F173" s="193" t="s">
        <v>3390</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82</v>
      </c>
    </row>
    <row r="174" s="2" customFormat="1" ht="21.75" customHeight="1">
      <c r="A174" s="34"/>
      <c r="B174" s="177"/>
      <c r="C174" s="178" t="s">
        <v>73</v>
      </c>
      <c r="D174" s="178" t="s">
        <v>284</v>
      </c>
      <c r="E174" s="179" t="s">
        <v>3392</v>
      </c>
      <c r="F174" s="180" t="s">
        <v>3393</v>
      </c>
      <c r="G174" s="181" t="s">
        <v>2202</v>
      </c>
      <c r="H174" s="203">
        <v>1</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3394</v>
      </c>
    </row>
    <row r="175" s="2" customFormat="1">
      <c r="A175" s="34"/>
      <c r="B175" s="35"/>
      <c r="C175" s="34"/>
      <c r="D175" s="192" t="s">
        <v>290</v>
      </c>
      <c r="E175" s="34"/>
      <c r="F175" s="193" t="s">
        <v>3393</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2" customFormat="1" ht="16.5" customHeight="1">
      <c r="A176" s="34"/>
      <c r="B176" s="177"/>
      <c r="C176" s="178" t="s">
        <v>73</v>
      </c>
      <c r="D176" s="178" t="s">
        <v>284</v>
      </c>
      <c r="E176" s="179" t="s">
        <v>3395</v>
      </c>
      <c r="F176" s="180" t="s">
        <v>3396</v>
      </c>
      <c r="G176" s="181" t="s">
        <v>790</v>
      </c>
      <c r="H176" s="203">
        <v>1</v>
      </c>
      <c r="I176" s="183"/>
      <c r="J176" s="184">
        <f>ROUND(I176*H176,2)</f>
        <v>0</v>
      </c>
      <c r="K176" s="185"/>
      <c r="L176" s="35"/>
      <c r="M176" s="186" t="s">
        <v>1</v>
      </c>
      <c r="N176" s="187" t="s">
        <v>38</v>
      </c>
      <c r="O176" s="73"/>
      <c r="P176" s="188">
        <f>O176*H176</f>
        <v>0</v>
      </c>
      <c r="Q176" s="188">
        <v>0</v>
      </c>
      <c r="R176" s="188">
        <f>Q176*H176</f>
        <v>0</v>
      </c>
      <c r="S176" s="188">
        <v>0</v>
      </c>
      <c r="T176" s="189">
        <f>S176*H176</f>
        <v>0</v>
      </c>
      <c r="U176" s="34"/>
      <c r="V176" s="34"/>
      <c r="W176" s="34"/>
      <c r="X176" s="34"/>
      <c r="Y176" s="34"/>
      <c r="Z176" s="34"/>
      <c r="AA176" s="34"/>
      <c r="AB176" s="34"/>
      <c r="AC176" s="34"/>
      <c r="AD176" s="34"/>
      <c r="AE176" s="34"/>
      <c r="AR176" s="190" t="s">
        <v>97</v>
      </c>
      <c r="AT176" s="190" t="s">
        <v>284</v>
      </c>
      <c r="AU176" s="190" t="s">
        <v>82</v>
      </c>
      <c r="AY176" s="15" t="s">
        <v>281</v>
      </c>
      <c r="BE176" s="191">
        <f>IF(N176="základní",J176,0)</f>
        <v>0</v>
      </c>
      <c r="BF176" s="191">
        <f>IF(N176="snížená",J176,0)</f>
        <v>0</v>
      </c>
      <c r="BG176" s="191">
        <f>IF(N176="zákl. přenesená",J176,0)</f>
        <v>0</v>
      </c>
      <c r="BH176" s="191">
        <f>IF(N176="sníž. přenesená",J176,0)</f>
        <v>0</v>
      </c>
      <c r="BI176" s="191">
        <f>IF(N176="nulová",J176,0)</f>
        <v>0</v>
      </c>
      <c r="BJ176" s="15" t="s">
        <v>80</v>
      </c>
      <c r="BK176" s="191">
        <f>ROUND(I176*H176,2)</f>
        <v>0</v>
      </c>
      <c r="BL176" s="15" t="s">
        <v>97</v>
      </c>
      <c r="BM176" s="190" t="s">
        <v>3397</v>
      </c>
    </row>
    <row r="177" s="2" customFormat="1">
      <c r="A177" s="34"/>
      <c r="B177" s="35"/>
      <c r="C177" s="34"/>
      <c r="D177" s="192" t="s">
        <v>290</v>
      </c>
      <c r="E177" s="34"/>
      <c r="F177" s="193" t="s">
        <v>3396</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290</v>
      </c>
      <c r="AU177" s="15" t="s">
        <v>82</v>
      </c>
    </row>
    <row r="178" s="2" customFormat="1" ht="24.15" customHeight="1">
      <c r="A178" s="34"/>
      <c r="B178" s="177"/>
      <c r="C178" s="178" t="s">
        <v>73</v>
      </c>
      <c r="D178" s="178" t="s">
        <v>284</v>
      </c>
      <c r="E178" s="179" t="s">
        <v>3398</v>
      </c>
      <c r="F178" s="180" t="s">
        <v>3399</v>
      </c>
      <c r="G178" s="181" t="s">
        <v>790</v>
      </c>
      <c r="H178" s="203">
        <v>1</v>
      </c>
      <c r="I178" s="183"/>
      <c r="J178" s="184">
        <f>ROUND(I178*H178,2)</f>
        <v>0</v>
      </c>
      <c r="K178" s="185"/>
      <c r="L178" s="35"/>
      <c r="M178" s="186" t="s">
        <v>1</v>
      </c>
      <c r="N178" s="187" t="s">
        <v>38</v>
      </c>
      <c r="O178" s="73"/>
      <c r="P178" s="188">
        <f>O178*H178</f>
        <v>0</v>
      </c>
      <c r="Q178" s="188">
        <v>0</v>
      </c>
      <c r="R178" s="188">
        <f>Q178*H178</f>
        <v>0</v>
      </c>
      <c r="S178" s="188">
        <v>0</v>
      </c>
      <c r="T178" s="189">
        <f>S178*H178</f>
        <v>0</v>
      </c>
      <c r="U178" s="34"/>
      <c r="V178" s="34"/>
      <c r="W178" s="34"/>
      <c r="X178" s="34"/>
      <c r="Y178" s="34"/>
      <c r="Z178" s="34"/>
      <c r="AA178" s="34"/>
      <c r="AB178" s="34"/>
      <c r="AC178" s="34"/>
      <c r="AD178" s="34"/>
      <c r="AE178" s="34"/>
      <c r="AR178" s="190" t="s">
        <v>97</v>
      </c>
      <c r="AT178" s="190" t="s">
        <v>284</v>
      </c>
      <c r="AU178" s="190" t="s">
        <v>82</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97</v>
      </c>
      <c r="BM178" s="190" t="s">
        <v>3400</v>
      </c>
    </row>
    <row r="179" s="2" customFormat="1">
      <c r="A179" s="34"/>
      <c r="B179" s="35"/>
      <c r="C179" s="34"/>
      <c r="D179" s="192" t="s">
        <v>290</v>
      </c>
      <c r="E179" s="34"/>
      <c r="F179" s="193" t="s">
        <v>3399</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82</v>
      </c>
    </row>
    <row r="180" s="2" customFormat="1" ht="16.5" customHeight="1">
      <c r="A180" s="34"/>
      <c r="B180" s="177"/>
      <c r="C180" s="178" t="s">
        <v>73</v>
      </c>
      <c r="D180" s="178" t="s">
        <v>284</v>
      </c>
      <c r="E180" s="179" t="s">
        <v>3401</v>
      </c>
      <c r="F180" s="180" t="s">
        <v>3402</v>
      </c>
      <c r="G180" s="181" t="s">
        <v>3403</v>
      </c>
      <c r="H180" s="203">
        <v>1</v>
      </c>
      <c r="I180" s="183"/>
      <c r="J180" s="184">
        <f>ROUND(I180*H180,2)</f>
        <v>0</v>
      </c>
      <c r="K180" s="185"/>
      <c r="L180" s="35"/>
      <c r="M180" s="186" t="s">
        <v>1</v>
      </c>
      <c r="N180" s="187" t="s">
        <v>38</v>
      </c>
      <c r="O180" s="73"/>
      <c r="P180" s="188">
        <f>O180*H180</f>
        <v>0</v>
      </c>
      <c r="Q180" s="188">
        <v>0</v>
      </c>
      <c r="R180" s="188">
        <f>Q180*H180</f>
        <v>0</v>
      </c>
      <c r="S180" s="188">
        <v>0</v>
      </c>
      <c r="T180" s="189">
        <f>S180*H180</f>
        <v>0</v>
      </c>
      <c r="U180" s="34"/>
      <c r="V180" s="34"/>
      <c r="W180" s="34"/>
      <c r="X180" s="34"/>
      <c r="Y180" s="34"/>
      <c r="Z180" s="34"/>
      <c r="AA180" s="34"/>
      <c r="AB180" s="34"/>
      <c r="AC180" s="34"/>
      <c r="AD180" s="34"/>
      <c r="AE180" s="34"/>
      <c r="AR180" s="190" t="s">
        <v>97</v>
      </c>
      <c r="AT180" s="190" t="s">
        <v>284</v>
      </c>
      <c r="AU180" s="190" t="s">
        <v>82</v>
      </c>
      <c r="AY180" s="15" t="s">
        <v>281</v>
      </c>
      <c r="BE180" s="191">
        <f>IF(N180="základní",J180,0)</f>
        <v>0</v>
      </c>
      <c r="BF180" s="191">
        <f>IF(N180="snížená",J180,0)</f>
        <v>0</v>
      </c>
      <c r="BG180" s="191">
        <f>IF(N180="zákl. přenesená",J180,0)</f>
        <v>0</v>
      </c>
      <c r="BH180" s="191">
        <f>IF(N180="sníž. přenesená",J180,0)</f>
        <v>0</v>
      </c>
      <c r="BI180" s="191">
        <f>IF(N180="nulová",J180,0)</f>
        <v>0</v>
      </c>
      <c r="BJ180" s="15" t="s">
        <v>80</v>
      </c>
      <c r="BK180" s="191">
        <f>ROUND(I180*H180,2)</f>
        <v>0</v>
      </c>
      <c r="BL180" s="15" t="s">
        <v>97</v>
      </c>
      <c r="BM180" s="190" t="s">
        <v>3404</v>
      </c>
    </row>
    <row r="181" s="2" customFormat="1">
      <c r="A181" s="34"/>
      <c r="B181" s="35"/>
      <c r="C181" s="34"/>
      <c r="D181" s="192" t="s">
        <v>290</v>
      </c>
      <c r="E181" s="34"/>
      <c r="F181" s="193" t="s">
        <v>3402</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290</v>
      </c>
      <c r="AU181" s="15" t="s">
        <v>82</v>
      </c>
    </row>
    <row r="182" s="12" customFormat="1" ht="22.8" customHeight="1">
      <c r="A182" s="12"/>
      <c r="B182" s="164"/>
      <c r="C182" s="12"/>
      <c r="D182" s="165" t="s">
        <v>72</v>
      </c>
      <c r="E182" s="175" t="s">
        <v>2426</v>
      </c>
      <c r="F182" s="175" t="s">
        <v>3120</v>
      </c>
      <c r="G182" s="12"/>
      <c r="H182" s="12"/>
      <c r="I182" s="167"/>
      <c r="J182" s="176">
        <f>BK182</f>
        <v>0</v>
      </c>
      <c r="K182" s="12"/>
      <c r="L182" s="164"/>
      <c r="M182" s="169"/>
      <c r="N182" s="170"/>
      <c r="O182" s="170"/>
      <c r="P182" s="171">
        <f>SUM(P183:P198)</f>
        <v>0</v>
      </c>
      <c r="Q182" s="170"/>
      <c r="R182" s="171">
        <f>SUM(R183:R198)</f>
        <v>0</v>
      </c>
      <c r="S182" s="170"/>
      <c r="T182" s="172">
        <f>SUM(T183:T198)</f>
        <v>0</v>
      </c>
      <c r="U182" s="12"/>
      <c r="V182" s="12"/>
      <c r="W182" s="12"/>
      <c r="X182" s="12"/>
      <c r="Y182" s="12"/>
      <c r="Z182" s="12"/>
      <c r="AA182" s="12"/>
      <c r="AB182" s="12"/>
      <c r="AC182" s="12"/>
      <c r="AD182" s="12"/>
      <c r="AE182" s="12"/>
      <c r="AR182" s="165" t="s">
        <v>80</v>
      </c>
      <c r="AT182" s="173" t="s">
        <v>72</v>
      </c>
      <c r="AU182" s="173" t="s">
        <v>80</v>
      </c>
      <c r="AY182" s="165" t="s">
        <v>281</v>
      </c>
      <c r="BK182" s="174">
        <f>SUM(BK183:BK198)</f>
        <v>0</v>
      </c>
    </row>
    <row r="183" s="2" customFormat="1" ht="16.5" customHeight="1">
      <c r="A183" s="34"/>
      <c r="B183" s="177"/>
      <c r="C183" s="178" t="s">
        <v>73</v>
      </c>
      <c r="D183" s="178" t="s">
        <v>284</v>
      </c>
      <c r="E183" s="179" t="s">
        <v>3405</v>
      </c>
      <c r="F183" s="180" t="s">
        <v>3406</v>
      </c>
      <c r="G183" s="181" t="s">
        <v>2202</v>
      </c>
      <c r="H183" s="203">
        <v>4</v>
      </c>
      <c r="I183" s="183"/>
      <c r="J183" s="184">
        <f>ROUND(I183*H183,2)</f>
        <v>0</v>
      </c>
      <c r="K183" s="185"/>
      <c r="L183" s="35"/>
      <c r="M183" s="186" t="s">
        <v>1</v>
      </c>
      <c r="N183" s="187" t="s">
        <v>38</v>
      </c>
      <c r="O183" s="73"/>
      <c r="P183" s="188">
        <f>O183*H183</f>
        <v>0</v>
      </c>
      <c r="Q183" s="188">
        <v>0</v>
      </c>
      <c r="R183" s="188">
        <f>Q183*H183</f>
        <v>0</v>
      </c>
      <c r="S183" s="188">
        <v>0</v>
      </c>
      <c r="T183" s="189">
        <f>S183*H183</f>
        <v>0</v>
      </c>
      <c r="U183" s="34"/>
      <c r="V183" s="34"/>
      <c r="W183" s="34"/>
      <c r="X183" s="34"/>
      <c r="Y183" s="34"/>
      <c r="Z183" s="34"/>
      <c r="AA183" s="34"/>
      <c r="AB183" s="34"/>
      <c r="AC183" s="34"/>
      <c r="AD183" s="34"/>
      <c r="AE183" s="34"/>
      <c r="AR183" s="190" t="s">
        <v>97</v>
      </c>
      <c r="AT183" s="190" t="s">
        <v>284</v>
      </c>
      <c r="AU183" s="190" t="s">
        <v>82</v>
      </c>
      <c r="AY183" s="15" t="s">
        <v>281</v>
      </c>
      <c r="BE183" s="191">
        <f>IF(N183="základní",J183,0)</f>
        <v>0</v>
      </c>
      <c r="BF183" s="191">
        <f>IF(N183="snížená",J183,0)</f>
        <v>0</v>
      </c>
      <c r="BG183" s="191">
        <f>IF(N183="zákl. přenesená",J183,0)</f>
        <v>0</v>
      </c>
      <c r="BH183" s="191">
        <f>IF(N183="sníž. přenesená",J183,0)</f>
        <v>0</v>
      </c>
      <c r="BI183" s="191">
        <f>IF(N183="nulová",J183,0)</f>
        <v>0</v>
      </c>
      <c r="BJ183" s="15" t="s">
        <v>80</v>
      </c>
      <c r="BK183" s="191">
        <f>ROUND(I183*H183,2)</f>
        <v>0</v>
      </c>
      <c r="BL183" s="15" t="s">
        <v>97</v>
      </c>
      <c r="BM183" s="190" t="s">
        <v>3407</v>
      </c>
    </row>
    <row r="184" s="2" customFormat="1">
      <c r="A184" s="34"/>
      <c r="B184" s="35"/>
      <c r="C184" s="34"/>
      <c r="D184" s="192" t="s">
        <v>290</v>
      </c>
      <c r="E184" s="34"/>
      <c r="F184" s="193" t="s">
        <v>3406</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290</v>
      </c>
      <c r="AU184" s="15" t="s">
        <v>82</v>
      </c>
    </row>
    <row r="185" s="2" customFormat="1" ht="21.75" customHeight="1">
      <c r="A185" s="34"/>
      <c r="B185" s="177"/>
      <c r="C185" s="178" t="s">
        <v>73</v>
      </c>
      <c r="D185" s="178" t="s">
        <v>284</v>
      </c>
      <c r="E185" s="179" t="s">
        <v>3408</v>
      </c>
      <c r="F185" s="180" t="s">
        <v>3409</v>
      </c>
      <c r="G185" s="181" t="s">
        <v>2202</v>
      </c>
      <c r="H185" s="203">
        <v>1</v>
      </c>
      <c r="I185" s="183"/>
      <c r="J185" s="184">
        <f>ROUND(I185*H185,2)</f>
        <v>0</v>
      </c>
      <c r="K185" s="185"/>
      <c r="L185" s="35"/>
      <c r="M185" s="186" t="s">
        <v>1</v>
      </c>
      <c r="N185" s="187" t="s">
        <v>38</v>
      </c>
      <c r="O185" s="73"/>
      <c r="P185" s="188">
        <f>O185*H185</f>
        <v>0</v>
      </c>
      <c r="Q185" s="188">
        <v>0</v>
      </c>
      <c r="R185" s="188">
        <f>Q185*H185</f>
        <v>0</v>
      </c>
      <c r="S185" s="188">
        <v>0</v>
      </c>
      <c r="T185" s="189">
        <f>S185*H185</f>
        <v>0</v>
      </c>
      <c r="U185" s="34"/>
      <c r="V185" s="34"/>
      <c r="W185" s="34"/>
      <c r="X185" s="34"/>
      <c r="Y185" s="34"/>
      <c r="Z185" s="34"/>
      <c r="AA185" s="34"/>
      <c r="AB185" s="34"/>
      <c r="AC185" s="34"/>
      <c r="AD185" s="34"/>
      <c r="AE185" s="34"/>
      <c r="AR185" s="190" t="s">
        <v>97</v>
      </c>
      <c r="AT185" s="190" t="s">
        <v>284</v>
      </c>
      <c r="AU185" s="190" t="s">
        <v>82</v>
      </c>
      <c r="AY185" s="15" t="s">
        <v>281</v>
      </c>
      <c r="BE185" s="191">
        <f>IF(N185="základní",J185,0)</f>
        <v>0</v>
      </c>
      <c r="BF185" s="191">
        <f>IF(N185="snížená",J185,0)</f>
        <v>0</v>
      </c>
      <c r="BG185" s="191">
        <f>IF(N185="zákl. přenesená",J185,0)</f>
        <v>0</v>
      </c>
      <c r="BH185" s="191">
        <f>IF(N185="sníž. přenesená",J185,0)</f>
        <v>0</v>
      </c>
      <c r="BI185" s="191">
        <f>IF(N185="nulová",J185,0)</f>
        <v>0</v>
      </c>
      <c r="BJ185" s="15" t="s">
        <v>80</v>
      </c>
      <c r="BK185" s="191">
        <f>ROUND(I185*H185,2)</f>
        <v>0</v>
      </c>
      <c r="BL185" s="15" t="s">
        <v>97</v>
      </c>
      <c r="BM185" s="190" t="s">
        <v>3410</v>
      </c>
    </row>
    <row r="186" s="2" customFormat="1">
      <c r="A186" s="34"/>
      <c r="B186" s="35"/>
      <c r="C186" s="34"/>
      <c r="D186" s="192" t="s">
        <v>290</v>
      </c>
      <c r="E186" s="34"/>
      <c r="F186" s="193" t="s">
        <v>3409</v>
      </c>
      <c r="G186" s="34"/>
      <c r="H186" s="34"/>
      <c r="I186" s="194"/>
      <c r="J186" s="34"/>
      <c r="K186" s="34"/>
      <c r="L186" s="35"/>
      <c r="M186" s="195"/>
      <c r="N186" s="196"/>
      <c r="O186" s="73"/>
      <c r="P186" s="73"/>
      <c r="Q186" s="73"/>
      <c r="R186" s="73"/>
      <c r="S186" s="73"/>
      <c r="T186" s="74"/>
      <c r="U186" s="34"/>
      <c r="V186" s="34"/>
      <c r="W186" s="34"/>
      <c r="X186" s="34"/>
      <c r="Y186" s="34"/>
      <c r="Z186" s="34"/>
      <c r="AA186" s="34"/>
      <c r="AB186" s="34"/>
      <c r="AC186" s="34"/>
      <c r="AD186" s="34"/>
      <c r="AE186" s="34"/>
      <c r="AT186" s="15" t="s">
        <v>290</v>
      </c>
      <c r="AU186" s="15" t="s">
        <v>82</v>
      </c>
    </row>
    <row r="187" s="2" customFormat="1" ht="16.5" customHeight="1">
      <c r="A187" s="34"/>
      <c r="B187" s="177"/>
      <c r="C187" s="178" t="s">
        <v>73</v>
      </c>
      <c r="D187" s="178" t="s">
        <v>284</v>
      </c>
      <c r="E187" s="179" t="s">
        <v>3411</v>
      </c>
      <c r="F187" s="180" t="s">
        <v>3412</v>
      </c>
      <c r="G187" s="181" t="s">
        <v>2202</v>
      </c>
      <c r="H187" s="203">
        <v>1</v>
      </c>
      <c r="I187" s="183"/>
      <c r="J187" s="184">
        <f>ROUND(I187*H187,2)</f>
        <v>0</v>
      </c>
      <c r="K187" s="185"/>
      <c r="L187" s="35"/>
      <c r="M187" s="186" t="s">
        <v>1</v>
      </c>
      <c r="N187" s="187" t="s">
        <v>38</v>
      </c>
      <c r="O187" s="73"/>
      <c r="P187" s="188">
        <f>O187*H187</f>
        <v>0</v>
      </c>
      <c r="Q187" s="188">
        <v>0</v>
      </c>
      <c r="R187" s="188">
        <f>Q187*H187</f>
        <v>0</v>
      </c>
      <c r="S187" s="188">
        <v>0</v>
      </c>
      <c r="T187" s="189">
        <f>S187*H187</f>
        <v>0</v>
      </c>
      <c r="U187" s="34"/>
      <c r="V187" s="34"/>
      <c r="W187" s="34"/>
      <c r="X187" s="34"/>
      <c r="Y187" s="34"/>
      <c r="Z187" s="34"/>
      <c r="AA187" s="34"/>
      <c r="AB187" s="34"/>
      <c r="AC187" s="34"/>
      <c r="AD187" s="34"/>
      <c r="AE187" s="34"/>
      <c r="AR187" s="190" t="s">
        <v>97</v>
      </c>
      <c r="AT187" s="190" t="s">
        <v>284</v>
      </c>
      <c r="AU187" s="190" t="s">
        <v>82</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3413</v>
      </c>
    </row>
    <row r="188" s="2" customFormat="1">
      <c r="A188" s="34"/>
      <c r="B188" s="35"/>
      <c r="C188" s="34"/>
      <c r="D188" s="192" t="s">
        <v>290</v>
      </c>
      <c r="E188" s="34"/>
      <c r="F188" s="193" t="s">
        <v>3412</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290</v>
      </c>
      <c r="AU188" s="15" t="s">
        <v>82</v>
      </c>
    </row>
    <row r="189" s="2" customFormat="1" ht="16.5" customHeight="1">
      <c r="A189" s="34"/>
      <c r="B189" s="177"/>
      <c r="C189" s="178" t="s">
        <v>73</v>
      </c>
      <c r="D189" s="178" t="s">
        <v>284</v>
      </c>
      <c r="E189" s="179" t="s">
        <v>3414</v>
      </c>
      <c r="F189" s="180" t="s">
        <v>3415</v>
      </c>
      <c r="G189" s="181" t="s">
        <v>2202</v>
      </c>
      <c r="H189" s="203">
        <v>5</v>
      </c>
      <c r="I189" s="183"/>
      <c r="J189" s="184">
        <f>ROUND(I189*H189,2)</f>
        <v>0</v>
      </c>
      <c r="K189" s="185"/>
      <c r="L189" s="35"/>
      <c r="M189" s="186" t="s">
        <v>1</v>
      </c>
      <c r="N189" s="187" t="s">
        <v>38</v>
      </c>
      <c r="O189" s="73"/>
      <c r="P189" s="188">
        <f>O189*H189</f>
        <v>0</v>
      </c>
      <c r="Q189" s="188">
        <v>0</v>
      </c>
      <c r="R189" s="188">
        <f>Q189*H189</f>
        <v>0</v>
      </c>
      <c r="S189" s="188">
        <v>0</v>
      </c>
      <c r="T189" s="189">
        <f>S189*H189</f>
        <v>0</v>
      </c>
      <c r="U189" s="34"/>
      <c r="V189" s="34"/>
      <c r="W189" s="34"/>
      <c r="X189" s="34"/>
      <c r="Y189" s="34"/>
      <c r="Z189" s="34"/>
      <c r="AA189" s="34"/>
      <c r="AB189" s="34"/>
      <c r="AC189" s="34"/>
      <c r="AD189" s="34"/>
      <c r="AE189" s="34"/>
      <c r="AR189" s="190" t="s">
        <v>97</v>
      </c>
      <c r="AT189" s="190" t="s">
        <v>284</v>
      </c>
      <c r="AU189" s="190" t="s">
        <v>82</v>
      </c>
      <c r="AY189" s="15" t="s">
        <v>281</v>
      </c>
      <c r="BE189" s="191">
        <f>IF(N189="základní",J189,0)</f>
        <v>0</v>
      </c>
      <c r="BF189" s="191">
        <f>IF(N189="snížená",J189,0)</f>
        <v>0</v>
      </c>
      <c r="BG189" s="191">
        <f>IF(N189="zákl. přenesená",J189,0)</f>
        <v>0</v>
      </c>
      <c r="BH189" s="191">
        <f>IF(N189="sníž. přenesená",J189,0)</f>
        <v>0</v>
      </c>
      <c r="BI189" s="191">
        <f>IF(N189="nulová",J189,0)</f>
        <v>0</v>
      </c>
      <c r="BJ189" s="15" t="s">
        <v>80</v>
      </c>
      <c r="BK189" s="191">
        <f>ROUND(I189*H189,2)</f>
        <v>0</v>
      </c>
      <c r="BL189" s="15" t="s">
        <v>97</v>
      </c>
      <c r="BM189" s="190" t="s">
        <v>3416</v>
      </c>
    </row>
    <row r="190" s="2" customFormat="1">
      <c r="A190" s="34"/>
      <c r="B190" s="35"/>
      <c r="C190" s="34"/>
      <c r="D190" s="192" t="s">
        <v>290</v>
      </c>
      <c r="E190" s="34"/>
      <c r="F190" s="193" t="s">
        <v>3415</v>
      </c>
      <c r="G190" s="34"/>
      <c r="H190" s="34"/>
      <c r="I190" s="194"/>
      <c r="J190" s="34"/>
      <c r="K190" s="34"/>
      <c r="L190" s="35"/>
      <c r="M190" s="195"/>
      <c r="N190" s="196"/>
      <c r="O190" s="73"/>
      <c r="P190" s="73"/>
      <c r="Q190" s="73"/>
      <c r="R190" s="73"/>
      <c r="S190" s="73"/>
      <c r="T190" s="74"/>
      <c r="U190" s="34"/>
      <c r="V190" s="34"/>
      <c r="W190" s="34"/>
      <c r="X190" s="34"/>
      <c r="Y190" s="34"/>
      <c r="Z190" s="34"/>
      <c r="AA190" s="34"/>
      <c r="AB190" s="34"/>
      <c r="AC190" s="34"/>
      <c r="AD190" s="34"/>
      <c r="AE190" s="34"/>
      <c r="AT190" s="15" t="s">
        <v>290</v>
      </c>
      <c r="AU190" s="15" t="s">
        <v>82</v>
      </c>
    </row>
    <row r="191" s="2" customFormat="1" ht="16.5" customHeight="1">
      <c r="A191" s="34"/>
      <c r="B191" s="177"/>
      <c r="C191" s="178" t="s">
        <v>73</v>
      </c>
      <c r="D191" s="178" t="s">
        <v>284</v>
      </c>
      <c r="E191" s="179" t="s">
        <v>3417</v>
      </c>
      <c r="F191" s="180" t="s">
        <v>3418</v>
      </c>
      <c r="G191" s="181" t="s">
        <v>2202</v>
      </c>
      <c r="H191" s="203">
        <v>1</v>
      </c>
      <c r="I191" s="183"/>
      <c r="J191" s="184">
        <f>ROUND(I191*H191,2)</f>
        <v>0</v>
      </c>
      <c r="K191" s="185"/>
      <c r="L191" s="35"/>
      <c r="M191" s="186" t="s">
        <v>1</v>
      </c>
      <c r="N191" s="187" t="s">
        <v>38</v>
      </c>
      <c r="O191" s="73"/>
      <c r="P191" s="188">
        <f>O191*H191</f>
        <v>0</v>
      </c>
      <c r="Q191" s="188">
        <v>0</v>
      </c>
      <c r="R191" s="188">
        <f>Q191*H191</f>
        <v>0</v>
      </c>
      <c r="S191" s="188">
        <v>0</v>
      </c>
      <c r="T191" s="189">
        <f>S191*H191</f>
        <v>0</v>
      </c>
      <c r="U191" s="34"/>
      <c r="V191" s="34"/>
      <c r="W191" s="34"/>
      <c r="X191" s="34"/>
      <c r="Y191" s="34"/>
      <c r="Z191" s="34"/>
      <c r="AA191" s="34"/>
      <c r="AB191" s="34"/>
      <c r="AC191" s="34"/>
      <c r="AD191" s="34"/>
      <c r="AE191" s="34"/>
      <c r="AR191" s="190" t="s">
        <v>97</v>
      </c>
      <c r="AT191" s="190" t="s">
        <v>284</v>
      </c>
      <c r="AU191" s="190" t="s">
        <v>82</v>
      </c>
      <c r="AY191" s="15" t="s">
        <v>281</v>
      </c>
      <c r="BE191" s="191">
        <f>IF(N191="základní",J191,0)</f>
        <v>0</v>
      </c>
      <c r="BF191" s="191">
        <f>IF(N191="snížená",J191,0)</f>
        <v>0</v>
      </c>
      <c r="BG191" s="191">
        <f>IF(N191="zákl. přenesená",J191,0)</f>
        <v>0</v>
      </c>
      <c r="BH191" s="191">
        <f>IF(N191="sníž. přenesená",J191,0)</f>
        <v>0</v>
      </c>
      <c r="BI191" s="191">
        <f>IF(N191="nulová",J191,0)</f>
        <v>0</v>
      </c>
      <c r="BJ191" s="15" t="s">
        <v>80</v>
      </c>
      <c r="BK191" s="191">
        <f>ROUND(I191*H191,2)</f>
        <v>0</v>
      </c>
      <c r="BL191" s="15" t="s">
        <v>97</v>
      </c>
      <c r="BM191" s="190" t="s">
        <v>3419</v>
      </c>
    </row>
    <row r="192" s="2" customFormat="1">
      <c r="A192" s="34"/>
      <c r="B192" s="35"/>
      <c r="C192" s="34"/>
      <c r="D192" s="192" t="s">
        <v>290</v>
      </c>
      <c r="E192" s="34"/>
      <c r="F192" s="193" t="s">
        <v>3418</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290</v>
      </c>
      <c r="AU192" s="15" t="s">
        <v>82</v>
      </c>
    </row>
    <row r="193" s="2" customFormat="1" ht="16.5" customHeight="1">
      <c r="A193" s="34"/>
      <c r="B193" s="177"/>
      <c r="C193" s="178" t="s">
        <v>73</v>
      </c>
      <c r="D193" s="178" t="s">
        <v>284</v>
      </c>
      <c r="E193" s="179" t="s">
        <v>3420</v>
      </c>
      <c r="F193" s="180" t="s">
        <v>3421</v>
      </c>
      <c r="G193" s="181" t="s">
        <v>2202</v>
      </c>
      <c r="H193" s="203">
        <v>3</v>
      </c>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97</v>
      </c>
      <c r="AT193" s="190" t="s">
        <v>284</v>
      </c>
      <c r="AU193" s="190" t="s">
        <v>82</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97</v>
      </c>
      <c r="BM193" s="190" t="s">
        <v>3422</v>
      </c>
    </row>
    <row r="194" s="2" customFormat="1">
      <c r="A194" s="34"/>
      <c r="B194" s="35"/>
      <c r="C194" s="34"/>
      <c r="D194" s="192" t="s">
        <v>290</v>
      </c>
      <c r="E194" s="34"/>
      <c r="F194" s="193" t="s">
        <v>3421</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82</v>
      </c>
    </row>
    <row r="195" s="2" customFormat="1" ht="16.5" customHeight="1">
      <c r="A195" s="34"/>
      <c r="B195" s="177"/>
      <c r="C195" s="178" t="s">
        <v>73</v>
      </c>
      <c r="D195" s="178" t="s">
        <v>284</v>
      </c>
      <c r="E195" s="179" t="s">
        <v>3423</v>
      </c>
      <c r="F195" s="180" t="s">
        <v>3424</v>
      </c>
      <c r="G195" s="181" t="s">
        <v>790</v>
      </c>
      <c r="H195" s="203">
        <v>1</v>
      </c>
      <c r="I195" s="183"/>
      <c r="J195" s="184">
        <f>ROUND(I195*H195,2)</f>
        <v>0</v>
      </c>
      <c r="K195" s="185"/>
      <c r="L195" s="35"/>
      <c r="M195" s="186" t="s">
        <v>1</v>
      </c>
      <c r="N195" s="187" t="s">
        <v>38</v>
      </c>
      <c r="O195" s="73"/>
      <c r="P195" s="188">
        <f>O195*H195</f>
        <v>0</v>
      </c>
      <c r="Q195" s="188">
        <v>0</v>
      </c>
      <c r="R195" s="188">
        <f>Q195*H195</f>
        <v>0</v>
      </c>
      <c r="S195" s="188">
        <v>0</v>
      </c>
      <c r="T195" s="189">
        <f>S195*H195</f>
        <v>0</v>
      </c>
      <c r="U195" s="34"/>
      <c r="V195" s="34"/>
      <c r="W195" s="34"/>
      <c r="X195" s="34"/>
      <c r="Y195" s="34"/>
      <c r="Z195" s="34"/>
      <c r="AA195" s="34"/>
      <c r="AB195" s="34"/>
      <c r="AC195" s="34"/>
      <c r="AD195" s="34"/>
      <c r="AE195" s="34"/>
      <c r="AR195" s="190" t="s">
        <v>97</v>
      </c>
      <c r="AT195" s="190" t="s">
        <v>284</v>
      </c>
      <c r="AU195" s="190" t="s">
        <v>82</v>
      </c>
      <c r="AY195" s="15" t="s">
        <v>281</v>
      </c>
      <c r="BE195" s="191">
        <f>IF(N195="základní",J195,0)</f>
        <v>0</v>
      </c>
      <c r="BF195" s="191">
        <f>IF(N195="snížená",J195,0)</f>
        <v>0</v>
      </c>
      <c r="BG195" s="191">
        <f>IF(N195="zákl. přenesená",J195,0)</f>
        <v>0</v>
      </c>
      <c r="BH195" s="191">
        <f>IF(N195="sníž. přenesená",J195,0)</f>
        <v>0</v>
      </c>
      <c r="BI195" s="191">
        <f>IF(N195="nulová",J195,0)</f>
        <v>0</v>
      </c>
      <c r="BJ195" s="15" t="s">
        <v>80</v>
      </c>
      <c r="BK195" s="191">
        <f>ROUND(I195*H195,2)</f>
        <v>0</v>
      </c>
      <c r="BL195" s="15" t="s">
        <v>97</v>
      </c>
      <c r="BM195" s="190" t="s">
        <v>3425</v>
      </c>
    </row>
    <row r="196" s="2" customFormat="1">
      <c r="A196" s="34"/>
      <c r="B196" s="35"/>
      <c r="C196" s="34"/>
      <c r="D196" s="192" t="s">
        <v>290</v>
      </c>
      <c r="E196" s="34"/>
      <c r="F196" s="193" t="s">
        <v>3424</v>
      </c>
      <c r="G196" s="34"/>
      <c r="H196" s="34"/>
      <c r="I196" s="194"/>
      <c r="J196" s="34"/>
      <c r="K196" s="34"/>
      <c r="L196" s="35"/>
      <c r="M196" s="195"/>
      <c r="N196" s="196"/>
      <c r="O196" s="73"/>
      <c r="P196" s="73"/>
      <c r="Q196" s="73"/>
      <c r="R196" s="73"/>
      <c r="S196" s="73"/>
      <c r="T196" s="74"/>
      <c r="U196" s="34"/>
      <c r="V196" s="34"/>
      <c r="W196" s="34"/>
      <c r="X196" s="34"/>
      <c r="Y196" s="34"/>
      <c r="Z196" s="34"/>
      <c r="AA196" s="34"/>
      <c r="AB196" s="34"/>
      <c r="AC196" s="34"/>
      <c r="AD196" s="34"/>
      <c r="AE196" s="34"/>
      <c r="AT196" s="15" t="s">
        <v>290</v>
      </c>
      <c r="AU196" s="15" t="s">
        <v>82</v>
      </c>
    </row>
    <row r="197" s="2" customFormat="1" ht="16.5" customHeight="1">
      <c r="A197" s="34"/>
      <c r="B197" s="177"/>
      <c r="C197" s="178" t="s">
        <v>73</v>
      </c>
      <c r="D197" s="178" t="s">
        <v>284</v>
      </c>
      <c r="E197" s="179" t="s">
        <v>3426</v>
      </c>
      <c r="F197" s="180" t="s">
        <v>3427</v>
      </c>
      <c r="G197" s="181" t="s">
        <v>790</v>
      </c>
      <c r="H197" s="203">
        <v>1</v>
      </c>
      <c r="I197" s="183"/>
      <c r="J197" s="184">
        <f>ROUND(I197*H197,2)</f>
        <v>0</v>
      </c>
      <c r="K197" s="185"/>
      <c r="L197" s="35"/>
      <c r="M197" s="186" t="s">
        <v>1</v>
      </c>
      <c r="N197" s="187" t="s">
        <v>38</v>
      </c>
      <c r="O197" s="73"/>
      <c r="P197" s="188">
        <f>O197*H197</f>
        <v>0</v>
      </c>
      <c r="Q197" s="188">
        <v>0</v>
      </c>
      <c r="R197" s="188">
        <f>Q197*H197</f>
        <v>0</v>
      </c>
      <c r="S197" s="188">
        <v>0</v>
      </c>
      <c r="T197" s="189">
        <f>S197*H197</f>
        <v>0</v>
      </c>
      <c r="U197" s="34"/>
      <c r="V197" s="34"/>
      <c r="W197" s="34"/>
      <c r="X197" s="34"/>
      <c r="Y197" s="34"/>
      <c r="Z197" s="34"/>
      <c r="AA197" s="34"/>
      <c r="AB197" s="34"/>
      <c r="AC197" s="34"/>
      <c r="AD197" s="34"/>
      <c r="AE197" s="34"/>
      <c r="AR197" s="190" t="s">
        <v>97</v>
      </c>
      <c r="AT197" s="190" t="s">
        <v>284</v>
      </c>
      <c r="AU197" s="190" t="s">
        <v>82</v>
      </c>
      <c r="AY197" s="15" t="s">
        <v>281</v>
      </c>
      <c r="BE197" s="191">
        <f>IF(N197="základní",J197,0)</f>
        <v>0</v>
      </c>
      <c r="BF197" s="191">
        <f>IF(N197="snížená",J197,0)</f>
        <v>0</v>
      </c>
      <c r="BG197" s="191">
        <f>IF(N197="zákl. přenesená",J197,0)</f>
        <v>0</v>
      </c>
      <c r="BH197" s="191">
        <f>IF(N197="sníž. přenesená",J197,0)</f>
        <v>0</v>
      </c>
      <c r="BI197" s="191">
        <f>IF(N197="nulová",J197,0)</f>
        <v>0</v>
      </c>
      <c r="BJ197" s="15" t="s">
        <v>80</v>
      </c>
      <c r="BK197" s="191">
        <f>ROUND(I197*H197,2)</f>
        <v>0</v>
      </c>
      <c r="BL197" s="15" t="s">
        <v>97</v>
      </c>
      <c r="BM197" s="190" t="s">
        <v>3428</v>
      </c>
    </row>
    <row r="198" s="2" customFormat="1">
      <c r="A198" s="34"/>
      <c r="B198" s="35"/>
      <c r="C198" s="34"/>
      <c r="D198" s="192" t="s">
        <v>290</v>
      </c>
      <c r="E198" s="34"/>
      <c r="F198" s="193" t="s">
        <v>3427</v>
      </c>
      <c r="G198" s="34"/>
      <c r="H198" s="34"/>
      <c r="I198" s="194"/>
      <c r="J198" s="34"/>
      <c r="K198" s="34"/>
      <c r="L198" s="35"/>
      <c r="M198" s="199"/>
      <c r="N198" s="200"/>
      <c r="O198" s="201"/>
      <c r="P198" s="201"/>
      <c r="Q198" s="201"/>
      <c r="R198" s="201"/>
      <c r="S198" s="201"/>
      <c r="T198" s="202"/>
      <c r="U198" s="34"/>
      <c r="V198" s="34"/>
      <c r="W198" s="34"/>
      <c r="X198" s="34"/>
      <c r="Y198" s="34"/>
      <c r="Z198" s="34"/>
      <c r="AA198" s="34"/>
      <c r="AB198" s="34"/>
      <c r="AC198" s="34"/>
      <c r="AD198" s="34"/>
      <c r="AE198" s="34"/>
      <c r="AT198" s="15" t="s">
        <v>290</v>
      </c>
      <c r="AU198" s="15" t="s">
        <v>82</v>
      </c>
    </row>
    <row r="199" s="2" customFormat="1" ht="6.96" customHeight="1">
      <c r="A199" s="34"/>
      <c r="B199" s="56"/>
      <c r="C199" s="57"/>
      <c r="D199" s="57"/>
      <c r="E199" s="57"/>
      <c r="F199" s="57"/>
      <c r="G199" s="57"/>
      <c r="H199" s="57"/>
      <c r="I199" s="57"/>
      <c r="J199" s="57"/>
      <c r="K199" s="57"/>
      <c r="L199" s="35"/>
      <c r="M199" s="34"/>
      <c r="O199" s="34"/>
      <c r="P199" s="34"/>
      <c r="Q199" s="34"/>
      <c r="R199" s="34"/>
      <c r="S199" s="34"/>
      <c r="T199" s="34"/>
      <c r="U199" s="34"/>
      <c r="V199" s="34"/>
      <c r="W199" s="34"/>
      <c r="X199" s="34"/>
      <c r="Y199" s="34"/>
      <c r="Z199" s="34"/>
      <c r="AA199" s="34"/>
      <c r="AB199" s="34"/>
      <c r="AC199" s="34"/>
      <c r="AD199" s="34"/>
      <c r="AE199" s="34"/>
    </row>
  </sheetData>
  <autoFilter ref="C127:K198"/>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207</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23.25" customHeight="1">
      <c r="B9" s="18"/>
      <c r="E9" s="126" t="s">
        <v>2929</v>
      </c>
      <c r="F9" s="1"/>
      <c r="G9" s="1"/>
      <c r="H9" s="1"/>
      <c r="L9" s="18"/>
    </row>
    <row r="10" s="1" customFormat="1" ht="12" customHeight="1">
      <c r="B10" s="18"/>
      <c r="D10" s="28" t="s">
        <v>251</v>
      </c>
      <c r="L10" s="18"/>
    </row>
    <row r="11" s="2" customFormat="1" ht="16.5" customHeight="1">
      <c r="A11" s="34"/>
      <c r="B11" s="35"/>
      <c r="C11" s="34"/>
      <c r="D11" s="34"/>
      <c r="E11" s="127" t="s">
        <v>2930</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3429</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2954</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2955</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2956</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ROUND(J127,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ROUND((SUM(BE127:BE286)),  2)</f>
        <v>0</v>
      </c>
      <c r="G37" s="34"/>
      <c r="H37" s="34"/>
      <c r="I37" s="133">
        <v>0.20999999999999999</v>
      </c>
      <c r="J37" s="132">
        <f>ROUND(((SUM(BE127:BE286))*I37),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ROUND((SUM(BF127:BF286)),  2)</f>
        <v>0</v>
      </c>
      <c r="G38" s="34"/>
      <c r="H38" s="34"/>
      <c r="I38" s="133">
        <v>0.12</v>
      </c>
      <c r="J38" s="132">
        <f>ROUND(((SUM(BF127:BF286))*I38),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ROUND((SUM(BG127:BG286)),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ROUND((SUM(BH127:BH286)),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ROUND((SUM(BI127:BI286)),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23.25" customHeight="1">
      <c r="B87" s="18"/>
      <c r="E87" s="126" t="s">
        <v>2929</v>
      </c>
      <c r="F87" s="1"/>
      <c r="G87" s="1"/>
      <c r="H87" s="1"/>
      <c r="L87" s="18"/>
    </row>
    <row r="88" s="1" customFormat="1" ht="12" customHeight="1">
      <c r="B88" s="18"/>
      <c r="C88" s="28" t="s">
        <v>251</v>
      </c>
      <c r="L88" s="18"/>
    </row>
    <row r="89" s="2" customFormat="1" ht="16.5" customHeight="1">
      <c r="A89" s="34"/>
      <c r="B89" s="35"/>
      <c r="C89" s="34"/>
      <c r="D89" s="34"/>
      <c r="E89" s="127" t="s">
        <v>2930</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01-3 - Elektroinstalace a vytápění</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Pelhřimov</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25.65" customHeight="1">
      <c r="A95" s="34"/>
      <c r="B95" s="35"/>
      <c r="C95" s="28" t="s">
        <v>24</v>
      </c>
      <c r="D95" s="34"/>
      <c r="E95" s="34"/>
      <c r="F95" s="23" t="str">
        <f>E19</f>
        <v>Město Pelhřimov</v>
      </c>
      <c r="G95" s="34"/>
      <c r="H95" s="34"/>
      <c r="I95" s="28" t="s">
        <v>29</v>
      </c>
      <c r="J95" s="32" t="str">
        <f>E25</f>
        <v>Ing. Jiří Angelis, ČKAIT 1400601</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J127</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3430</v>
      </c>
      <c r="E101" s="147"/>
      <c r="F101" s="147"/>
      <c r="G101" s="147"/>
      <c r="H101" s="147"/>
      <c r="I101" s="147"/>
      <c r="J101" s="148">
        <f>J128</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3431</v>
      </c>
      <c r="E102" s="151"/>
      <c r="F102" s="151"/>
      <c r="G102" s="151"/>
      <c r="H102" s="151"/>
      <c r="I102" s="151"/>
      <c r="J102" s="152">
        <f>J129</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3432</v>
      </c>
      <c r="E103" s="151"/>
      <c r="F103" s="151"/>
      <c r="G103" s="151"/>
      <c r="H103" s="151"/>
      <c r="I103" s="151"/>
      <c r="J103" s="152">
        <f>J280</f>
        <v>0</v>
      </c>
      <c r="K103" s="10"/>
      <c r="L103" s="149"/>
      <c r="S103" s="10"/>
      <c r="T103" s="10"/>
      <c r="U103" s="10"/>
      <c r="V103" s="10"/>
      <c r="W103" s="10"/>
      <c r="X103" s="10"/>
      <c r="Y103" s="10"/>
      <c r="Z103" s="10"/>
      <c r="AA103" s="10"/>
      <c r="AB103" s="10"/>
      <c r="AC103" s="10"/>
      <c r="AD103" s="10"/>
      <c r="AE103" s="10"/>
    </row>
    <row r="104" s="2" customFormat="1" ht="21.84" customHeight="1">
      <c r="A104" s="34"/>
      <c r="B104" s="35"/>
      <c r="C104" s="34"/>
      <c r="D104" s="34"/>
      <c r="E104" s="34"/>
      <c r="F104" s="34"/>
      <c r="G104" s="34"/>
      <c r="H104" s="34"/>
      <c r="I104" s="34"/>
      <c r="J104" s="34"/>
      <c r="K104" s="34"/>
      <c r="L104" s="51"/>
      <c r="S104" s="34"/>
      <c r="T104" s="34"/>
      <c r="U104" s="34"/>
      <c r="V104" s="34"/>
      <c r="W104" s="34"/>
      <c r="X104" s="34"/>
      <c r="Y104" s="34"/>
      <c r="Z104" s="34"/>
      <c r="AA104" s="34"/>
      <c r="AB104" s="34"/>
      <c r="AC104" s="34"/>
      <c r="AD104" s="34"/>
      <c r="AE104" s="34"/>
    </row>
    <row r="105" s="2" customFormat="1" ht="6.96" customHeight="1">
      <c r="A105" s="34"/>
      <c r="B105" s="56"/>
      <c r="C105" s="57"/>
      <c r="D105" s="57"/>
      <c r="E105" s="57"/>
      <c r="F105" s="57"/>
      <c r="G105" s="57"/>
      <c r="H105" s="57"/>
      <c r="I105" s="57"/>
      <c r="J105" s="57"/>
      <c r="K105" s="57"/>
      <c r="L105" s="51"/>
      <c r="S105" s="34"/>
      <c r="T105" s="34"/>
      <c r="U105" s="34"/>
      <c r="V105" s="34"/>
      <c r="W105" s="34"/>
      <c r="X105" s="34"/>
      <c r="Y105" s="34"/>
      <c r="Z105" s="34"/>
      <c r="AA105" s="34"/>
      <c r="AB105" s="34"/>
      <c r="AC105" s="34"/>
      <c r="AD105" s="34"/>
      <c r="AE105" s="34"/>
    </row>
    <row r="109" s="2" customFormat="1" ht="6.96" customHeight="1">
      <c r="A109" s="34"/>
      <c r="B109" s="58"/>
      <c r="C109" s="59"/>
      <c r="D109" s="59"/>
      <c r="E109" s="59"/>
      <c r="F109" s="59"/>
      <c r="G109" s="59"/>
      <c r="H109" s="59"/>
      <c r="I109" s="59"/>
      <c r="J109" s="59"/>
      <c r="K109" s="59"/>
      <c r="L109" s="51"/>
      <c r="S109" s="34"/>
      <c r="T109" s="34"/>
      <c r="U109" s="34"/>
      <c r="V109" s="34"/>
      <c r="W109" s="34"/>
      <c r="X109" s="34"/>
      <c r="Y109" s="34"/>
      <c r="Z109" s="34"/>
      <c r="AA109" s="34"/>
      <c r="AB109" s="34"/>
      <c r="AC109" s="34"/>
      <c r="AD109" s="34"/>
      <c r="AE109" s="34"/>
    </row>
    <row r="110" s="2" customFormat="1" ht="24.96" customHeight="1">
      <c r="A110" s="34"/>
      <c r="B110" s="35"/>
      <c r="C110" s="19" t="s">
        <v>266</v>
      </c>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6.96" customHeight="1">
      <c r="A111" s="34"/>
      <c r="B111" s="35"/>
      <c r="C111" s="34"/>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12" customHeight="1">
      <c r="A112" s="34"/>
      <c r="B112" s="35"/>
      <c r="C112" s="28" t="s">
        <v>16</v>
      </c>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6.5" customHeight="1">
      <c r="A113" s="34"/>
      <c r="B113" s="35"/>
      <c r="C113" s="34"/>
      <c r="D113" s="34"/>
      <c r="E113" s="126" t="str">
        <f>E7</f>
        <v>Městský park -Děkanská zahrada Pelhřimov - kompletní provedení</v>
      </c>
      <c r="F113" s="28"/>
      <c r="G113" s="28"/>
      <c r="H113" s="28"/>
      <c r="I113" s="34"/>
      <c r="J113" s="34"/>
      <c r="K113" s="34"/>
      <c r="L113" s="51"/>
      <c r="S113" s="34"/>
      <c r="T113" s="34"/>
      <c r="U113" s="34"/>
      <c r="V113" s="34"/>
      <c r="W113" s="34"/>
      <c r="X113" s="34"/>
      <c r="Y113" s="34"/>
      <c r="Z113" s="34"/>
      <c r="AA113" s="34"/>
      <c r="AB113" s="34"/>
      <c r="AC113" s="34"/>
      <c r="AD113" s="34"/>
      <c r="AE113" s="34"/>
    </row>
    <row r="114" s="1" customFormat="1" ht="12" customHeight="1">
      <c r="B114" s="18"/>
      <c r="C114" s="28" t="s">
        <v>249</v>
      </c>
      <c r="L114" s="18"/>
    </row>
    <row r="115" s="1" customFormat="1" ht="23.25" customHeight="1">
      <c r="B115" s="18"/>
      <c r="E115" s="126" t="s">
        <v>2929</v>
      </c>
      <c r="F115" s="1"/>
      <c r="G115" s="1"/>
      <c r="H115" s="1"/>
      <c r="L115" s="18"/>
    </row>
    <row r="116" s="1" customFormat="1" ht="12" customHeight="1">
      <c r="B116" s="18"/>
      <c r="C116" s="28" t="s">
        <v>251</v>
      </c>
      <c r="L116" s="18"/>
    </row>
    <row r="117" s="2" customFormat="1" ht="16.5" customHeight="1">
      <c r="A117" s="34"/>
      <c r="B117" s="35"/>
      <c r="C117" s="34"/>
      <c r="D117" s="34"/>
      <c r="E117" s="127" t="s">
        <v>2930</v>
      </c>
      <c r="F117" s="34"/>
      <c r="G117" s="34"/>
      <c r="H117" s="34"/>
      <c r="I117" s="34"/>
      <c r="J117" s="34"/>
      <c r="K117" s="34"/>
      <c r="L117" s="51"/>
      <c r="S117" s="34"/>
      <c r="T117" s="34"/>
      <c r="U117" s="34"/>
      <c r="V117" s="34"/>
      <c r="W117" s="34"/>
      <c r="X117" s="34"/>
      <c r="Y117" s="34"/>
      <c r="Z117" s="34"/>
      <c r="AA117" s="34"/>
      <c r="AB117" s="34"/>
      <c r="AC117" s="34"/>
      <c r="AD117" s="34"/>
      <c r="AE117" s="34"/>
    </row>
    <row r="118" s="2" customFormat="1" ht="12" customHeight="1">
      <c r="A118" s="34"/>
      <c r="B118" s="35"/>
      <c r="C118" s="28" t="s">
        <v>253</v>
      </c>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6.5" customHeight="1">
      <c r="A119" s="34"/>
      <c r="B119" s="35"/>
      <c r="C119" s="34"/>
      <c r="D119" s="34"/>
      <c r="E119" s="63" t="str">
        <f>E13</f>
        <v>01-3 - Elektroinstalace a vytápění</v>
      </c>
      <c r="F119" s="34"/>
      <c r="G119" s="34"/>
      <c r="H119" s="34"/>
      <c r="I119" s="34"/>
      <c r="J119" s="34"/>
      <c r="K119" s="34"/>
      <c r="L119" s="51"/>
      <c r="S119" s="34"/>
      <c r="T119" s="34"/>
      <c r="U119" s="34"/>
      <c r="V119" s="34"/>
      <c r="W119" s="34"/>
      <c r="X119" s="34"/>
      <c r="Y119" s="34"/>
      <c r="Z119" s="34"/>
      <c r="AA119" s="34"/>
      <c r="AB119" s="34"/>
      <c r="AC119" s="34"/>
      <c r="AD119" s="34"/>
      <c r="AE119" s="34"/>
    </row>
    <row r="120" s="2" customFormat="1" ht="6.96" customHeight="1">
      <c r="A120" s="34"/>
      <c r="B120" s="35"/>
      <c r="C120" s="34"/>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20</v>
      </c>
      <c r="D121" s="34"/>
      <c r="E121" s="34"/>
      <c r="F121" s="23" t="str">
        <f>F16</f>
        <v>Pelhřimov</v>
      </c>
      <c r="G121" s="34"/>
      <c r="H121" s="34"/>
      <c r="I121" s="28" t="s">
        <v>22</v>
      </c>
      <c r="J121" s="65" t="str">
        <f>IF(J16="","",J16)</f>
        <v>5. 12. 2024</v>
      </c>
      <c r="K121" s="34"/>
      <c r="L121" s="51"/>
      <c r="S121" s="34"/>
      <c r="T121" s="34"/>
      <c r="U121" s="34"/>
      <c r="V121" s="34"/>
      <c r="W121" s="34"/>
      <c r="X121" s="34"/>
      <c r="Y121" s="34"/>
      <c r="Z121" s="34"/>
      <c r="AA121" s="34"/>
      <c r="AB121" s="34"/>
      <c r="AC121" s="34"/>
      <c r="AD121" s="34"/>
      <c r="AE121" s="34"/>
    </row>
    <row r="122" s="2" customFormat="1" ht="6.96" customHeight="1">
      <c r="A122" s="34"/>
      <c r="B122" s="35"/>
      <c r="C122" s="34"/>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2" customFormat="1" ht="25.65" customHeight="1">
      <c r="A123" s="34"/>
      <c r="B123" s="35"/>
      <c r="C123" s="28" t="s">
        <v>24</v>
      </c>
      <c r="D123" s="34"/>
      <c r="E123" s="34"/>
      <c r="F123" s="23" t="str">
        <f>E19</f>
        <v>Město Pelhřimov</v>
      </c>
      <c r="G123" s="34"/>
      <c r="H123" s="34"/>
      <c r="I123" s="28" t="s">
        <v>29</v>
      </c>
      <c r="J123" s="32" t="str">
        <f>E25</f>
        <v>Ing. Jiří Angelis, ČKAIT 1400601</v>
      </c>
      <c r="K123" s="34"/>
      <c r="L123" s="51"/>
      <c r="S123" s="34"/>
      <c r="T123" s="34"/>
      <c r="U123" s="34"/>
      <c r="V123" s="34"/>
      <c r="W123" s="34"/>
      <c r="X123" s="34"/>
      <c r="Y123" s="34"/>
      <c r="Z123" s="34"/>
      <c r="AA123" s="34"/>
      <c r="AB123" s="34"/>
      <c r="AC123" s="34"/>
      <c r="AD123" s="34"/>
      <c r="AE123" s="34"/>
    </row>
    <row r="124" s="2" customFormat="1" ht="15.15" customHeight="1">
      <c r="A124" s="34"/>
      <c r="B124" s="35"/>
      <c r="C124" s="28" t="s">
        <v>27</v>
      </c>
      <c r="D124" s="34"/>
      <c r="E124" s="34"/>
      <c r="F124" s="23" t="str">
        <f>IF(E22="","",E22)</f>
        <v>Vyplň údaj</v>
      </c>
      <c r="G124" s="34"/>
      <c r="H124" s="34"/>
      <c r="I124" s="28" t="s">
        <v>31</v>
      </c>
      <c r="J124" s="32" t="str">
        <f>E28</f>
        <v xml:space="preserve"> </v>
      </c>
      <c r="K124" s="34"/>
      <c r="L124" s="51"/>
      <c r="S124" s="34"/>
      <c r="T124" s="34"/>
      <c r="U124" s="34"/>
      <c r="V124" s="34"/>
      <c r="W124" s="34"/>
      <c r="X124" s="34"/>
      <c r="Y124" s="34"/>
      <c r="Z124" s="34"/>
      <c r="AA124" s="34"/>
      <c r="AB124" s="34"/>
      <c r="AC124" s="34"/>
      <c r="AD124" s="34"/>
      <c r="AE124" s="34"/>
    </row>
    <row r="125" s="2" customFormat="1" ht="10.32"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11" customFormat="1" ht="29.28" customHeight="1">
      <c r="A126" s="153"/>
      <c r="B126" s="154"/>
      <c r="C126" s="155" t="s">
        <v>267</v>
      </c>
      <c r="D126" s="156" t="s">
        <v>58</v>
      </c>
      <c r="E126" s="156" t="s">
        <v>54</v>
      </c>
      <c r="F126" s="156" t="s">
        <v>55</v>
      </c>
      <c r="G126" s="156" t="s">
        <v>268</v>
      </c>
      <c r="H126" s="156" t="s">
        <v>269</v>
      </c>
      <c r="I126" s="156" t="s">
        <v>270</v>
      </c>
      <c r="J126" s="157" t="s">
        <v>257</v>
      </c>
      <c r="K126" s="158" t="s">
        <v>271</v>
      </c>
      <c r="L126" s="159"/>
      <c r="M126" s="82" t="s">
        <v>1</v>
      </c>
      <c r="N126" s="83" t="s">
        <v>37</v>
      </c>
      <c r="O126" s="83" t="s">
        <v>272</v>
      </c>
      <c r="P126" s="83" t="s">
        <v>273</v>
      </c>
      <c r="Q126" s="83" t="s">
        <v>274</v>
      </c>
      <c r="R126" s="83" t="s">
        <v>275</v>
      </c>
      <c r="S126" s="83" t="s">
        <v>276</v>
      </c>
      <c r="T126" s="84" t="s">
        <v>277</v>
      </c>
      <c r="U126" s="153"/>
      <c r="V126" s="153"/>
      <c r="W126" s="153"/>
      <c r="X126" s="153"/>
      <c r="Y126" s="153"/>
      <c r="Z126" s="153"/>
      <c r="AA126" s="153"/>
      <c r="AB126" s="153"/>
      <c r="AC126" s="153"/>
      <c r="AD126" s="153"/>
      <c r="AE126" s="153"/>
    </row>
    <row r="127" s="2" customFormat="1" ht="22.8" customHeight="1">
      <c r="A127" s="34"/>
      <c r="B127" s="35"/>
      <c r="C127" s="89" t="s">
        <v>278</v>
      </c>
      <c r="D127" s="34"/>
      <c r="E127" s="34"/>
      <c r="F127" s="34"/>
      <c r="G127" s="34"/>
      <c r="H127" s="34"/>
      <c r="I127" s="34"/>
      <c r="J127" s="160">
        <f>BK127</f>
        <v>0</v>
      </c>
      <c r="K127" s="34"/>
      <c r="L127" s="35"/>
      <c r="M127" s="85"/>
      <c r="N127" s="69"/>
      <c r="O127" s="86"/>
      <c r="P127" s="161">
        <f>P128</f>
        <v>0</v>
      </c>
      <c r="Q127" s="86"/>
      <c r="R127" s="161">
        <f>R128</f>
        <v>0</v>
      </c>
      <c r="S127" s="86"/>
      <c r="T127" s="162">
        <f>T128</f>
        <v>0</v>
      </c>
      <c r="U127" s="34"/>
      <c r="V127" s="34"/>
      <c r="W127" s="34"/>
      <c r="X127" s="34"/>
      <c r="Y127" s="34"/>
      <c r="Z127" s="34"/>
      <c r="AA127" s="34"/>
      <c r="AB127" s="34"/>
      <c r="AC127" s="34"/>
      <c r="AD127" s="34"/>
      <c r="AE127" s="34"/>
      <c r="AT127" s="15" t="s">
        <v>72</v>
      </c>
      <c r="AU127" s="15" t="s">
        <v>259</v>
      </c>
      <c r="BK127" s="163">
        <f>BK128</f>
        <v>0</v>
      </c>
    </row>
    <row r="128" s="12" customFormat="1" ht="25.92" customHeight="1">
      <c r="A128" s="12"/>
      <c r="B128" s="164"/>
      <c r="C128" s="12"/>
      <c r="D128" s="165" t="s">
        <v>72</v>
      </c>
      <c r="E128" s="166" t="s">
        <v>2398</v>
      </c>
      <c r="F128" s="166" t="s">
        <v>1</v>
      </c>
      <c r="G128" s="12"/>
      <c r="H128" s="12"/>
      <c r="I128" s="167"/>
      <c r="J128" s="168">
        <f>BK128</f>
        <v>0</v>
      </c>
      <c r="K128" s="12"/>
      <c r="L128" s="164"/>
      <c r="M128" s="169"/>
      <c r="N128" s="170"/>
      <c r="O128" s="170"/>
      <c r="P128" s="171">
        <f>P129+P280</f>
        <v>0</v>
      </c>
      <c r="Q128" s="170"/>
      <c r="R128" s="171">
        <f>R129+R280</f>
        <v>0</v>
      </c>
      <c r="S128" s="170"/>
      <c r="T128" s="172">
        <f>T129+T280</f>
        <v>0</v>
      </c>
      <c r="U128" s="12"/>
      <c r="V128" s="12"/>
      <c r="W128" s="12"/>
      <c r="X128" s="12"/>
      <c r="Y128" s="12"/>
      <c r="Z128" s="12"/>
      <c r="AA128" s="12"/>
      <c r="AB128" s="12"/>
      <c r="AC128" s="12"/>
      <c r="AD128" s="12"/>
      <c r="AE128" s="12"/>
      <c r="AR128" s="165" t="s">
        <v>80</v>
      </c>
      <c r="AT128" s="173" t="s">
        <v>72</v>
      </c>
      <c r="AU128" s="173" t="s">
        <v>73</v>
      </c>
      <c r="AY128" s="165" t="s">
        <v>281</v>
      </c>
      <c r="BK128" s="174">
        <f>BK129+BK280</f>
        <v>0</v>
      </c>
    </row>
    <row r="129" s="12" customFormat="1" ht="22.8" customHeight="1">
      <c r="A129" s="12"/>
      <c r="B129" s="164"/>
      <c r="C129" s="12"/>
      <c r="D129" s="165" t="s">
        <v>72</v>
      </c>
      <c r="E129" s="175" t="s">
        <v>3433</v>
      </c>
      <c r="F129" s="175" t="s">
        <v>3434</v>
      </c>
      <c r="G129" s="12"/>
      <c r="H129" s="12"/>
      <c r="I129" s="167"/>
      <c r="J129" s="176">
        <f>BK129</f>
        <v>0</v>
      </c>
      <c r="K129" s="12"/>
      <c r="L129" s="164"/>
      <c r="M129" s="169"/>
      <c r="N129" s="170"/>
      <c r="O129" s="170"/>
      <c r="P129" s="171">
        <f>SUM(P130:P279)</f>
        <v>0</v>
      </c>
      <c r="Q129" s="170"/>
      <c r="R129" s="171">
        <f>SUM(R130:R279)</f>
        <v>0</v>
      </c>
      <c r="S129" s="170"/>
      <c r="T129" s="172">
        <f>SUM(T130:T279)</f>
        <v>0</v>
      </c>
      <c r="U129" s="12"/>
      <c r="V129" s="12"/>
      <c r="W129" s="12"/>
      <c r="X129" s="12"/>
      <c r="Y129" s="12"/>
      <c r="Z129" s="12"/>
      <c r="AA129" s="12"/>
      <c r="AB129" s="12"/>
      <c r="AC129" s="12"/>
      <c r="AD129" s="12"/>
      <c r="AE129" s="12"/>
      <c r="AR129" s="165" t="s">
        <v>82</v>
      </c>
      <c r="AT129" s="173" t="s">
        <v>72</v>
      </c>
      <c r="AU129" s="173" t="s">
        <v>80</v>
      </c>
      <c r="AY129" s="165" t="s">
        <v>281</v>
      </c>
      <c r="BK129" s="174">
        <f>SUM(BK130:BK279)</f>
        <v>0</v>
      </c>
    </row>
    <row r="130" s="2" customFormat="1" ht="24.15" customHeight="1">
      <c r="A130" s="34"/>
      <c r="B130" s="177"/>
      <c r="C130" s="178" t="s">
        <v>80</v>
      </c>
      <c r="D130" s="178" t="s">
        <v>284</v>
      </c>
      <c r="E130" s="179" t="s">
        <v>3435</v>
      </c>
      <c r="F130" s="180" t="s">
        <v>3436</v>
      </c>
      <c r="G130" s="181" t="s">
        <v>505</v>
      </c>
      <c r="H130" s="203">
        <v>25</v>
      </c>
      <c r="I130" s="183"/>
      <c r="J130" s="184">
        <f>ROUND(I130*H130,2)</f>
        <v>0</v>
      </c>
      <c r="K130" s="185"/>
      <c r="L130" s="35"/>
      <c r="M130" s="186" t="s">
        <v>1</v>
      </c>
      <c r="N130" s="187" t="s">
        <v>38</v>
      </c>
      <c r="O130" s="73"/>
      <c r="P130" s="188">
        <f>O130*H130</f>
        <v>0</v>
      </c>
      <c r="Q130" s="188">
        <v>0</v>
      </c>
      <c r="R130" s="188">
        <f>Q130*H130</f>
        <v>0</v>
      </c>
      <c r="S130" s="188">
        <v>0</v>
      </c>
      <c r="T130" s="189">
        <f>S130*H130</f>
        <v>0</v>
      </c>
      <c r="U130" s="34"/>
      <c r="V130" s="34"/>
      <c r="W130" s="34"/>
      <c r="X130" s="34"/>
      <c r="Y130" s="34"/>
      <c r="Z130" s="34"/>
      <c r="AA130" s="34"/>
      <c r="AB130" s="34"/>
      <c r="AC130" s="34"/>
      <c r="AD130" s="34"/>
      <c r="AE130" s="34"/>
      <c r="AR130" s="190" t="s">
        <v>353</v>
      </c>
      <c r="AT130" s="190" t="s">
        <v>284</v>
      </c>
      <c r="AU130" s="190" t="s">
        <v>82</v>
      </c>
      <c r="AY130" s="15" t="s">
        <v>281</v>
      </c>
      <c r="BE130" s="191">
        <f>IF(N130="základní",J130,0)</f>
        <v>0</v>
      </c>
      <c r="BF130" s="191">
        <f>IF(N130="snížená",J130,0)</f>
        <v>0</v>
      </c>
      <c r="BG130" s="191">
        <f>IF(N130="zákl. přenesená",J130,0)</f>
        <v>0</v>
      </c>
      <c r="BH130" s="191">
        <f>IF(N130="sníž. přenesená",J130,0)</f>
        <v>0</v>
      </c>
      <c r="BI130" s="191">
        <f>IF(N130="nulová",J130,0)</f>
        <v>0</v>
      </c>
      <c r="BJ130" s="15" t="s">
        <v>80</v>
      </c>
      <c r="BK130" s="191">
        <f>ROUND(I130*H130,2)</f>
        <v>0</v>
      </c>
      <c r="BL130" s="15" t="s">
        <v>353</v>
      </c>
      <c r="BM130" s="190" t="s">
        <v>3437</v>
      </c>
    </row>
    <row r="131" s="2" customFormat="1">
      <c r="A131" s="34"/>
      <c r="B131" s="35"/>
      <c r="C131" s="34"/>
      <c r="D131" s="192" t="s">
        <v>290</v>
      </c>
      <c r="E131" s="34"/>
      <c r="F131" s="193" t="s">
        <v>3436</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290</v>
      </c>
      <c r="AU131" s="15" t="s">
        <v>82</v>
      </c>
    </row>
    <row r="132" s="2" customFormat="1" ht="21.75" customHeight="1">
      <c r="A132" s="34"/>
      <c r="B132" s="177"/>
      <c r="C132" s="178" t="s">
        <v>82</v>
      </c>
      <c r="D132" s="178" t="s">
        <v>284</v>
      </c>
      <c r="E132" s="179" t="s">
        <v>3438</v>
      </c>
      <c r="F132" s="180" t="s">
        <v>3439</v>
      </c>
      <c r="G132" s="181" t="s">
        <v>505</v>
      </c>
      <c r="H132" s="203">
        <v>25</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353</v>
      </c>
      <c r="AT132" s="190" t="s">
        <v>284</v>
      </c>
      <c r="AU132" s="190" t="s">
        <v>82</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353</v>
      </c>
      <c r="BM132" s="190" t="s">
        <v>3440</v>
      </c>
    </row>
    <row r="133" s="2" customFormat="1">
      <c r="A133" s="34"/>
      <c r="B133" s="35"/>
      <c r="C133" s="34"/>
      <c r="D133" s="192" t="s">
        <v>290</v>
      </c>
      <c r="E133" s="34"/>
      <c r="F133" s="193" t="s">
        <v>3439</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82</v>
      </c>
    </row>
    <row r="134" s="2" customFormat="1" ht="16.5" customHeight="1">
      <c r="A134" s="34"/>
      <c r="B134" s="177"/>
      <c r="C134" s="178" t="s">
        <v>90</v>
      </c>
      <c r="D134" s="178" t="s">
        <v>284</v>
      </c>
      <c r="E134" s="179" t="s">
        <v>3441</v>
      </c>
      <c r="F134" s="180" t="s">
        <v>3442</v>
      </c>
      <c r="G134" s="181" t="s">
        <v>410</v>
      </c>
      <c r="H134" s="203">
        <v>41</v>
      </c>
      <c r="I134" s="183"/>
      <c r="J134" s="184">
        <f>ROUND(I134*H134,2)</f>
        <v>0</v>
      </c>
      <c r="K134" s="185"/>
      <c r="L134" s="35"/>
      <c r="M134" s="186" t="s">
        <v>1</v>
      </c>
      <c r="N134" s="187" t="s">
        <v>38</v>
      </c>
      <c r="O134" s="73"/>
      <c r="P134" s="188">
        <f>O134*H134</f>
        <v>0</v>
      </c>
      <c r="Q134" s="188">
        <v>0</v>
      </c>
      <c r="R134" s="188">
        <f>Q134*H134</f>
        <v>0</v>
      </c>
      <c r="S134" s="188">
        <v>0</v>
      </c>
      <c r="T134" s="189">
        <f>S134*H134</f>
        <v>0</v>
      </c>
      <c r="U134" s="34"/>
      <c r="V134" s="34"/>
      <c r="W134" s="34"/>
      <c r="X134" s="34"/>
      <c r="Y134" s="34"/>
      <c r="Z134" s="34"/>
      <c r="AA134" s="34"/>
      <c r="AB134" s="34"/>
      <c r="AC134" s="34"/>
      <c r="AD134" s="34"/>
      <c r="AE134" s="34"/>
      <c r="AR134" s="190" t="s">
        <v>353</v>
      </c>
      <c r="AT134" s="190" t="s">
        <v>284</v>
      </c>
      <c r="AU134" s="190" t="s">
        <v>82</v>
      </c>
      <c r="AY134" s="15" t="s">
        <v>281</v>
      </c>
      <c r="BE134" s="191">
        <f>IF(N134="základní",J134,0)</f>
        <v>0</v>
      </c>
      <c r="BF134" s="191">
        <f>IF(N134="snížená",J134,0)</f>
        <v>0</v>
      </c>
      <c r="BG134" s="191">
        <f>IF(N134="zákl. přenesená",J134,0)</f>
        <v>0</v>
      </c>
      <c r="BH134" s="191">
        <f>IF(N134="sníž. přenesená",J134,0)</f>
        <v>0</v>
      </c>
      <c r="BI134" s="191">
        <f>IF(N134="nulová",J134,0)</f>
        <v>0</v>
      </c>
      <c r="BJ134" s="15" t="s">
        <v>80</v>
      </c>
      <c r="BK134" s="191">
        <f>ROUND(I134*H134,2)</f>
        <v>0</v>
      </c>
      <c r="BL134" s="15" t="s">
        <v>353</v>
      </c>
      <c r="BM134" s="190" t="s">
        <v>3443</v>
      </c>
    </row>
    <row r="135" s="2" customFormat="1">
      <c r="A135" s="34"/>
      <c r="B135" s="35"/>
      <c r="C135" s="34"/>
      <c r="D135" s="192" t="s">
        <v>290</v>
      </c>
      <c r="E135" s="34"/>
      <c r="F135" s="193" t="s">
        <v>3442</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290</v>
      </c>
      <c r="AU135" s="15" t="s">
        <v>82</v>
      </c>
    </row>
    <row r="136" s="2" customFormat="1" ht="24.15" customHeight="1">
      <c r="A136" s="34"/>
      <c r="B136" s="177"/>
      <c r="C136" s="178" t="s">
        <v>97</v>
      </c>
      <c r="D136" s="178" t="s">
        <v>284</v>
      </c>
      <c r="E136" s="179" t="s">
        <v>3444</v>
      </c>
      <c r="F136" s="180" t="s">
        <v>3445</v>
      </c>
      <c r="G136" s="181" t="s">
        <v>410</v>
      </c>
      <c r="H136" s="203">
        <v>26</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353</v>
      </c>
      <c r="AT136" s="190" t="s">
        <v>284</v>
      </c>
      <c r="AU136" s="190" t="s">
        <v>82</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353</v>
      </c>
      <c r="BM136" s="190" t="s">
        <v>3446</v>
      </c>
    </row>
    <row r="137" s="2" customFormat="1">
      <c r="A137" s="34"/>
      <c r="B137" s="35"/>
      <c r="C137" s="34"/>
      <c r="D137" s="192" t="s">
        <v>290</v>
      </c>
      <c r="E137" s="34"/>
      <c r="F137" s="193" t="s">
        <v>3445</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82</v>
      </c>
    </row>
    <row r="138" s="2" customFormat="1" ht="24.15" customHeight="1">
      <c r="A138" s="34"/>
      <c r="B138" s="177"/>
      <c r="C138" s="178" t="s">
        <v>280</v>
      </c>
      <c r="D138" s="178" t="s">
        <v>284</v>
      </c>
      <c r="E138" s="179" t="s">
        <v>3447</v>
      </c>
      <c r="F138" s="180" t="s">
        <v>3448</v>
      </c>
      <c r="G138" s="181" t="s">
        <v>410</v>
      </c>
      <c r="H138" s="203">
        <v>15</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353</v>
      </c>
      <c r="AT138" s="190" t="s">
        <v>284</v>
      </c>
      <c r="AU138" s="190" t="s">
        <v>82</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353</v>
      </c>
      <c r="BM138" s="190" t="s">
        <v>3449</v>
      </c>
    </row>
    <row r="139" s="2" customFormat="1">
      <c r="A139" s="34"/>
      <c r="B139" s="35"/>
      <c r="C139" s="34"/>
      <c r="D139" s="192" t="s">
        <v>290</v>
      </c>
      <c r="E139" s="34"/>
      <c r="F139" s="193" t="s">
        <v>3448</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82</v>
      </c>
    </row>
    <row r="140" s="2" customFormat="1" ht="24.15" customHeight="1">
      <c r="A140" s="34"/>
      <c r="B140" s="177"/>
      <c r="C140" s="178" t="s">
        <v>307</v>
      </c>
      <c r="D140" s="178" t="s">
        <v>284</v>
      </c>
      <c r="E140" s="179" t="s">
        <v>3450</v>
      </c>
      <c r="F140" s="180" t="s">
        <v>3451</v>
      </c>
      <c r="G140" s="181" t="s">
        <v>505</v>
      </c>
      <c r="H140" s="203">
        <v>70</v>
      </c>
      <c r="I140" s="183"/>
      <c r="J140" s="184">
        <f>ROUND(I140*H140,2)</f>
        <v>0</v>
      </c>
      <c r="K140" s="185"/>
      <c r="L140" s="35"/>
      <c r="M140" s="186" t="s">
        <v>1</v>
      </c>
      <c r="N140" s="187" t="s">
        <v>38</v>
      </c>
      <c r="O140" s="73"/>
      <c r="P140" s="188">
        <f>O140*H140</f>
        <v>0</v>
      </c>
      <c r="Q140" s="188">
        <v>0</v>
      </c>
      <c r="R140" s="188">
        <f>Q140*H140</f>
        <v>0</v>
      </c>
      <c r="S140" s="188">
        <v>0</v>
      </c>
      <c r="T140" s="189">
        <f>S140*H140</f>
        <v>0</v>
      </c>
      <c r="U140" s="34"/>
      <c r="V140" s="34"/>
      <c r="W140" s="34"/>
      <c r="X140" s="34"/>
      <c r="Y140" s="34"/>
      <c r="Z140" s="34"/>
      <c r="AA140" s="34"/>
      <c r="AB140" s="34"/>
      <c r="AC140" s="34"/>
      <c r="AD140" s="34"/>
      <c r="AE140" s="34"/>
      <c r="AR140" s="190" t="s">
        <v>353</v>
      </c>
      <c r="AT140" s="190" t="s">
        <v>284</v>
      </c>
      <c r="AU140" s="190" t="s">
        <v>82</v>
      </c>
      <c r="AY140" s="15" t="s">
        <v>281</v>
      </c>
      <c r="BE140" s="191">
        <f>IF(N140="základní",J140,0)</f>
        <v>0</v>
      </c>
      <c r="BF140" s="191">
        <f>IF(N140="snížená",J140,0)</f>
        <v>0</v>
      </c>
      <c r="BG140" s="191">
        <f>IF(N140="zákl. přenesená",J140,0)</f>
        <v>0</v>
      </c>
      <c r="BH140" s="191">
        <f>IF(N140="sníž. přenesená",J140,0)</f>
        <v>0</v>
      </c>
      <c r="BI140" s="191">
        <f>IF(N140="nulová",J140,0)</f>
        <v>0</v>
      </c>
      <c r="BJ140" s="15" t="s">
        <v>80</v>
      </c>
      <c r="BK140" s="191">
        <f>ROUND(I140*H140,2)</f>
        <v>0</v>
      </c>
      <c r="BL140" s="15" t="s">
        <v>353</v>
      </c>
      <c r="BM140" s="190" t="s">
        <v>3452</v>
      </c>
    </row>
    <row r="141" s="2" customFormat="1">
      <c r="A141" s="34"/>
      <c r="B141" s="35"/>
      <c r="C141" s="34"/>
      <c r="D141" s="192" t="s">
        <v>290</v>
      </c>
      <c r="E141" s="34"/>
      <c r="F141" s="193" t="s">
        <v>3451</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290</v>
      </c>
      <c r="AU141" s="15" t="s">
        <v>82</v>
      </c>
    </row>
    <row r="142" s="2" customFormat="1" ht="24.15" customHeight="1">
      <c r="A142" s="34"/>
      <c r="B142" s="177"/>
      <c r="C142" s="208" t="s">
        <v>312</v>
      </c>
      <c r="D142" s="208" t="s">
        <v>2150</v>
      </c>
      <c r="E142" s="209" t="s">
        <v>3453</v>
      </c>
      <c r="F142" s="210" t="s">
        <v>3454</v>
      </c>
      <c r="G142" s="211" t="s">
        <v>505</v>
      </c>
      <c r="H142" s="212">
        <v>70</v>
      </c>
      <c r="I142" s="213"/>
      <c r="J142" s="214">
        <f>ROUND(I142*H142,2)</f>
        <v>0</v>
      </c>
      <c r="K142" s="215"/>
      <c r="L142" s="216"/>
      <c r="M142" s="217" t="s">
        <v>1</v>
      </c>
      <c r="N142" s="218"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502</v>
      </c>
      <c r="AT142" s="190" t="s">
        <v>2150</v>
      </c>
      <c r="AU142" s="190" t="s">
        <v>82</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353</v>
      </c>
      <c r="BM142" s="190" t="s">
        <v>3455</v>
      </c>
    </row>
    <row r="143" s="2" customFormat="1">
      <c r="A143" s="34"/>
      <c r="B143" s="35"/>
      <c r="C143" s="34"/>
      <c r="D143" s="192" t="s">
        <v>290</v>
      </c>
      <c r="E143" s="34"/>
      <c r="F143" s="193" t="s">
        <v>3454</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82</v>
      </c>
    </row>
    <row r="144" s="2" customFormat="1" ht="24.15" customHeight="1">
      <c r="A144" s="34"/>
      <c r="B144" s="177"/>
      <c r="C144" s="178" t="s">
        <v>317</v>
      </c>
      <c r="D144" s="178" t="s">
        <v>284</v>
      </c>
      <c r="E144" s="179" t="s">
        <v>3456</v>
      </c>
      <c r="F144" s="180" t="s">
        <v>3457</v>
      </c>
      <c r="G144" s="181" t="s">
        <v>505</v>
      </c>
      <c r="H144" s="203">
        <v>45</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353</v>
      </c>
      <c r="AT144" s="190" t="s">
        <v>284</v>
      </c>
      <c r="AU144" s="190" t="s">
        <v>82</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353</v>
      </c>
      <c r="BM144" s="190" t="s">
        <v>3458</v>
      </c>
    </row>
    <row r="145" s="2" customFormat="1">
      <c r="A145" s="34"/>
      <c r="B145" s="35"/>
      <c r="C145" s="34"/>
      <c r="D145" s="192" t="s">
        <v>290</v>
      </c>
      <c r="E145" s="34"/>
      <c r="F145" s="193" t="s">
        <v>3457</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82</v>
      </c>
    </row>
    <row r="146" s="2" customFormat="1" ht="37.8" customHeight="1">
      <c r="A146" s="34"/>
      <c r="B146" s="177"/>
      <c r="C146" s="178" t="s">
        <v>322</v>
      </c>
      <c r="D146" s="178" t="s">
        <v>284</v>
      </c>
      <c r="E146" s="179" t="s">
        <v>3459</v>
      </c>
      <c r="F146" s="180" t="s">
        <v>3460</v>
      </c>
      <c r="G146" s="181" t="s">
        <v>505</v>
      </c>
      <c r="H146" s="203">
        <v>45</v>
      </c>
      <c r="I146" s="183"/>
      <c r="J146" s="184">
        <f>ROUND(I146*H146,2)</f>
        <v>0</v>
      </c>
      <c r="K146" s="185"/>
      <c r="L146" s="35"/>
      <c r="M146" s="186" t="s">
        <v>1</v>
      </c>
      <c r="N146" s="187" t="s">
        <v>38</v>
      </c>
      <c r="O146" s="73"/>
      <c r="P146" s="188">
        <f>O146*H146</f>
        <v>0</v>
      </c>
      <c r="Q146" s="188">
        <v>0</v>
      </c>
      <c r="R146" s="188">
        <f>Q146*H146</f>
        <v>0</v>
      </c>
      <c r="S146" s="188">
        <v>0</v>
      </c>
      <c r="T146" s="189">
        <f>S146*H146</f>
        <v>0</v>
      </c>
      <c r="U146" s="34"/>
      <c r="V146" s="34"/>
      <c r="W146" s="34"/>
      <c r="X146" s="34"/>
      <c r="Y146" s="34"/>
      <c r="Z146" s="34"/>
      <c r="AA146" s="34"/>
      <c r="AB146" s="34"/>
      <c r="AC146" s="34"/>
      <c r="AD146" s="34"/>
      <c r="AE146" s="34"/>
      <c r="AR146" s="190" t="s">
        <v>353</v>
      </c>
      <c r="AT146" s="190" t="s">
        <v>284</v>
      </c>
      <c r="AU146" s="190" t="s">
        <v>82</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353</v>
      </c>
      <c r="BM146" s="190" t="s">
        <v>3461</v>
      </c>
    </row>
    <row r="147" s="2" customFormat="1">
      <c r="A147" s="34"/>
      <c r="B147" s="35"/>
      <c r="C147" s="34"/>
      <c r="D147" s="192" t="s">
        <v>290</v>
      </c>
      <c r="E147" s="34"/>
      <c r="F147" s="193" t="s">
        <v>3460</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82</v>
      </c>
    </row>
    <row r="148" s="2" customFormat="1" ht="24.15" customHeight="1">
      <c r="A148" s="34"/>
      <c r="B148" s="177"/>
      <c r="C148" s="178" t="s">
        <v>327</v>
      </c>
      <c r="D148" s="178" t="s">
        <v>284</v>
      </c>
      <c r="E148" s="179" t="s">
        <v>3462</v>
      </c>
      <c r="F148" s="180" t="s">
        <v>3463</v>
      </c>
      <c r="G148" s="181" t="s">
        <v>505</v>
      </c>
      <c r="H148" s="203">
        <v>520</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353</v>
      </c>
      <c r="AT148" s="190" t="s">
        <v>284</v>
      </c>
      <c r="AU148" s="190" t="s">
        <v>82</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353</v>
      </c>
      <c r="BM148" s="190" t="s">
        <v>3464</v>
      </c>
    </row>
    <row r="149" s="2" customFormat="1">
      <c r="A149" s="34"/>
      <c r="B149" s="35"/>
      <c r="C149" s="34"/>
      <c r="D149" s="192" t="s">
        <v>290</v>
      </c>
      <c r="E149" s="34"/>
      <c r="F149" s="193" t="s">
        <v>3463</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82</v>
      </c>
    </row>
    <row r="150" s="2" customFormat="1" ht="24.15" customHeight="1">
      <c r="A150" s="34"/>
      <c r="B150" s="177"/>
      <c r="C150" s="208" t="s">
        <v>332</v>
      </c>
      <c r="D150" s="208" t="s">
        <v>2150</v>
      </c>
      <c r="E150" s="209" t="s">
        <v>3465</v>
      </c>
      <c r="F150" s="210" t="s">
        <v>3466</v>
      </c>
      <c r="G150" s="211" t="s">
        <v>505</v>
      </c>
      <c r="H150" s="212">
        <v>300</v>
      </c>
      <c r="I150" s="213"/>
      <c r="J150" s="214">
        <f>ROUND(I150*H150,2)</f>
        <v>0</v>
      </c>
      <c r="K150" s="215"/>
      <c r="L150" s="216"/>
      <c r="M150" s="217" t="s">
        <v>1</v>
      </c>
      <c r="N150" s="218"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502</v>
      </c>
      <c r="AT150" s="190" t="s">
        <v>2150</v>
      </c>
      <c r="AU150" s="190" t="s">
        <v>82</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353</v>
      </c>
      <c r="BM150" s="190" t="s">
        <v>3467</v>
      </c>
    </row>
    <row r="151" s="2" customFormat="1">
      <c r="A151" s="34"/>
      <c r="B151" s="35"/>
      <c r="C151" s="34"/>
      <c r="D151" s="192" t="s">
        <v>290</v>
      </c>
      <c r="E151" s="34"/>
      <c r="F151" s="193" t="s">
        <v>3466</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82</v>
      </c>
    </row>
    <row r="152" s="2" customFormat="1" ht="24.15" customHeight="1">
      <c r="A152" s="34"/>
      <c r="B152" s="177"/>
      <c r="C152" s="208" t="s">
        <v>8</v>
      </c>
      <c r="D152" s="208" t="s">
        <v>2150</v>
      </c>
      <c r="E152" s="209" t="s">
        <v>3468</v>
      </c>
      <c r="F152" s="210" t="s">
        <v>3469</v>
      </c>
      <c r="G152" s="211" t="s">
        <v>505</v>
      </c>
      <c r="H152" s="212">
        <v>220</v>
      </c>
      <c r="I152" s="213"/>
      <c r="J152" s="214">
        <f>ROUND(I152*H152,2)</f>
        <v>0</v>
      </c>
      <c r="K152" s="215"/>
      <c r="L152" s="216"/>
      <c r="M152" s="217" t="s">
        <v>1</v>
      </c>
      <c r="N152" s="218"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502</v>
      </c>
      <c r="AT152" s="190" t="s">
        <v>2150</v>
      </c>
      <c r="AU152" s="190" t="s">
        <v>82</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353</v>
      </c>
      <c r="BM152" s="190" t="s">
        <v>3470</v>
      </c>
    </row>
    <row r="153" s="2" customFormat="1">
      <c r="A153" s="34"/>
      <c r="B153" s="35"/>
      <c r="C153" s="34"/>
      <c r="D153" s="192" t="s">
        <v>290</v>
      </c>
      <c r="E153" s="34"/>
      <c r="F153" s="193" t="s">
        <v>3469</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82</v>
      </c>
    </row>
    <row r="154" s="2" customFormat="1" ht="24.15" customHeight="1">
      <c r="A154" s="34"/>
      <c r="B154" s="177"/>
      <c r="C154" s="178" t="s">
        <v>439</v>
      </c>
      <c r="D154" s="178" t="s">
        <v>284</v>
      </c>
      <c r="E154" s="179" t="s">
        <v>3471</v>
      </c>
      <c r="F154" s="180" t="s">
        <v>3472</v>
      </c>
      <c r="G154" s="181" t="s">
        <v>505</v>
      </c>
      <c r="H154" s="203">
        <v>65</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353</v>
      </c>
      <c r="AT154" s="190" t="s">
        <v>284</v>
      </c>
      <c r="AU154" s="190" t="s">
        <v>82</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353</v>
      </c>
      <c r="BM154" s="190" t="s">
        <v>3473</v>
      </c>
    </row>
    <row r="155" s="2" customFormat="1">
      <c r="A155" s="34"/>
      <c r="B155" s="35"/>
      <c r="C155" s="34"/>
      <c r="D155" s="192" t="s">
        <v>290</v>
      </c>
      <c r="E155" s="34"/>
      <c r="F155" s="193" t="s">
        <v>3472</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82</v>
      </c>
    </row>
    <row r="156" s="2" customFormat="1" ht="24.15" customHeight="1">
      <c r="A156" s="34"/>
      <c r="B156" s="177"/>
      <c r="C156" s="208" t="s">
        <v>343</v>
      </c>
      <c r="D156" s="208" t="s">
        <v>2150</v>
      </c>
      <c r="E156" s="209" t="s">
        <v>3474</v>
      </c>
      <c r="F156" s="210" t="s">
        <v>3475</v>
      </c>
      <c r="G156" s="211" t="s">
        <v>505</v>
      </c>
      <c r="H156" s="212">
        <v>50</v>
      </c>
      <c r="I156" s="213"/>
      <c r="J156" s="214">
        <f>ROUND(I156*H156,2)</f>
        <v>0</v>
      </c>
      <c r="K156" s="215"/>
      <c r="L156" s="216"/>
      <c r="M156" s="217" t="s">
        <v>1</v>
      </c>
      <c r="N156" s="218"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502</v>
      </c>
      <c r="AT156" s="190" t="s">
        <v>2150</v>
      </c>
      <c r="AU156" s="190" t="s">
        <v>82</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353</v>
      </c>
      <c r="BM156" s="190" t="s">
        <v>3476</v>
      </c>
    </row>
    <row r="157" s="2" customFormat="1">
      <c r="A157" s="34"/>
      <c r="B157" s="35"/>
      <c r="C157" s="34"/>
      <c r="D157" s="192" t="s">
        <v>290</v>
      </c>
      <c r="E157" s="34"/>
      <c r="F157" s="193" t="s">
        <v>3475</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82</v>
      </c>
    </row>
    <row r="158" s="2" customFormat="1" ht="24.15" customHeight="1">
      <c r="A158" s="34"/>
      <c r="B158" s="177"/>
      <c r="C158" s="208" t="s">
        <v>348</v>
      </c>
      <c r="D158" s="208" t="s">
        <v>2150</v>
      </c>
      <c r="E158" s="209" t="s">
        <v>3477</v>
      </c>
      <c r="F158" s="210" t="s">
        <v>3478</v>
      </c>
      <c r="G158" s="211" t="s">
        <v>505</v>
      </c>
      <c r="H158" s="212">
        <v>15</v>
      </c>
      <c r="I158" s="213"/>
      <c r="J158" s="214">
        <f>ROUND(I158*H158,2)</f>
        <v>0</v>
      </c>
      <c r="K158" s="215"/>
      <c r="L158" s="216"/>
      <c r="M158" s="217" t="s">
        <v>1</v>
      </c>
      <c r="N158" s="218"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502</v>
      </c>
      <c r="AT158" s="190" t="s">
        <v>2150</v>
      </c>
      <c r="AU158" s="190" t="s">
        <v>82</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353</v>
      </c>
      <c r="BM158" s="190" t="s">
        <v>3479</v>
      </c>
    </row>
    <row r="159" s="2" customFormat="1">
      <c r="A159" s="34"/>
      <c r="B159" s="35"/>
      <c r="C159" s="34"/>
      <c r="D159" s="192" t="s">
        <v>290</v>
      </c>
      <c r="E159" s="34"/>
      <c r="F159" s="193" t="s">
        <v>3478</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82</v>
      </c>
    </row>
    <row r="160" s="2" customFormat="1" ht="24.15" customHeight="1">
      <c r="A160" s="34"/>
      <c r="B160" s="177"/>
      <c r="C160" s="178" t="s">
        <v>353</v>
      </c>
      <c r="D160" s="178" t="s">
        <v>284</v>
      </c>
      <c r="E160" s="179" t="s">
        <v>3480</v>
      </c>
      <c r="F160" s="180" t="s">
        <v>3481</v>
      </c>
      <c r="G160" s="181" t="s">
        <v>410</v>
      </c>
      <c r="H160" s="203">
        <v>30</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353</v>
      </c>
      <c r="AT160" s="190" t="s">
        <v>284</v>
      </c>
      <c r="AU160" s="190" t="s">
        <v>82</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353</v>
      </c>
      <c r="BM160" s="190" t="s">
        <v>3482</v>
      </c>
    </row>
    <row r="161" s="2" customFormat="1">
      <c r="A161" s="34"/>
      <c r="B161" s="35"/>
      <c r="C161" s="34"/>
      <c r="D161" s="192" t="s">
        <v>290</v>
      </c>
      <c r="E161" s="34"/>
      <c r="F161" s="193" t="s">
        <v>3481</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82</v>
      </c>
    </row>
    <row r="162" s="2" customFormat="1" ht="24.15" customHeight="1">
      <c r="A162" s="34"/>
      <c r="B162" s="177"/>
      <c r="C162" s="178" t="s">
        <v>360</v>
      </c>
      <c r="D162" s="178" t="s">
        <v>284</v>
      </c>
      <c r="E162" s="179" t="s">
        <v>3483</v>
      </c>
      <c r="F162" s="180" t="s">
        <v>3484</v>
      </c>
      <c r="G162" s="181" t="s">
        <v>410</v>
      </c>
      <c r="H162" s="203">
        <v>1</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353</v>
      </c>
      <c r="AT162" s="190" t="s">
        <v>284</v>
      </c>
      <c r="AU162" s="190" t="s">
        <v>82</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353</v>
      </c>
      <c r="BM162" s="190" t="s">
        <v>3485</v>
      </c>
    </row>
    <row r="163" s="2" customFormat="1">
      <c r="A163" s="34"/>
      <c r="B163" s="35"/>
      <c r="C163" s="34"/>
      <c r="D163" s="192" t="s">
        <v>290</v>
      </c>
      <c r="E163" s="34"/>
      <c r="F163" s="193" t="s">
        <v>3484</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82</v>
      </c>
    </row>
    <row r="164" s="2" customFormat="1" ht="24.15" customHeight="1">
      <c r="A164" s="34"/>
      <c r="B164" s="177"/>
      <c r="C164" s="178" t="s">
        <v>455</v>
      </c>
      <c r="D164" s="178" t="s">
        <v>284</v>
      </c>
      <c r="E164" s="179" t="s">
        <v>3486</v>
      </c>
      <c r="F164" s="180" t="s">
        <v>3487</v>
      </c>
      <c r="G164" s="181" t="s">
        <v>410</v>
      </c>
      <c r="H164" s="203">
        <v>1</v>
      </c>
      <c r="I164" s="183"/>
      <c r="J164" s="184">
        <f>ROUND(I164*H164,2)</f>
        <v>0</v>
      </c>
      <c r="K164" s="185"/>
      <c r="L164" s="35"/>
      <c r="M164" s="186" t="s">
        <v>1</v>
      </c>
      <c r="N164" s="187" t="s">
        <v>38</v>
      </c>
      <c r="O164" s="73"/>
      <c r="P164" s="188">
        <f>O164*H164</f>
        <v>0</v>
      </c>
      <c r="Q164" s="188">
        <v>0</v>
      </c>
      <c r="R164" s="188">
        <f>Q164*H164</f>
        <v>0</v>
      </c>
      <c r="S164" s="188">
        <v>0</v>
      </c>
      <c r="T164" s="189">
        <f>S164*H164</f>
        <v>0</v>
      </c>
      <c r="U164" s="34"/>
      <c r="V164" s="34"/>
      <c r="W164" s="34"/>
      <c r="X164" s="34"/>
      <c r="Y164" s="34"/>
      <c r="Z164" s="34"/>
      <c r="AA164" s="34"/>
      <c r="AB164" s="34"/>
      <c r="AC164" s="34"/>
      <c r="AD164" s="34"/>
      <c r="AE164" s="34"/>
      <c r="AR164" s="190" t="s">
        <v>353</v>
      </c>
      <c r="AT164" s="190" t="s">
        <v>284</v>
      </c>
      <c r="AU164" s="190" t="s">
        <v>82</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353</v>
      </c>
      <c r="BM164" s="190" t="s">
        <v>3488</v>
      </c>
    </row>
    <row r="165" s="2" customFormat="1">
      <c r="A165" s="34"/>
      <c r="B165" s="35"/>
      <c r="C165" s="34"/>
      <c r="D165" s="192" t="s">
        <v>290</v>
      </c>
      <c r="E165" s="34"/>
      <c r="F165" s="193" t="s">
        <v>3487</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82</v>
      </c>
    </row>
    <row r="166" s="2" customFormat="1" ht="24.15" customHeight="1">
      <c r="A166" s="34"/>
      <c r="B166" s="177"/>
      <c r="C166" s="178" t="s">
        <v>367</v>
      </c>
      <c r="D166" s="178" t="s">
        <v>284</v>
      </c>
      <c r="E166" s="179" t="s">
        <v>3489</v>
      </c>
      <c r="F166" s="180" t="s">
        <v>3490</v>
      </c>
      <c r="G166" s="181" t="s">
        <v>410</v>
      </c>
      <c r="H166" s="203">
        <v>6</v>
      </c>
      <c r="I166" s="183"/>
      <c r="J166" s="184">
        <f>ROUND(I166*H166,2)</f>
        <v>0</v>
      </c>
      <c r="K166" s="185"/>
      <c r="L166" s="35"/>
      <c r="M166" s="186" t="s">
        <v>1</v>
      </c>
      <c r="N166" s="187" t="s">
        <v>38</v>
      </c>
      <c r="O166" s="73"/>
      <c r="P166" s="188">
        <f>O166*H166</f>
        <v>0</v>
      </c>
      <c r="Q166" s="188">
        <v>0</v>
      </c>
      <c r="R166" s="188">
        <f>Q166*H166</f>
        <v>0</v>
      </c>
      <c r="S166" s="188">
        <v>0</v>
      </c>
      <c r="T166" s="189">
        <f>S166*H166</f>
        <v>0</v>
      </c>
      <c r="U166" s="34"/>
      <c r="V166" s="34"/>
      <c r="W166" s="34"/>
      <c r="X166" s="34"/>
      <c r="Y166" s="34"/>
      <c r="Z166" s="34"/>
      <c r="AA166" s="34"/>
      <c r="AB166" s="34"/>
      <c r="AC166" s="34"/>
      <c r="AD166" s="34"/>
      <c r="AE166" s="34"/>
      <c r="AR166" s="190" t="s">
        <v>353</v>
      </c>
      <c r="AT166" s="190" t="s">
        <v>284</v>
      </c>
      <c r="AU166" s="190" t="s">
        <v>82</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353</v>
      </c>
      <c r="BM166" s="190" t="s">
        <v>3491</v>
      </c>
    </row>
    <row r="167" s="2" customFormat="1">
      <c r="A167" s="34"/>
      <c r="B167" s="35"/>
      <c r="C167" s="34"/>
      <c r="D167" s="192" t="s">
        <v>290</v>
      </c>
      <c r="E167" s="34"/>
      <c r="F167" s="193" t="s">
        <v>3490</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82</v>
      </c>
    </row>
    <row r="168" s="2" customFormat="1" ht="24.15" customHeight="1">
      <c r="A168" s="34"/>
      <c r="B168" s="177"/>
      <c r="C168" s="178" t="s">
        <v>372</v>
      </c>
      <c r="D168" s="178" t="s">
        <v>284</v>
      </c>
      <c r="E168" s="179" t="s">
        <v>3492</v>
      </c>
      <c r="F168" s="180" t="s">
        <v>3493</v>
      </c>
      <c r="G168" s="181" t="s">
        <v>410</v>
      </c>
      <c r="H168" s="203">
        <v>4</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353</v>
      </c>
      <c r="AT168" s="190" t="s">
        <v>284</v>
      </c>
      <c r="AU168" s="190" t="s">
        <v>82</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353</v>
      </c>
      <c r="BM168" s="190" t="s">
        <v>3494</v>
      </c>
    </row>
    <row r="169" s="2" customFormat="1">
      <c r="A169" s="34"/>
      <c r="B169" s="35"/>
      <c r="C169" s="34"/>
      <c r="D169" s="192" t="s">
        <v>290</v>
      </c>
      <c r="E169" s="34"/>
      <c r="F169" s="193" t="s">
        <v>3493</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82</v>
      </c>
    </row>
    <row r="170" s="2" customFormat="1" ht="16.5" customHeight="1">
      <c r="A170" s="34"/>
      <c r="B170" s="177"/>
      <c r="C170" s="208" t="s">
        <v>7</v>
      </c>
      <c r="D170" s="208" t="s">
        <v>2150</v>
      </c>
      <c r="E170" s="209" t="s">
        <v>3495</v>
      </c>
      <c r="F170" s="210" t="s">
        <v>3496</v>
      </c>
      <c r="G170" s="211" t="s">
        <v>410</v>
      </c>
      <c r="H170" s="212">
        <v>6</v>
      </c>
      <c r="I170" s="213"/>
      <c r="J170" s="214">
        <f>ROUND(I170*H170,2)</f>
        <v>0</v>
      </c>
      <c r="K170" s="215"/>
      <c r="L170" s="216"/>
      <c r="M170" s="217" t="s">
        <v>1</v>
      </c>
      <c r="N170" s="218" t="s">
        <v>38</v>
      </c>
      <c r="O170" s="73"/>
      <c r="P170" s="188">
        <f>O170*H170</f>
        <v>0</v>
      </c>
      <c r="Q170" s="188">
        <v>0</v>
      </c>
      <c r="R170" s="188">
        <f>Q170*H170</f>
        <v>0</v>
      </c>
      <c r="S170" s="188">
        <v>0</v>
      </c>
      <c r="T170" s="189">
        <f>S170*H170</f>
        <v>0</v>
      </c>
      <c r="U170" s="34"/>
      <c r="V170" s="34"/>
      <c r="W170" s="34"/>
      <c r="X170" s="34"/>
      <c r="Y170" s="34"/>
      <c r="Z170" s="34"/>
      <c r="AA170" s="34"/>
      <c r="AB170" s="34"/>
      <c r="AC170" s="34"/>
      <c r="AD170" s="34"/>
      <c r="AE170" s="34"/>
      <c r="AR170" s="190" t="s">
        <v>502</v>
      </c>
      <c r="AT170" s="190" t="s">
        <v>2150</v>
      </c>
      <c r="AU170" s="190" t="s">
        <v>82</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353</v>
      </c>
      <c r="BM170" s="190" t="s">
        <v>3497</v>
      </c>
    </row>
    <row r="171" s="2" customFormat="1">
      <c r="A171" s="34"/>
      <c r="B171" s="35"/>
      <c r="C171" s="34"/>
      <c r="D171" s="192" t="s">
        <v>290</v>
      </c>
      <c r="E171" s="34"/>
      <c r="F171" s="193" t="s">
        <v>3496</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82</v>
      </c>
    </row>
    <row r="172" s="2" customFormat="1" ht="16.5" customHeight="1">
      <c r="A172" s="34"/>
      <c r="B172" s="177"/>
      <c r="C172" s="208" t="s">
        <v>380</v>
      </c>
      <c r="D172" s="208" t="s">
        <v>2150</v>
      </c>
      <c r="E172" s="209" t="s">
        <v>3498</v>
      </c>
      <c r="F172" s="210" t="s">
        <v>3499</v>
      </c>
      <c r="G172" s="211" t="s">
        <v>410</v>
      </c>
      <c r="H172" s="212">
        <v>4</v>
      </c>
      <c r="I172" s="213"/>
      <c r="J172" s="214">
        <f>ROUND(I172*H172,2)</f>
        <v>0</v>
      </c>
      <c r="K172" s="215"/>
      <c r="L172" s="216"/>
      <c r="M172" s="217" t="s">
        <v>1</v>
      </c>
      <c r="N172" s="218" t="s">
        <v>38</v>
      </c>
      <c r="O172" s="73"/>
      <c r="P172" s="188">
        <f>O172*H172</f>
        <v>0</v>
      </c>
      <c r="Q172" s="188">
        <v>0</v>
      </c>
      <c r="R172" s="188">
        <f>Q172*H172</f>
        <v>0</v>
      </c>
      <c r="S172" s="188">
        <v>0</v>
      </c>
      <c r="T172" s="189">
        <f>S172*H172</f>
        <v>0</v>
      </c>
      <c r="U172" s="34"/>
      <c r="V172" s="34"/>
      <c r="W172" s="34"/>
      <c r="X172" s="34"/>
      <c r="Y172" s="34"/>
      <c r="Z172" s="34"/>
      <c r="AA172" s="34"/>
      <c r="AB172" s="34"/>
      <c r="AC172" s="34"/>
      <c r="AD172" s="34"/>
      <c r="AE172" s="34"/>
      <c r="AR172" s="190" t="s">
        <v>502</v>
      </c>
      <c r="AT172" s="190" t="s">
        <v>2150</v>
      </c>
      <c r="AU172" s="190" t="s">
        <v>82</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353</v>
      </c>
      <c r="BM172" s="190" t="s">
        <v>3500</v>
      </c>
    </row>
    <row r="173" s="2" customFormat="1">
      <c r="A173" s="34"/>
      <c r="B173" s="35"/>
      <c r="C173" s="34"/>
      <c r="D173" s="192" t="s">
        <v>290</v>
      </c>
      <c r="E173" s="34"/>
      <c r="F173" s="193" t="s">
        <v>3499</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82</v>
      </c>
    </row>
    <row r="174" s="2" customFormat="1" ht="16.5" customHeight="1">
      <c r="A174" s="34"/>
      <c r="B174" s="177"/>
      <c r="C174" s="208" t="s">
        <v>385</v>
      </c>
      <c r="D174" s="208" t="s">
        <v>2150</v>
      </c>
      <c r="E174" s="209" t="s">
        <v>3501</v>
      </c>
      <c r="F174" s="210" t="s">
        <v>3502</v>
      </c>
      <c r="G174" s="211" t="s">
        <v>410</v>
      </c>
      <c r="H174" s="212">
        <v>10</v>
      </c>
      <c r="I174" s="213"/>
      <c r="J174" s="214">
        <f>ROUND(I174*H174,2)</f>
        <v>0</v>
      </c>
      <c r="K174" s="215"/>
      <c r="L174" s="216"/>
      <c r="M174" s="217" t="s">
        <v>1</v>
      </c>
      <c r="N174" s="218"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502</v>
      </c>
      <c r="AT174" s="190" t="s">
        <v>2150</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353</v>
      </c>
      <c r="BM174" s="190" t="s">
        <v>3503</v>
      </c>
    </row>
    <row r="175" s="2" customFormat="1">
      <c r="A175" s="34"/>
      <c r="B175" s="35"/>
      <c r="C175" s="34"/>
      <c r="D175" s="192" t="s">
        <v>290</v>
      </c>
      <c r="E175" s="34"/>
      <c r="F175" s="193" t="s">
        <v>3502</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2" customFormat="1" ht="16.5" customHeight="1">
      <c r="A176" s="34"/>
      <c r="B176" s="177"/>
      <c r="C176" s="208" t="s">
        <v>390</v>
      </c>
      <c r="D176" s="208" t="s">
        <v>2150</v>
      </c>
      <c r="E176" s="209" t="s">
        <v>3504</v>
      </c>
      <c r="F176" s="210" t="s">
        <v>3505</v>
      </c>
      <c r="G176" s="211" t="s">
        <v>410</v>
      </c>
      <c r="H176" s="212">
        <v>11</v>
      </c>
      <c r="I176" s="213"/>
      <c r="J176" s="214">
        <f>ROUND(I176*H176,2)</f>
        <v>0</v>
      </c>
      <c r="K176" s="215"/>
      <c r="L176" s="216"/>
      <c r="M176" s="217" t="s">
        <v>1</v>
      </c>
      <c r="N176" s="218" t="s">
        <v>38</v>
      </c>
      <c r="O176" s="73"/>
      <c r="P176" s="188">
        <f>O176*H176</f>
        <v>0</v>
      </c>
      <c r="Q176" s="188">
        <v>0</v>
      </c>
      <c r="R176" s="188">
        <f>Q176*H176</f>
        <v>0</v>
      </c>
      <c r="S176" s="188">
        <v>0</v>
      </c>
      <c r="T176" s="189">
        <f>S176*H176</f>
        <v>0</v>
      </c>
      <c r="U176" s="34"/>
      <c r="V176" s="34"/>
      <c r="W176" s="34"/>
      <c r="X176" s="34"/>
      <c r="Y176" s="34"/>
      <c r="Z176" s="34"/>
      <c r="AA176" s="34"/>
      <c r="AB176" s="34"/>
      <c r="AC176" s="34"/>
      <c r="AD176" s="34"/>
      <c r="AE176" s="34"/>
      <c r="AR176" s="190" t="s">
        <v>502</v>
      </c>
      <c r="AT176" s="190" t="s">
        <v>2150</v>
      </c>
      <c r="AU176" s="190" t="s">
        <v>82</v>
      </c>
      <c r="AY176" s="15" t="s">
        <v>281</v>
      </c>
      <c r="BE176" s="191">
        <f>IF(N176="základní",J176,0)</f>
        <v>0</v>
      </c>
      <c r="BF176" s="191">
        <f>IF(N176="snížená",J176,0)</f>
        <v>0</v>
      </c>
      <c r="BG176" s="191">
        <f>IF(N176="zákl. přenesená",J176,0)</f>
        <v>0</v>
      </c>
      <c r="BH176" s="191">
        <f>IF(N176="sníž. přenesená",J176,0)</f>
        <v>0</v>
      </c>
      <c r="BI176" s="191">
        <f>IF(N176="nulová",J176,0)</f>
        <v>0</v>
      </c>
      <c r="BJ176" s="15" t="s">
        <v>80</v>
      </c>
      <c r="BK176" s="191">
        <f>ROUND(I176*H176,2)</f>
        <v>0</v>
      </c>
      <c r="BL176" s="15" t="s">
        <v>353</v>
      </c>
      <c r="BM176" s="190" t="s">
        <v>3506</v>
      </c>
    </row>
    <row r="177" s="2" customFormat="1">
      <c r="A177" s="34"/>
      <c r="B177" s="35"/>
      <c r="C177" s="34"/>
      <c r="D177" s="192" t="s">
        <v>290</v>
      </c>
      <c r="E177" s="34"/>
      <c r="F177" s="193" t="s">
        <v>3505</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290</v>
      </c>
      <c r="AU177" s="15" t="s">
        <v>82</v>
      </c>
    </row>
    <row r="178" s="2" customFormat="1" ht="16.5" customHeight="1">
      <c r="A178" s="34"/>
      <c r="B178" s="177"/>
      <c r="C178" s="208" t="s">
        <v>477</v>
      </c>
      <c r="D178" s="208" t="s">
        <v>2150</v>
      </c>
      <c r="E178" s="209" t="s">
        <v>3507</v>
      </c>
      <c r="F178" s="210" t="s">
        <v>3508</v>
      </c>
      <c r="G178" s="211" t="s">
        <v>410</v>
      </c>
      <c r="H178" s="212">
        <v>1</v>
      </c>
      <c r="I178" s="213"/>
      <c r="J178" s="214">
        <f>ROUND(I178*H178,2)</f>
        <v>0</v>
      </c>
      <c r="K178" s="215"/>
      <c r="L178" s="216"/>
      <c r="M178" s="217" t="s">
        <v>1</v>
      </c>
      <c r="N178" s="218" t="s">
        <v>38</v>
      </c>
      <c r="O178" s="73"/>
      <c r="P178" s="188">
        <f>O178*H178</f>
        <v>0</v>
      </c>
      <c r="Q178" s="188">
        <v>0</v>
      </c>
      <c r="R178" s="188">
        <f>Q178*H178</f>
        <v>0</v>
      </c>
      <c r="S178" s="188">
        <v>0</v>
      </c>
      <c r="T178" s="189">
        <f>S178*H178</f>
        <v>0</v>
      </c>
      <c r="U178" s="34"/>
      <c r="V178" s="34"/>
      <c r="W178" s="34"/>
      <c r="X178" s="34"/>
      <c r="Y178" s="34"/>
      <c r="Z178" s="34"/>
      <c r="AA178" s="34"/>
      <c r="AB178" s="34"/>
      <c r="AC178" s="34"/>
      <c r="AD178" s="34"/>
      <c r="AE178" s="34"/>
      <c r="AR178" s="190" t="s">
        <v>502</v>
      </c>
      <c r="AT178" s="190" t="s">
        <v>2150</v>
      </c>
      <c r="AU178" s="190" t="s">
        <v>82</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353</v>
      </c>
      <c r="BM178" s="190" t="s">
        <v>3509</v>
      </c>
    </row>
    <row r="179" s="2" customFormat="1">
      <c r="A179" s="34"/>
      <c r="B179" s="35"/>
      <c r="C179" s="34"/>
      <c r="D179" s="192" t="s">
        <v>290</v>
      </c>
      <c r="E179" s="34"/>
      <c r="F179" s="193" t="s">
        <v>3508</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82</v>
      </c>
    </row>
    <row r="180" s="2" customFormat="1" ht="16.5" customHeight="1">
      <c r="A180" s="34"/>
      <c r="B180" s="177"/>
      <c r="C180" s="208" t="s">
        <v>763</v>
      </c>
      <c r="D180" s="208" t="s">
        <v>2150</v>
      </c>
      <c r="E180" s="209" t="s">
        <v>3510</v>
      </c>
      <c r="F180" s="210" t="s">
        <v>3511</v>
      </c>
      <c r="G180" s="211" t="s">
        <v>410</v>
      </c>
      <c r="H180" s="212">
        <v>3</v>
      </c>
      <c r="I180" s="213"/>
      <c r="J180" s="214">
        <f>ROUND(I180*H180,2)</f>
        <v>0</v>
      </c>
      <c r="K180" s="215"/>
      <c r="L180" s="216"/>
      <c r="M180" s="217" t="s">
        <v>1</v>
      </c>
      <c r="N180" s="218" t="s">
        <v>38</v>
      </c>
      <c r="O180" s="73"/>
      <c r="P180" s="188">
        <f>O180*H180</f>
        <v>0</v>
      </c>
      <c r="Q180" s="188">
        <v>0</v>
      </c>
      <c r="R180" s="188">
        <f>Q180*H180</f>
        <v>0</v>
      </c>
      <c r="S180" s="188">
        <v>0</v>
      </c>
      <c r="T180" s="189">
        <f>S180*H180</f>
        <v>0</v>
      </c>
      <c r="U180" s="34"/>
      <c r="V180" s="34"/>
      <c r="W180" s="34"/>
      <c r="X180" s="34"/>
      <c r="Y180" s="34"/>
      <c r="Z180" s="34"/>
      <c r="AA180" s="34"/>
      <c r="AB180" s="34"/>
      <c r="AC180" s="34"/>
      <c r="AD180" s="34"/>
      <c r="AE180" s="34"/>
      <c r="AR180" s="190" t="s">
        <v>502</v>
      </c>
      <c r="AT180" s="190" t="s">
        <v>2150</v>
      </c>
      <c r="AU180" s="190" t="s">
        <v>82</v>
      </c>
      <c r="AY180" s="15" t="s">
        <v>281</v>
      </c>
      <c r="BE180" s="191">
        <f>IF(N180="základní",J180,0)</f>
        <v>0</v>
      </c>
      <c r="BF180" s="191">
        <f>IF(N180="snížená",J180,0)</f>
        <v>0</v>
      </c>
      <c r="BG180" s="191">
        <f>IF(N180="zákl. přenesená",J180,0)</f>
        <v>0</v>
      </c>
      <c r="BH180" s="191">
        <f>IF(N180="sníž. přenesená",J180,0)</f>
        <v>0</v>
      </c>
      <c r="BI180" s="191">
        <f>IF(N180="nulová",J180,0)</f>
        <v>0</v>
      </c>
      <c r="BJ180" s="15" t="s">
        <v>80</v>
      </c>
      <c r="BK180" s="191">
        <f>ROUND(I180*H180,2)</f>
        <v>0</v>
      </c>
      <c r="BL180" s="15" t="s">
        <v>353</v>
      </c>
      <c r="BM180" s="190" t="s">
        <v>3512</v>
      </c>
    </row>
    <row r="181" s="2" customFormat="1">
      <c r="A181" s="34"/>
      <c r="B181" s="35"/>
      <c r="C181" s="34"/>
      <c r="D181" s="192" t="s">
        <v>290</v>
      </c>
      <c r="E181" s="34"/>
      <c r="F181" s="193" t="s">
        <v>3511</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290</v>
      </c>
      <c r="AU181" s="15" t="s">
        <v>82</v>
      </c>
    </row>
    <row r="182" s="2" customFormat="1" ht="21.75" customHeight="1">
      <c r="A182" s="34"/>
      <c r="B182" s="177"/>
      <c r="C182" s="178" t="s">
        <v>767</v>
      </c>
      <c r="D182" s="178" t="s">
        <v>284</v>
      </c>
      <c r="E182" s="179" t="s">
        <v>3513</v>
      </c>
      <c r="F182" s="180" t="s">
        <v>3514</v>
      </c>
      <c r="G182" s="181" t="s">
        <v>410</v>
      </c>
      <c r="H182" s="203">
        <v>5</v>
      </c>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353</v>
      </c>
      <c r="AT182" s="190" t="s">
        <v>284</v>
      </c>
      <c r="AU182" s="190" t="s">
        <v>82</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353</v>
      </c>
      <c r="BM182" s="190" t="s">
        <v>3515</v>
      </c>
    </row>
    <row r="183" s="2" customFormat="1">
      <c r="A183" s="34"/>
      <c r="B183" s="35"/>
      <c r="C183" s="34"/>
      <c r="D183" s="192" t="s">
        <v>290</v>
      </c>
      <c r="E183" s="34"/>
      <c r="F183" s="193" t="s">
        <v>3514</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82</v>
      </c>
    </row>
    <row r="184" s="2" customFormat="1" ht="16.5" customHeight="1">
      <c r="A184" s="34"/>
      <c r="B184" s="177"/>
      <c r="C184" s="208" t="s">
        <v>483</v>
      </c>
      <c r="D184" s="208" t="s">
        <v>2150</v>
      </c>
      <c r="E184" s="209" t="s">
        <v>3516</v>
      </c>
      <c r="F184" s="210" t="s">
        <v>3517</v>
      </c>
      <c r="G184" s="211" t="s">
        <v>410</v>
      </c>
      <c r="H184" s="212">
        <v>5</v>
      </c>
      <c r="I184" s="213"/>
      <c r="J184" s="214">
        <f>ROUND(I184*H184,2)</f>
        <v>0</v>
      </c>
      <c r="K184" s="215"/>
      <c r="L184" s="216"/>
      <c r="M184" s="217" t="s">
        <v>1</v>
      </c>
      <c r="N184" s="218" t="s">
        <v>38</v>
      </c>
      <c r="O184" s="73"/>
      <c r="P184" s="188">
        <f>O184*H184</f>
        <v>0</v>
      </c>
      <c r="Q184" s="188">
        <v>0</v>
      </c>
      <c r="R184" s="188">
        <f>Q184*H184</f>
        <v>0</v>
      </c>
      <c r="S184" s="188">
        <v>0</v>
      </c>
      <c r="T184" s="189">
        <f>S184*H184</f>
        <v>0</v>
      </c>
      <c r="U184" s="34"/>
      <c r="V184" s="34"/>
      <c r="W184" s="34"/>
      <c r="X184" s="34"/>
      <c r="Y184" s="34"/>
      <c r="Z184" s="34"/>
      <c r="AA184" s="34"/>
      <c r="AB184" s="34"/>
      <c r="AC184" s="34"/>
      <c r="AD184" s="34"/>
      <c r="AE184" s="34"/>
      <c r="AR184" s="190" t="s">
        <v>502</v>
      </c>
      <c r="AT184" s="190" t="s">
        <v>2150</v>
      </c>
      <c r="AU184" s="190" t="s">
        <v>82</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353</v>
      </c>
      <c r="BM184" s="190" t="s">
        <v>3518</v>
      </c>
    </row>
    <row r="185" s="2" customFormat="1">
      <c r="A185" s="34"/>
      <c r="B185" s="35"/>
      <c r="C185" s="34"/>
      <c r="D185" s="192" t="s">
        <v>290</v>
      </c>
      <c r="E185" s="34"/>
      <c r="F185" s="193" t="s">
        <v>3517</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82</v>
      </c>
    </row>
    <row r="186" s="2" customFormat="1" ht="33" customHeight="1">
      <c r="A186" s="34"/>
      <c r="B186" s="177"/>
      <c r="C186" s="178" t="s">
        <v>487</v>
      </c>
      <c r="D186" s="178" t="s">
        <v>284</v>
      </c>
      <c r="E186" s="179" t="s">
        <v>3519</v>
      </c>
      <c r="F186" s="180" t="s">
        <v>3520</v>
      </c>
      <c r="G186" s="181" t="s">
        <v>410</v>
      </c>
      <c r="H186" s="203">
        <v>6</v>
      </c>
      <c r="I186" s="183"/>
      <c r="J186" s="184">
        <f>ROUND(I186*H186,2)</f>
        <v>0</v>
      </c>
      <c r="K186" s="185"/>
      <c r="L186" s="35"/>
      <c r="M186" s="186" t="s">
        <v>1</v>
      </c>
      <c r="N186" s="187" t="s">
        <v>38</v>
      </c>
      <c r="O186" s="73"/>
      <c r="P186" s="188">
        <f>O186*H186</f>
        <v>0</v>
      </c>
      <c r="Q186" s="188">
        <v>0</v>
      </c>
      <c r="R186" s="188">
        <f>Q186*H186</f>
        <v>0</v>
      </c>
      <c r="S186" s="188">
        <v>0</v>
      </c>
      <c r="T186" s="189">
        <f>S186*H186</f>
        <v>0</v>
      </c>
      <c r="U186" s="34"/>
      <c r="V186" s="34"/>
      <c r="W186" s="34"/>
      <c r="X186" s="34"/>
      <c r="Y186" s="34"/>
      <c r="Z186" s="34"/>
      <c r="AA186" s="34"/>
      <c r="AB186" s="34"/>
      <c r="AC186" s="34"/>
      <c r="AD186" s="34"/>
      <c r="AE186" s="34"/>
      <c r="AR186" s="190" t="s">
        <v>353</v>
      </c>
      <c r="AT186" s="190" t="s">
        <v>284</v>
      </c>
      <c r="AU186" s="190" t="s">
        <v>82</v>
      </c>
      <c r="AY186" s="15" t="s">
        <v>281</v>
      </c>
      <c r="BE186" s="191">
        <f>IF(N186="základní",J186,0)</f>
        <v>0</v>
      </c>
      <c r="BF186" s="191">
        <f>IF(N186="snížená",J186,0)</f>
        <v>0</v>
      </c>
      <c r="BG186" s="191">
        <f>IF(N186="zákl. přenesená",J186,0)</f>
        <v>0</v>
      </c>
      <c r="BH186" s="191">
        <f>IF(N186="sníž. přenesená",J186,0)</f>
        <v>0</v>
      </c>
      <c r="BI186" s="191">
        <f>IF(N186="nulová",J186,0)</f>
        <v>0</v>
      </c>
      <c r="BJ186" s="15" t="s">
        <v>80</v>
      </c>
      <c r="BK186" s="191">
        <f>ROUND(I186*H186,2)</f>
        <v>0</v>
      </c>
      <c r="BL186" s="15" t="s">
        <v>353</v>
      </c>
      <c r="BM186" s="190" t="s">
        <v>3521</v>
      </c>
    </row>
    <row r="187" s="2" customFormat="1">
      <c r="A187" s="34"/>
      <c r="B187" s="35"/>
      <c r="C187" s="34"/>
      <c r="D187" s="192" t="s">
        <v>290</v>
      </c>
      <c r="E187" s="34"/>
      <c r="F187" s="193" t="s">
        <v>3520</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290</v>
      </c>
      <c r="AU187" s="15" t="s">
        <v>82</v>
      </c>
    </row>
    <row r="188" s="2" customFormat="1" ht="24.15" customHeight="1">
      <c r="A188" s="34"/>
      <c r="B188" s="177"/>
      <c r="C188" s="208" t="s">
        <v>491</v>
      </c>
      <c r="D188" s="208" t="s">
        <v>2150</v>
      </c>
      <c r="E188" s="209" t="s">
        <v>3522</v>
      </c>
      <c r="F188" s="210" t="s">
        <v>3523</v>
      </c>
      <c r="G188" s="211" t="s">
        <v>410</v>
      </c>
      <c r="H188" s="212">
        <v>6</v>
      </c>
      <c r="I188" s="213"/>
      <c r="J188" s="214">
        <f>ROUND(I188*H188,2)</f>
        <v>0</v>
      </c>
      <c r="K188" s="215"/>
      <c r="L188" s="216"/>
      <c r="M188" s="217" t="s">
        <v>1</v>
      </c>
      <c r="N188" s="218" t="s">
        <v>38</v>
      </c>
      <c r="O188" s="73"/>
      <c r="P188" s="188">
        <f>O188*H188</f>
        <v>0</v>
      </c>
      <c r="Q188" s="188">
        <v>0</v>
      </c>
      <c r="R188" s="188">
        <f>Q188*H188</f>
        <v>0</v>
      </c>
      <c r="S188" s="188">
        <v>0</v>
      </c>
      <c r="T188" s="189">
        <f>S188*H188</f>
        <v>0</v>
      </c>
      <c r="U188" s="34"/>
      <c r="V188" s="34"/>
      <c r="W188" s="34"/>
      <c r="X188" s="34"/>
      <c r="Y188" s="34"/>
      <c r="Z188" s="34"/>
      <c r="AA188" s="34"/>
      <c r="AB188" s="34"/>
      <c r="AC188" s="34"/>
      <c r="AD188" s="34"/>
      <c r="AE188" s="34"/>
      <c r="AR188" s="190" t="s">
        <v>502</v>
      </c>
      <c r="AT188" s="190" t="s">
        <v>2150</v>
      </c>
      <c r="AU188" s="190" t="s">
        <v>82</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353</v>
      </c>
      <c r="BM188" s="190" t="s">
        <v>3524</v>
      </c>
    </row>
    <row r="189" s="2" customFormat="1">
      <c r="A189" s="34"/>
      <c r="B189" s="35"/>
      <c r="C189" s="34"/>
      <c r="D189" s="192" t="s">
        <v>290</v>
      </c>
      <c r="E189" s="34"/>
      <c r="F189" s="193" t="s">
        <v>3523</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82</v>
      </c>
    </row>
    <row r="190" s="2" customFormat="1" ht="24.15" customHeight="1">
      <c r="A190" s="34"/>
      <c r="B190" s="177"/>
      <c r="C190" s="178" t="s">
        <v>498</v>
      </c>
      <c r="D190" s="178" t="s">
        <v>284</v>
      </c>
      <c r="E190" s="179" t="s">
        <v>3525</v>
      </c>
      <c r="F190" s="180" t="s">
        <v>3526</v>
      </c>
      <c r="G190" s="181" t="s">
        <v>410</v>
      </c>
      <c r="H190" s="203">
        <v>1</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353</v>
      </c>
      <c r="AT190" s="190" t="s">
        <v>284</v>
      </c>
      <c r="AU190" s="190" t="s">
        <v>82</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353</v>
      </c>
      <c r="BM190" s="190" t="s">
        <v>3527</v>
      </c>
    </row>
    <row r="191" s="2" customFormat="1">
      <c r="A191" s="34"/>
      <c r="B191" s="35"/>
      <c r="C191" s="34"/>
      <c r="D191" s="192" t="s">
        <v>290</v>
      </c>
      <c r="E191" s="34"/>
      <c r="F191" s="193" t="s">
        <v>3526</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82</v>
      </c>
    </row>
    <row r="192" s="2" customFormat="1" ht="24.15" customHeight="1">
      <c r="A192" s="34"/>
      <c r="B192" s="177"/>
      <c r="C192" s="208" t="s">
        <v>502</v>
      </c>
      <c r="D192" s="208" t="s">
        <v>2150</v>
      </c>
      <c r="E192" s="209" t="s">
        <v>3528</v>
      </c>
      <c r="F192" s="210" t="s">
        <v>3529</v>
      </c>
      <c r="G192" s="211" t="s">
        <v>410</v>
      </c>
      <c r="H192" s="212">
        <v>1</v>
      </c>
      <c r="I192" s="213"/>
      <c r="J192" s="214">
        <f>ROUND(I192*H192,2)</f>
        <v>0</v>
      </c>
      <c r="K192" s="215"/>
      <c r="L192" s="216"/>
      <c r="M192" s="217" t="s">
        <v>1</v>
      </c>
      <c r="N192" s="218" t="s">
        <v>38</v>
      </c>
      <c r="O192" s="73"/>
      <c r="P192" s="188">
        <f>O192*H192</f>
        <v>0</v>
      </c>
      <c r="Q192" s="188">
        <v>0</v>
      </c>
      <c r="R192" s="188">
        <f>Q192*H192</f>
        <v>0</v>
      </c>
      <c r="S192" s="188">
        <v>0</v>
      </c>
      <c r="T192" s="189">
        <f>S192*H192</f>
        <v>0</v>
      </c>
      <c r="U192" s="34"/>
      <c r="V192" s="34"/>
      <c r="W192" s="34"/>
      <c r="X192" s="34"/>
      <c r="Y192" s="34"/>
      <c r="Z192" s="34"/>
      <c r="AA192" s="34"/>
      <c r="AB192" s="34"/>
      <c r="AC192" s="34"/>
      <c r="AD192" s="34"/>
      <c r="AE192" s="34"/>
      <c r="AR192" s="190" t="s">
        <v>502</v>
      </c>
      <c r="AT192" s="190" t="s">
        <v>2150</v>
      </c>
      <c r="AU192" s="190" t="s">
        <v>82</v>
      </c>
      <c r="AY192" s="15" t="s">
        <v>281</v>
      </c>
      <c r="BE192" s="191">
        <f>IF(N192="základní",J192,0)</f>
        <v>0</v>
      </c>
      <c r="BF192" s="191">
        <f>IF(N192="snížená",J192,0)</f>
        <v>0</v>
      </c>
      <c r="BG192" s="191">
        <f>IF(N192="zákl. přenesená",J192,0)</f>
        <v>0</v>
      </c>
      <c r="BH192" s="191">
        <f>IF(N192="sníž. přenesená",J192,0)</f>
        <v>0</v>
      </c>
      <c r="BI192" s="191">
        <f>IF(N192="nulová",J192,0)</f>
        <v>0</v>
      </c>
      <c r="BJ192" s="15" t="s">
        <v>80</v>
      </c>
      <c r="BK192" s="191">
        <f>ROUND(I192*H192,2)</f>
        <v>0</v>
      </c>
      <c r="BL192" s="15" t="s">
        <v>353</v>
      </c>
      <c r="BM192" s="190" t="s">
        <v>3530</v>
      </c>
    </row>
    <row r="193" s="2" customFormat="1">
      <c r="A193" s="34"/>
      <c r="B193" s="35"/>
      <c r="C193" s="34"/>
      <c r="D193" s="192" t="s">
        <v>290</v>
      </c>
      <c r="E193" s="34"/>
      <c r="F193" s="193" t="s">
        <v>3529</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290</v>
      </c>
      <c r="AU193" s="15" t="s">
        <v>82</v>
      </c>
    </row>
    <row r="194" s="2" customFormat="1" ht="33" customHeight="1">
      <c r="A194" s="34"/>
      <c r="B194" s="177"/>
      <c r="C194" s="178" t="s">
        <v>507</v>
      </c>
      <c r="D194" s="178" t="s">
        <v>284</v>
      </c>
      <c r="E194" s="179" t="s">
        <v>3531</v>
      </c>
      <c r="F194" s="180" t="s">
        <v>3532</v>
      </c>
      <c r="G194" s="181" t="s">
        <v>410</v>
      </c>
      <c r="H194" s="203">
        <v>23</v>
      </c>
      <c r="I194" s="183"/>
      <c r="J194" s="184">
        <f>ROUND(I194*H194,2)</f>
        <v>0</v>
      </c>
      <c r="K194" s="185"/>
      <c r="L194" s="35"/>
      <c r="M194" s="186" t="s">
        <v>1</v>
      </c>
      <c r="N194" s="187" t="s">
        <v>38</v>
      </c>
      <c r="O194" s="73"/>
      <c r="P194" s="188">
        <f>O194*H194</f>
        <v>0</v>
      </c>
      <c r="Q194" s="188">
        <v>0</v>
      </c>
      <c r="R194" s="188">
        <f>Q194*H194</f>
        <v>0</v>
      </c>
      <c r="S194" s="188">
        <v>0</v>
      </c>
      <c r="T194" s="189">
        <f>S194*H194</f>
        <v>0</v>
      </c>
      <c r="U194" s="34"/>
      <c r="V194" s="34"/>
      <c r="W194" s="34"/>
      <c r="X194" s="34"/>
      <c r="Y194" s="34"/>
      <c r="Z194" s="34"/>
      <c r="AA194" s="34"/>
      <c r="AB194" s="34"/>
      <c r="AC194" s="34"/>
      <c r="AD194" s="34"/>
      <c r="AE194" s="34"/>
      <c r="AR194" s="190" t="s">
        <v>353</v>
      </c>
      <c r="AT194" s="190" t="s">
        <v>284</v>
      </c>
      <c r="AU194" s="190" t="s">
        <v>82</v>
      </c>
      <c r="AY194" s="15" t="s">
        <v>281</v>
      </c>
      <c r="BE194" s="191">
        <f>IF(N194="základní",J194,0)</f>
        <v>0</v>
      </c>
      <c r="BF194" s="191">
        <f>IF(N194="snížená",J194,0)</f>
        <v>0</v>
      </c>
      <c r="BG194" s="191">
        <f>IF(N194="zákl. přenesená",J194,0)</f>
        <v>0</v>
      </c>
      <c r="BH194" s="191">
        <f>IF(N194="sníž. přenesená",J194,0)</f>
        <v>0</v>
      </c>
      <c r="BI194" s="191">
        <f>IF(N194="nulová",J194,0)</f>
        <v>0</v>
      </c>
      <c r="BJ194" s="15" t="s">
        <v>80</v>
      </c>
      <c r="BK194" s="191">
        <f>ROUND(I194*H194,2)</f>
        <v>0</v>
      </c>
      <c r="BL194" s="15" t="s">
        <v>353</v>
      </c>
      <c r="BM194" s="190" t="s">
        <v>3533</v>
      </c>
    </row>
    <row r="195" s="2" customFormat="1">
      <c r="A195" s="34"/>
      <c r="B195" s="35"/>
      <c r="C195" s="34"/>
      <c r="D195" s="192" t="s">
        <v>290</v>
      </c>
      <c r="E195" s="34"/>
      <c r="F195" s="193" t="s">
        <v>3532</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290</v>
      </c>
      <c r="AU195" s="15" t="s">
        <v>82</v>
      </c>
    </row>
    <row r="196" s="2" customFormat="1" ht="24.15" customHeight="1">
      <c r="A196" s="34"/>
      <c r="B196" s="177"/>
      <c r="C196" s="208" t="s">
        <v>798</v>
      </c>
      <c r="D196" s="208" t="s">
        <v>2150</v>
      </c>
      <c r="E196" s="209" t="s">
        <v>3534</v>
      </c>
      <c r="F196" s="210" t="s">
        <v>3535</v>
      </c>
      <c r="G196" s="211" t="s">
        <v>410</v>
      </c>
      <c r="H196" s="212">
        <v>9</v>
      </c>
      <c r="I196" s="213"/>
      <c r="J196" s="214">
        <f>ROUND(I196*H196,2)</f>
        <v>0</v>
      </c>
      <c r="K196" s="215"/>
      <c r="L196" s="216"/>
      <c r="M196" s="217" t="s">
        <v>1</v>
      </c>
      <c r="N196" s="218"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502</v>
      </c>
      <c r="AT196" s="190" t="s">
        <v>2150</v>
      </c>
      <c r="AU196" s="190" t="s">
        <v>82</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353</v>
      </c>
      <c r="BM196" s="190" t="s">
        <v>3536</v>
      </c>
    </row>
    <row r="197" s="2" customFormat="1">
      <c r="A197" s="34"/>
      <c r="B197" s="35"/>
      <c r="C197" s="34"/>
      <c r="D197" s="192" t="s">
        <v>290</v>
      </c>
      <c r="E197" s="34"/>
      <c r="F197" s="193" t="s">
        <v>3535</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82</v>
      </c>
    </row>
    <row r="198" s="2" customFormat="1" ht="24.15" customHeight="1">
      <c r="A198" s="34"/>
      <c r="B198" s="177"/>
      <c r="C198" s="208" t="s">
        <v>804</v>
      </c>
      <c r="D198" s="208" t="s">
        <v>2150</v>
      </c>
      <c r="E198" s="209" t="s">
        <v>3537</v>
      </c>
      <c r="F198" s="210" t="s">
        <v>3538</v>
      </c>
      <c r="G198" s="211" t="s">
        <v>410</v>
      </c>
      <c r="H198" s="212">
        <v>9</v>
      </c>
      <c r="I198" s="213"/>
      <c r="J198" s="214">
        <f>ROUND(I198*H198,2)</f>
        <v>0</v>
      </c>
      <c r="K198" s="215"/>
      <c r="L198" s="216"/>
      <c r="M198" s="217" t="s">
        <v>1</v>
      </c>
      <c r="N198" s="218" t="s">
        <v>38</v>
      </c>
      <c r="O198" s="73"/>
      <c r="P198" s="188">
        <f>O198*H198</f>
        <v>0</v>
      </c>
      <c r="Q198" s="188">
        <v>0</v>
      </c>
      <c r="R198" s="188">
        <f>Q198*H198</f>
        <v>0</v>
      </c>
      <c r="S198" s="188">
        <v>0</v>
      </c>
      <c r="T198" s="189">
        <f>S198*H198</f>
        <v>0</v>
      </c>
      <c r="U198" s="34"/>
      <c r="V198" s="34"/>
      <c r="W198" s="34"/>
      <c r="X198" s="34"/>
      <c r="Y198" s="34"/>
      <c r="Z198" s="34"/>
      <c r="AA198" s="34"/>
      <c r="AB198" s="34"/>
      <c r="AC198" s="34"/>
      <c r="AD198" s="34"/>
      <c r="AE198" s="34"/>
      <c r="AR198" s="190" t="s">
        <v>502</v>
      </c>
      <c r="AT198" s="190" t="s">
        <v>2150</v>
      </c>
      <c r="AU198" s="190" t="s">
        <v>82</v>
      </c>
      <c r="AY198" s="15" t="s">
        <v>281</v>
      </c>
      <c r="BE198" s="191">
        <f>IF(N198="základní",J198,0)</f>
        <v>0</v>
      </c>
      <c r="BF198" s="191">
        <f>IF(N198="snížená",J198,0)</f>
        <v>0</v>
      </c>
      <c r="BG198" s="191">
        <f>IF(N198="zákl. přenesená",J198,0)</f>
        <v>0</v>
      </c>
      <c r="BH198" s="191">
        <f>IF(N198="sníž. přenesená",J198,0)</f>
        <v>0</v>
      </c>
      <c r="BI198" s="191">
        <f>IF(N198="nulová",J198,0)</f>
        <v>0</v>
      </c>
      <c r="BJ198" s="15" t="s">
        <v>80</v>
      </c>
      <c r="BK198" s="191">
        <f>ROUND(I198*H198,2)</f>
        <v>0</v>
      </c>
      <c r="BL198" s="15" t="s">
        <v>353</v>
      </c>
      <c r="BM198" s="190" t="s">
        <v>3539</v>
      </c>
    </row>
    <row r="199" s="2" customFormat="1">
      <c r="A199" s="34"/>
      <c r="B199" s="35"/>
      <c r="C199" s="34"/>
      <c r="D199" s="192" t="s">
        <v>290</v>
      </c>
      <c r="E199" s="34"/>
      <c r="F199" s="193" t="s">
        <v>3538</v>
      </c>
      <c r="G199" s="34"/>
      <c r="H199" s="34"/>
      <c r="I199" s="194"/>
      <c r="J199" s="34"/>
      <c r="K199" s="34"/>
      <c r="L199" s="35"/>
      <c r="M199" s="195"/>
      <c r="N199" s="196"/>
      <c r="O199" s="73"/>
      <c r="P199" s="73"/>
      <c r="Q199" s="73"/>
      <c r="R199" s="73"/>
      <c r="S199" s="73"/>
      <c r="T199" s="74"/>
      <c r="U199" s="34"/>
      <c r="V199" s="34"/>
      <c r="W199" s="34"/>
      <c r="X199" s="34"/>
      <c r="Y199" s="34"/>
      <c r="Z199" s="34"/>
      <c r="AA199" s="34"/>
      <c r="AB199" s="34"/>
      <c r="AC199" s="34"/>
      <c r="AD199" s="34"/>
      <c r="AE199" s="34"/>
      <c r="AT199" s="15" t="s">
        <v>290</v>
      </c>
      <c r="AU199" s="15" t="s">
        <v>82</v>
      </c>
    </row>
    <row r="200" s="2" customFormat="1" ht="21.75" customHeight="1">
      <c r="A200" s="34"/>
      <c r="B200" s="177"/>
      <c r="C200" s="208" t="s">
        <v>809</v>
      </c>
      <c r="D200" s="208" t="s">
        <v>2150</v>
      </c>
      <c r="E200" s="209" t="s">
        <v>3540</v>
      </c>
      <c r="F200" s="210" t="s">
        <v>3541</v>
      </c>
      <c r="G200" s="211" t="s">
        <v>410</v>
      </c>
      <c r="H200" s="212">
        <v>5</v>
      </c>
      <c r="I200" s="213"/>
      <c r="J200" s="214">
        <f>ROUND(I200*H200,2)</f>
        <v>0</v>
      </c>
      <c r="K200" s="215"/>
      <c r="L200" s="216"/>
      <c r="M200" s="217" t="s">
        <v>1</v>
      </c>
      <c r="N200" s="218" t="s">
        <v>38</v>
      </c>
      <c r="O200" s="73"/>
      <c r="P200" s="188">
        <f>O200*H200</f>
        <v>0</v>
      </c>
      <c r="Q200" s="188">
        <v>0</v>
      </c>
      <c r="R200" s="188">
        <f>Q200*H200</f>
        <v>0</v>
      </c>
      <c r="S200" s="188">
        <v>0</v>
      </c>
      <c r="T200" s="189">
        <f>S200*H200</f>
        <v>0</v>
      </c>
      <c r="U200" s="34"/>
      <c r="V200" s="34"/>
      <c r="W200" s="34"/>
      <c r="X200" s="34"/>
      <c r="Y200" s="34"/>
      <c r="Z200" s="34"/>
      <c r="AA200" s="34"/>
      <c r="AB200" s="34"/>
      <c r="AC200" s="34"/>
      <c r="AD200" s="34"/>
      <c r="AE200" s="34"/>
      <c r="AR200" s="190" t="s">
        <v>502</v>
      </c>
      <c r="AT200" s="190" t="s">
        <v>2150</v>
      </c>
      <c r="AU200" s="190" t="s">
        <v>82</v>
      </c>
      <c r="AY200" s="15" t="s">
        <v>281</v>
      </c>
      <c r="BE200" s="191">
        <f>IF(N200="základní",J200,0)</f>
        <v>0</v>
      </c>
      <c r="BF200" s="191">
        <f>IF(N200="snížená",J200,0)</f>
        <v>0</v>
      </c>
      <c r="BG200" s="191">
        <f>IF(N200="zákl. přenesená",J200,0)</f>
        <v>0</v>
      </c>
      <c r="BH200" s="191">
        <f>IF(N200="sníž. přenesená",J200,0)</f>
        <v>0</v>
      </c>
      <c r="BI200" s="191">
        <f>IF(N200="nulová",J200,0)</f>
        <v>0</v>
      </c>
      <c r="BJ200" s="15" t="s">
        <v>80</v>
      </c>
      <c r="BK200" s="191">
        <f>ROUND(I200*H200,2)</f>
        <v>0</v>
      </c>
      <c r="BL200" s="15" t="s">
        <v>353</v>
      </c>
      <c r="BM200" s="190" t="s">
        <v>3542</v>
      </c>
    </row>
    <row r="201" s="2" customFormat="1">
      <c r="A201" s="34"/>
      <c r="B201" s="35"/>
      <c r="C201" s="34"/>
      <c r="D201" s="192" t="s">
        <v>290</v>
      </c>
      <c r="E201" s="34"/>
      <c r="F201" s="193" t="s">
        <v>3541</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290</v>
      </c>
      <c r="AU201" s="15" t="s">
        <v>82</v>
      </c>
    </row>
    <row r="202" s="2" customFormat="1" ht="37.8" customHeight="1">
      <c r="A202" s="34"/>
      <c r="B202" s="177"/>
      <c r="C202" s="178" t="s">
        <v>814</v>
      </c>
      <c r="D202" s="178" t="s">
        <v>284</v>
      </c>
      <c r="E202" s="179" t="s">
        <v>3543</v>
      </c>
      <c r="F202" s="180" t="s">
        <v>3544</v>
      </c>
      <c r="G202" s="181" t="s">
        <v>410</v>
      </c>
      <c r="H202" s="203">
        <v>6</v>
      </c>
      <c r="I202" s="183"/>
      <c r="J202" s="184">
        <f>ROUND(I202*H202,2)</f>
        <v>0</v>
      </c>
      <c r="K202" s="185"/>
      <c r="L202" s="35"/>
      <c r="M202" s="186" t="s">
        <v>1</v>
      </c>
      <c r="N202" s="187" t="s">
        <v>38</v>
      </c>
      <c r="O202" s="73"/>
      <c r="P202" s="188">
        <f>O202*H202</f>
        <v>0</v>
      </c>
      <c r="Q202" s="188">
        <v>0</v>
      </c>
      <c r="R202" s="188">
        <f>Q202*H202</f>
        <v>0</v>
      </c>
      <c r="S202" s="188">
        <v>0</v>
      </c>
      <c r="T202" s="189">
        <f>S202*H202</f>
        <v>0</v>
      </c>
      <c r="U202" s="34"/>
      <c r="V202" s="34"/>
      <c r="W202" s="34"/>
      <c r="X202" s="34"/>
      <c r="Y202" s="34"/>
      <c r="Z202" s="34"/>
      <c r="AA202" s="34"/>
      <c r="AB202" s="34"/>
      <c r="AC202" s="34"/>
      <c r="AD202" s="34"/>
      <c r="AE202" s="34"/>
      <c r="AR202" s="190" t="s">
        <v>353</v>
      </c>
      <c r="AT202" s="190" t="s">
        <v>284</v>
      </c>
      <c r="AU202" s="190" t="s">
        <v>82</v>
      </c>
      <c r="AY202" s="15" t="s">
        <v>281</v>
      </c>
      <c r="BE202" s="191">
        <f>IF(N202="základní",J202,0)</f>
        <v>0</v>
      </c>
      <c r="BF202" s="191">
        <f>IF(N202="snížená",J202,0)</f>
        <v>0</v>
      </c>
      <c r="BG202" s="191">
        <f>IF(N202="zákl. přenesená",J202,0)</f>
        <v>0</v>
      </c>
      <c r="BH202" s="191">
        <f>IF(N202="sníž. přenesená",J202,0)</f>
        <v>0</v>
      </c>
      <c r="BI202" s="191">
        <f>IF(N202="nulová",J202,0)</f>
        <v>0</v>
      </c>
      <c r="BJ202" s="15" t="s">
        <v>80</v>
      </c>
      <c r="BK202" s="191">
        <f>ROUND(I202*H202,2)</f>
        <v>0</v>
      </c>
      <c r="BL202" s="15" t="s">
        <v>353</v>
      </c>
      <c r="BM202" s="190" t="s">
        <v>3545</v>
      </c>
    </row>
    <row r="203" s="2" customFormat="1">
      <c r="A203" s="34"/>
      <c r="B203" s="35"/>
      <c r="C203" s="34"/>
      <c r="D203" s="192" t="s">
        <v>290</v>
      </c>
      <c r="E203" s="34"/>
      <c r="F203" s="193" t="s">
        <v>3544</v>
      </c>
      <c r="G203" s="34"/>
      <c r="H203" s="34"/>
      <c r="I203" s="194"/>
      <c r="J203" s="34"/>
      <c r="K203" s="34"/>
      <c r="L203" s="35"/>
      <c r="M203" s="195"/>
      <c r="N203" s="196"/>
      <c r="O203" s="73"/>
      <c r="P203" s="73"/>
      <c r="Q203" s="73"/>
      <c r="R203" s="73"/>
      <c r="S203" s="73"/>
      <c r="T203" s="74"/>
      <c r="U203" s="34"/>
      <c r="V203" s="34"/>
      <c r="W203" s="34"/>
      <c r="X203" s="34"/>
      <c r="Y203" s="34"/>
      <c r="Z203" s="34"/>
      <c r="AA203" s="34"/>
      <c r="AB203" s="34"/>
      <c r="AC203" s="34"/>
      <c r="AD203" s="34"/>
      <c r="AE203" s="34"/>
      <c r="AT203" s="15" t="s">
        <v>290</v>
      </c>
      <c r="AU203" s="15" t="s">
        <v>82</v>
      </c>
    </row>
    <row r="204" s="2" customFormat="1" ht="21.75" customHeight="1">
      <c r="A204" s="34"/>
      <c r="B204" s="177"/>
      <c r="C204" s="208" t="s">
        <v>512</v>
      </c>
      <c r="D204" s="208" t="s">
        <v>2150</v>
      </c>
      <c r="E204" s="209" t="s">
        <v>3546</v>
      </c>
      <c r="F204" s="210" t="s">
        <v>3547</v>
      </c>
      <c r="G204" s="211" t="s">
        <v>410</v>
      </c>
      <c r="H204" s="212">
        <v>1</v>
      </c>
      <c r="I204" s="213"/>
      <c r="J204" s="214">
        <f>ROUND(I204*H204,2)</f>
        <v>0</v>
      </c>
      <c r="K204" s="215"/>
      <c r="L204" s="216"/>
      <c r="M204" s="217" t="s">
        <v>1</v>
      </c>
      <c r="N204" s="218" t="s">
        <v>38</v>
      </c>
      <c r="O204" s="73"/>
      <c r="P204" s="188">
        <f>O204*H204</f>
        <v>0</v>
      </c>
      <c r="Q204" s="188">
        <v>0</v>
      </c>
      <c r="R204" s="188">
        <f>Q204*H204</f>
        <v>0</v>
      </c>
      <c r="S204" s="188">
        <v>0</v>
      </c>
      <c r="T204" s="189">
        <f>S204*H204</f>
        <v>0</v>
      </c>
      <c r="U204" s="34"/>
      <c r="V204" s="34"/>
      <c r="W204" s="34"/>
      <c r="X204" s="34"/>
      <c r="Y204" s="34"/>
      <c r="Z204" s="34"/>
      <c r="AA204" s="34"/>
      <c r="AB204" s="34"/>
      <c r="AC204" s="34"/>
      <c r="AD204" s="34"/>
      <c r="AE204" s="34"/>
      <c r="AR204" s="190" t="s">
        <v>502</v>
      </c>
      <c r="AT204" s="190" t="s">
        <v>2150</v>
      </c>
      <c r="AU204" s="190" t="s">
        <v>82</v>
      </c>
      <c r="AY204" s="15" t="s">
        <v>281</v>
      </c>
      <c r="BE204" s="191">
        <f>IF(N204="základní",J204,0)</f>
        <v>0</v>
      </c>
      <c r="BF204" s="191">
        <f>IF(N204="snížená",J204,0)</f>
        <v>0</v>
      </c>
      <c r="BG204" s="191">
        <f>IF(N204="zákl. přenesená",J204,0)</f>
        <v>0</v>
      </c>
      <c r="BH204" s="191">
        <f>IF(N204="sníž. přenesená",J204,0)</f>
        <v>0</v>
      </c>
      <c r="BI204" s="191">
        <f>IF(N204="nulová",J204,0)</f>
        <v>0</v>
      </c>
      <c r="BJ204" s="15" t="s">
        <v>80</v>
      </c>
      <c r="BK204" s="191">
        <f>ROUND(I204*H204,2)</f>
        <v>0</v>
      </c>
      <c r="BL204" s="15" t="s">
        <v>353</v>
      </c>
      <c r="BM204" s="190" t="s">
        <v>3548</v>
      </c>
    </row>
    <row r="205" s="2" customFormat="1">
      <c r="A205" s="34"/>
      <c r="B205" s="35"/>
      <c r="C205" s="34"/>
      <c r="D205" s="192" t="s">
        <v>290</v>
      </c>
      <c r="E205" s="34"/>
      <c r="F205" s="193" t="s">
        <v>3547</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290</v>
      </c>
      <c r="AU205" s="15" t="s">
        <v>82</v>
      </c>
    </row>
    <row r="206" s="2" customFormat="1" ht="16.5" customHeight="1">
      <c r="A206" s="34"/>
      <c r="B206" s="177"/>
      <c r="C206" s="208" t="s">
        <v>517</v>
      </c>
      <c r="D206" s="208" t="s">
        <v>2150</v>
      </c>
      <c r="E206" s="209" t="s">
        <v>3549</v>
      </c>
      <c r="F206" s="210" t="s">
        <v>3550</v>
      </c>
      <c r="G206" s="211" t="s">
        <v>410</v>
      </c>
      <c r="H206" s="212">
        <v>5</v>
      </c>
      <c r="I206" s="213"/>
      <c r="J206" s="214">
        <f>ROUND(I206*H206,2)</f>
        <v>0</v>
      </c>
      <c r="K206" s="215"/>
      <c r="L206" s="216"/>
      <c r="M206" s="217" t="s">
        <v>1</v>
      </c>
      <c r="N206" s="218" t="s">
        <v>38</v>
      </c>
      <c r="O206" s="73"/>
      <c r="P206" s="188">
        <f>O206*H206</f>
        <v>0</v>
      </c>
      <c r="Q206" s="188">
        <v>0</v>
      </c>
      <c r="R206" s="188">
        <f>Q206*H206</f>
        <v>0</v>
      </c>
      <c r="S206" s="188">
        <v>0</v>
      </c>
      <c r="T206" s="189">
        <f>S206*H206</f>
        <v>0</v>
      </c>
      <c r="U206" s="34"/>
      <c r="V206" s="34"/>
      <c r="W206" s="34"/>
      <c r="X206" s="34"/>
      <c r="Y206" s="34"/>
      <c r="Z206" s="34"/>
      <c r="AA206" s="34"/>
      <c r="AB206" s="34"/>
      <c r="AC206" s="34"/>
      <c r="AD206" s="34"/>
      <c r="AE206" s="34"/>
      <c r="AR206" s="190" t="s">
        <v>502</v>
      </c>
      <c r="AT206" s="190" t="s">
        <v>2150</v>
      </c>
      <c r="AU206" s="190" t="s">
        <v>82</v>
      </c>
      <c r="AY206" s="15" t="s">
        <v>281</v>
      </c>
      <c r="BE206" s="191">
        <f>IF(N206="základní",J206,0)</f>
        <v>0</v>
      </c>
      <c r="BF206" s="191">
        <f>IF(N206="snížená",J206,0)</f>
        <v>0</v>
      </c>
      <c r="BG206" s="191">
        <f>IF(N206="zákl. přenesená",J206,0)</f>
        <v>0</v>
      </c>
      <c r="BH206" s="191">
        <f>IF(N206="sníž. přenesená",J206,0)</f>
        <v>0</v>
      </c>
      <c r="BI206" s="191">
        <f>IF(N206="nulová",J206,0)</f>
        <v>0</v>
      </c>
      <c r="BJ206" s="15" t="s">
        <v>80</v>
      </c>
      <c r="BK206" s="191">
        <f>ROUND(I206*H206,2)</f>
        <v>0</v>
      </c>
      <c r="BL206" s="15" t="s">
        <v>353</v>
      </c>
      <c r="BM206" s="190" t="s">
        <v>3551</v>
      </c>
    </row>
    <row r="207" s="2" customFormat="1">
      <c r="A207" s="34"/>
      <c r="B207" s="35"/>
      <c r="C207" s="34"/>
      <c r="D207" s="192" t="s">
        <v>290</v>
      </c>
      <c r="E207" s="34"/>
      <c r="F207" s="193" t="s">
        <v>3550</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290</v>
      </c>
      <c r="AU207" s="15" t="s">
        <v>82</v>
      </c>
    </row>
    <row r="208" s="2" customFormat="1" ht="44.25" customHeight="1">
      <c r="A208" s="34"/>
      <c r="B208" s="177"/>
      <c r="C208" s="178" t="s">
        <v>522</v>
      </c>
      <c r="D208" s="178" t="s">
        <v>284</v>
      </c>
      <c r="E208" s="179" t="s">
        <v>3552</v>
      </c>
      <c r="F208" s="180" t="s">
        <v>3553</v>
      </c>
      <c r="G208" s="181" t="s">
        <v>410</v>
      </c>
      <c r="H208" s="203">
        <v>3</v>
      </c>
      <c r="I208" s="183"/>
      <c r="J208" s="184">
        <f>ROUND(I208*H208,2)</f>
        <v>0</v>
      </c>
      <c r="K208" s="185"/>
      <c r="L208" s="35"/>
      <c r="M208" s="186" t="s">
        <v>1</v>
      </c>
      <c r="N208" s="187" t="s">
        <v>38</v>
      </c>
      <c r="O208" s="73"/>
      <c r="P208" s="188">
        <f>O208*H208</f>
        <v>0</v>
      </c>
      <c r="Q208" s="188">
        <v>0</v>
      </c>
      <c r="R208" s="188">
        <f>Q208*H208</f>
        <v>0</v>
      </c>
      <c r="S208" s="188">
        <v>0</v>
      </c>
      <c r="T208" s="189">
        <f>S208*H208</f>
        <v>0</v>
      </c>
      <c r="U208" s="34"/>
      <c r="V208" s="34"/>
      <c r="W208" s="34"/>
      <c r="X208" s="34"/>
      <c r="Y208" s="34"/>
      <c r="Z208" s="34"/>
      <c r="AA208" s="34"/>
      <c r="AB208" s="34"/>
      <c r="AC208" s="34"/>
      <c r="AD208" s="34"/>
      <c r="AE208" s="34"/>
      <c r="AR208" s="190" t="s">
        <v>353</v>
      </c>
      <c r="AT208" s="190" t="s">
        <v>284</v>
      </c>
      <c r="AU208" s="190" t="s">
        <v>82</v>
      </c>
      <c r="AY208" s="15" t="s">
        <v>281</v>
      </c>
      <c r="BE208" s="191">
        <f>IF(N208="základní",J208,0)</f>
        <v>0</v>
      </c>
      <c r="BF208" s="191">
        <f>IF(N208="snížená",J208,0)</f>
        <v>0</v>
      </c>
      <c r="BG208" s="191">
        <f>IF(N208="zákl. přenesená",J208,0)</f>
        <v>0</v>
      </c>
      <c r="BH208" s="191">
        <f>IF(N208="sníž. přenesená",J208,0)</f>
        <v>0</v>
      </c>
      <c r="BI208" s="191">
        <f>IF(N208="nulová",J208,0)</f>
        <v>0</v>
      </c>
      <c r="BJ208" s="15" t="s">
        <v>80</v>
      </c>
      <c r="BK208" s="191">
        <f>ROUND(I208*H208,2)</f>
        <v>0</v>
      </c>
      <c r="BL208" s="15" t="s">
        <v>353</v>
      </c>
      <c r="BM208" s="190" t="s">
        <v>3554</v>
      </c>
    </row>
    <row r="209" s="2" customFormat="1">
      <c r="A209" s="34"/>
      <c r="B209" s="35"/>
      <c r="C209" s="34"/>
      <c r="D209" s="192" t="s">
        <v>290</v>
      </c>
      <c r="E209" s="34"/>
      <c r="F209" s="193" t="s">
        <v>3553</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290</v>
      </c>
      <c r="AU209" s="15" t="s">
        <v>82</v>
      </c>
    </row>
    <row r="210" s="2" customFormat="1" ht="24.15" customHeight="1">
      <c r="A210" s="34"/>
      <c r="B210" s="177"/>
      <c r="C210" s="208" t="s">
        <v>526</v>
      </c>
      <c r="D210" s="208" t="s">
        <v>2150</v>
      </c>
      <c r="E210" s="209" t="s">
        <v>3555</v>
      </c>
      <c r="F210" s="210" t="s">
        <v>3556</v>
      </c>
      <c r="G210" s="211" t="s">
        <v>410</v>
      </c>
      <c r="H210" s="212">
        <v>3</v>
      </c>
      <c r="I210" s="213"/>
      <c r="J210" s="214">
        <f>ROUND(I210*H210,2)</f>
        <v>0</v>
      </c>
      <c r="K210" s="215"/>
      <c r="L210" s="216"/>
      <c r="M210" s="217" t="s">
        <v>1</v>
      </c>
      <c r="N210" s="218" t="s">
        <v>38</v>
      </c>
      <c r="O210" s="73"/>
      <c r="P210" s="188">
        <f>O210*H210</f>
        <v>0</v>
      </c>
      <c r="Q210" s="188">
        <v>0</v>
      </c>
      <c r="R210" s="188">
        <f>Q210*H210</f>
        <v>0</v>
      </c>
      <c r="S210" s="188">
        <v>0</v>
      </c>
      <c r="T210" s="189">
        <f>S210*H210</f>
        <v>0</v>
      </c>
      <c r="U210" s="34"/>
      <c r="V210" s="34"/>
      <c r="W210" s="34"/>
      <c r="X210" s="34"/>
      <c r="Y210" s="34"/>
      <c r="Z210" s="34"/>
      <c r="AA210" s="34"/>
      <c r="AB210" s="34"/>
      <c r="AC210" s="34"/>
      <c r="AD210" s="34"/>
      <c r="AE210" s="34"/>
      <c r="AR210" s="190" t="s">
        <v>502</v>
      </c>
      <c r="AT210" s="190" t="s">
        <v>2150</v>
      </c>
      <c r="AU210" s="190" t="s">
        <v>82</v>
      </c>
      <c r="AY210" s="15" t="s">
        <v>281</v>
      </c>
      <c r="BE210" s="191">
        <f>IF(N210="základní",J210,0)</f>
        <v>0</v>
      </c>
      <c r="BF210" s="191">
        <f>IF(N210="snížená",J210,0)</f>
        <v>0</v>
      </c>
      <c r="BG210" s="191">
        <f>IF(N210="zákl. přenesená",J210,0)</f>
        <v>0</v>
      </c>
      <c r="BH210" s="191">
        <f>IF(N210="sníž. přenesená",J210,0)</f>
        <v>0</v>
      </c>
      <c r="BI210" s="191">
        <f>IF(N210="nulová",J210,0)</f>
        <v>0</v>
      </c>
      <c r="BJ210" s="15" t="s">
        <v>80</v>
      </c>
      <c r="BK210" s="191">
        <f>ROUND(I210*H210,2)</f>
        <v>0</v>
      </c>
      <c r="BL210" s="15" t="s">
        <v>353</v>
      </c>
      <c r="BM210" s="190" t="s">
        <v>3557</v>
      </c>
    </row>
    <row r="211" s="2" customFormat="1">
      <c r="A211" s="34"/>
      <c r="B211" s="35"/>
      <c r="C211" s="34"/>
      <c r="D211" s="192" t="s">
        <v>290</v>
      </c>
      <c r="E211" s="34"/>
      <c r="F211" s="193" t="s">
        <v>3556</v>
      </c>
      <c r="G211" s="34"/>
      <c r="H211" s="34"/>
      <c r="I211" s="194"/>
      <c r="J211" s="34"/>
      <c r="K211" s="34"/>
      <c r="L211" s="35"/>
      <c r="M211" s="195"/>
      <c r="N211" s="196"/>
      <c r="O211" s="73"/>
      <c r="P211" s="73"/>
      <c r="Q211" s="73"/>
      <c r="R211" s="73"/>
      <c r="S211" s="73"/>
      <c r="T211" s="74"/>
      <c r="U211" s="34"/>
      <c r="V211" s="34"/>
      <c r="W211" s="34"/>
      <c r="X211" s="34"/>
      <c r="Y211" s="34"/>
      <c r="Z211" s="34"/>
      <c r="AA211" s="34"/>
      <c r="AB211" s="34"/>
      <c r="AC211" s="34"/>
      <c r="AD211" s="34"/>
      <c r="AE211" s="34"/>
      <c r="AT211" s="15" t="s">
        <v>290</v>
      </c>
      <c r="AU211" s="15" t="s">
        <v>82</v>
      </c>
    </row>
    <row r="212" s="2" customFormat="1" ht="24.15" customHeight="1">
      <c r="A212" s="34"/>
      <c r="B212" s="177"/>
      <c r="C212" s="178" t="s">
        <v>838</v>
      </c>
      <c r="D212" s="178" t="s">
        <v>284</v>
      </c>
      <c r="E212" s="179" t="s">
        <v>3558</v>
      </c>
      <c r="F212" s="180" t="s">
        <v>3559</v>
      </c>
      <c r="G212" s="181" t="s">
        <v>410</v>
      </c>
      <c r="H212" s="203">
        <v>1</v>
      </c>
      <c r="I212" s="183"/>
      <c r="J212" s="184">
        <f>ROUND(I212*H212,2)</f>
        <v>0</v>
      </c>
      <c r="K212" s="185"/>
      <c r="L212" s="35"/>
      <c r="M212" s="186" t="s">
        <v>1</v>
      </c>
      <c r="N212" s="187" t="s">
        <v>38</v>
      </c>
      <c r="O212" s="73"/>
      <c r="P212" s="188">
        <f>O212*H212</f>
        <v>0</v>
      </c>
      <c r="Q212" s="188">
        <v>0</v>
      </c>
      <c r="R212" s="188">
        <f>Q212*H212</f>
        <v>0</v>
      </c>
      <c r="S212" s="188">
        <v>0</v>
      </c>
      <c r="T212" s="189">
        <f>S212*H212</f>
        <v>0</v>
      </c>
      <c r="U212" s="34"/>
      <c r="V212" s="34"/>
      <c r="W212" s="34"/>
      <c r="X212" s="34"/>
      <c r="Y212" s="34"/>
      <c r="Z212" s="34"/>
      <c r="AA212" s="34"/>
      <c r="AB212" s="34"/>
      <c r="AC212" s="34"/>
      <c r="AD212" s="34"/>
      <c r="AE212" s="34"/>
      <c r="AR212" s="190" t="s">
        <v>353</v>
      </c>
      <c r="AT212" s="190" t="s">
        <v>284</v>
      </c>
      <c r="AU212" s="190" t="s">
        <v>82</v>
      </c>
      <c r="AY212" s="15" t="s">
        <v>281</v>
      </c>
      <c r="BE212" s="191">
        <f>IF(N212="základní",J212,0)</f>
        <v>0</v>
      </c>
      <c r="BF212" s="191">
        <f>IF(N212="snížená",J212,0)</f>
        <v>0</v>
      </c>
      <c r="BG212" s="191">
        <f>IF(N212="zákl. přenesená",J212,0)</f>
        <v>0</v>
      </c>
      <c r="BH212" s="191">
        <f>IF(N212="sníž. přenesená",J212,0)</f>
        <v>0</v>
      </c>
      <c r="BI212" s="191">
        <f>IF(N212="nulová",J212,0)</f>
        <v>0</v>
      </c>
      <c r="BJ212" s="15" t="s">
        <v>80</v>
      </c>
      <c r="BK212" s="191">
        <f>ROUND(I212*H212,2)</f>
        <v>0</v>
      </c>
      <c r="BL212" s="15" t="s">
        <v>353</v>
      </c>
      <c r="BM212" s="190" t="s">
        <v>3560</v>
      </c>
    </row>
    <row r="213" s="2" customFormat="1">
      <c r="A213" s="34"/>
      <c r="B213" s="35"/>
      <c r="C213" s="34"/>
      <c r="D213" s="192" t="s">
        <v>290</v>
      </c>
      <c r="E213" s="34"/>
      <c r="F213" s="193" t="s">
        <v>3559</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290</v>
      </c>
      <c r="AU213" s="15" t="s">
        <v>82</v>
      </c>
    </row>
    <row r="214" s="2" customFormat="1" ht="16.5" customHeight="1">
      <c r="A214" s="34"/>
      <c r="B214" s="177"/>
      <c r="C214" s="208" t="s">
        <v>843</v>
      </c>
      <c r="D214" s="208" t="s">
        <v>2150</v>
      </c>
      <c r="E214" s="209" t="s">
        <v>3561</v>
      </c>
      <c r="F214" s="210" t="s">
        <v>3562</v>
      </c>
      <c r="G214" s="211" t="s">
        <v>790</v>
      </c>
      <c r="H214" s="212">
        <v>1</v>
      </c>
      <c r="I214" s="213"/>
      <c r="J214" s="214">
        <f>ROUND(I214*H214,2)</f>
        <v>0</v>
      </c>
      <c r="K214" s="215"/>
      <c r="L214" s="216"/>
      <c r="M214" s="217" t="s">
        <v>1</v>
      </c>
      <c r="N214" s="218" t="s">
        <v>38</v>
      </c>
      <c r="O214" s="73"/>
      <c r="P214" s="188">
        <f>O214*H214</f>
        <v>0</v>
      </c>
      <c r="Q214" s="188">
        <v>0</v>
      </c>
      <c r="R214" s="188">
        <f>Q214*H214</f>
        <v>0</v>
      </c>
      <c r="S214" s="188">
        <v>0</v>
      </c>
      <c r="T214" s="189">
        <f>S214*H214</f>
        <v>0</v>
      </c>
      <c r="U214" s="34"/>
      <c r="V214" s="34"/>
      <c r="W214" s="34"/>
      <c r="X214" s="34"/>
      <c r="Y214" s="34"/>
      <c r="Z214" s="34"/>
      <c r="AA214" s="34"/>
      <c r="AB214" s="34"/>
      <c r="AC214" s="34"/>
      <c r="AD214" s="34"/>
      <c r="AE214" s="34"/>
      <c r="AR214" s="190" t="s">
        <v>502</v>
      </c>
      <c r="AT214" s="190" t="s">
        <v>2150</v>
      </c>
      <c r="AU214" s="190" t="s">
        <v>82</v>
      </c>
      <c r="AY214" s="15" t="s">
        <v>281</v>
      </c>
      <c r="BE214" s="191">
        <f>IF(N214="základní",J214,0)</f>
        <v>0</v>
      </c>
      <c r="BF214" s="191">
        <f>IF(N214="snížená",J214,0)</f>
        <v>0</v>
      </c>
      <c r="BG214" s="191">
        <f>IF(N214="zákl. přenesená",J214,0)</f>
        <v>0</v>
      </c>
      <c r="BH214" s="191">
        <f>IF(N214="sníž. přenesená",J214,0)</f>
        <v>0</v>
      </c>
      <c r="BI214" s="191">
        <f>IF(N214="nulová",J214,0)</f>
        <v>0</v>
      </c>
      <c r="BJ214" s="15" t="s">
        <v>80</v>
      </c>
      <c r="BK214" s="191">
        <f>ROUND(I214*H214,2)</f>
        <v>0</v>
      </c>
      <c r="BL214" s="15" t="s">
        <v>353</v>
      </c>
      <c r="BM214" s="190" t="s">
        <v>3563</v>
      </c>
    </row>
    <row r="215" s="2" customFormat="1">
      <c r="A215" s="34"/>
      <c r="B215" s="35"/>
      <c r="C215" s="34"/>
      <c r="D215" s="192" t="s">
        <v>290</v>
      </c>
      <c r="E215" s="34"/>
      <c r="F215" s="193" t="s">
        <v>3562</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290</v>
      </c>
      <c r="AU215" s="15" t="s">
        <v>82</v>
      </c>
    </row>
    <row r="216" s="2" customFormat="1" ht="24.15" customHeight="1">
      <c r="A216" s="34"/>
      <c r="B216" s="177"/>
      <c r="C216" s="178" t="s">
        <v>536</v>
      </c>
      <c r="D216" s="178" t="s">
        <v>284</v>
      </c>
      <c r="E216" s="179" t="s">
        <v>3564</v>
      </c>
      <c r="F216" s="180" t="s">
        <v>3565</v>
      </c>
      <c r="G216" s="181" t="s">
        <v>410</v>
      </c>
      <c r="H216" s="203">
        <v>1</v>
      </c>
      <c r="I216" s="183"/>
      <c r="J216" s="184">
        <f>ROUND(I216*H216,2)</f>
        <v>0</v>
      </c>
      <c r="K216" s="185"/>
      <c r="L216" s="35"/>
      <c r="M216" s="186" t="s">
        <v>1</v>
      </c>
      <c r="N216" s="187" t="s">
        <v>38</v>
      </c>
      <c r="O216" s="73"/>
      <c r="P216" s="188">
        <f>O216*H216</f>
        <v>0</v>
      </c>
      <c r="Q216" s="188">
        <v>0</v>
      </c>
      <c r="R216" s="188">
        <f>Q216*H216</f>
        <v>0</v>
      </c>
      <c r="S216" s="188">
        <v>0</v>
      </c>
      <c r="T216" s="189">
        <f>S216*H216</f>
        <v>0</v>
      </c>
      <c r="U216" s="34"/>
      <c r="V216" s="34"/>
      <c r="W216" s="34"/>
      <c r="X216" s="34"/>
      <c r="Y216" s="34"/>
      <c r="Z216" s="34"/>
      <c r="AA216" s="34"/>
      <c r="AB216" s="34"/>
      <c r="AC216" s="34"/>
      <c r="AD216" s="34"/>
      <c r="AE216" s="34"/>
      <c r="AR216" s="190" t="s">
        <v>353</v>
      </c>
      <c r="AT216" s="190" t="s">
        <v>284</v>
      </c>
      <c r="AU216" s="190" t="s">
        <v>82</v>
      </c>
      <c r="AY216" s="15" t="s">
        <v>281</v>
      </c>
      <c r="BE216" s="191">
        <f>IF(N216="základní",J216,0)</f>
        <v>0</v>
      </c>
      <c r="BF216" s="191">
        <f>IF(N216="snížená",J216,0)</f>
        <v>0</v>
      </c>
      <c r="BG216" s="191">
        <f>IF(N216="zákl. přenesená",J216,0)</f>
        <v>0</v>
      </c>
      <c r="BH216" s="191">
        <f>IF(N216="sníž. přenesená",J216,0)</f>
        <v>0</v>
      </c>
      <c r="BI216" s="191">
        <f>IF(N216="nulová",J216,0)</f>
        <v>0</v>
      </c>
      <c r="BJ216" s="15" t="s">
        <v>80</v>
      </c>
      <c r="BK216" s="191">
        <f>ROUND(I216*H216,2)</f>
        <v>0</v>
      </c>
      <c r="BL216" s="15" t="s">
        <v>353</v>
      </c>
      <c r="BM216" s="190" t="s">
        <v>3566</v>
      </c>
    </row>
    <row r="217" s="2" customFormat="1">
      <c r="A217" s="34"/>
      <c r="B217" s="35"/>
      <c r="C217" s="34"/>
      <c r="D217" s="192" t="s">
        <v>290</v>
      </c>
      <c r="E217" s="34"/>
      <c r="F217" s="193" t="s">
        <v>3565</v>
      </c>
      <c r="G217" s="34"/>
      <c r="H217" s="34"/>
      <c r="I217" s="194"/>
      <c r="J217" s="34"/>
      <c r="K217" s="34"/>
      <c r="L217" s="35"/>
      <c r="M217" s="195"/>
      <c r="N217" s="196"/>
      <c r="O217" s="73"/>
      <c r="P217" s="73"/>
      <c r="Q217" s="73"/>
      <c r="R217" s="73"/>
      <c r="S217" s="73"/>
      <c r="T217" s="74"/>
      <c r="U217" s="34"/>
      <c r="V217" s="34"/>
      <c r="W217" s="34"/>
      <c r="X217" s="34"/>
      <c r="Y217" s="34"/>
      <c r="Z217" s="34"/>
      <c r="AA217" s="34"/>
      <c r="AB217" s="34"/>
      <c r="AC217" s="34"/>
      <c r="AD217" s="34"/>
      <c r="AE217" s="34"/>
      <c r="AT217" s="15" t="s">
        <v>290</v>
      </c>
      <c r="AU217" s="15" t="s">
        <v>82</v>
      </c>
    </row>
    <row r="218" s="2" customFormat="1" ht="16.5" customHeight="1">
      <c r="A218" s="34"/>
      <c r="B218" s="177"/>
      <c r="C218" s="208" t="s">
        <v>540</v>
      </c>
      <c r="D218" s="208" t="s">
        <v>2150</v>
      </c>
      <c r="E218" s="209" t="s">
        <v>3567</v>
      </c>
      <c r="F218" s="210" t="s">
        <v>3568</v>
      </c>
      <c r="G218" s="211" t="s">
        <v>2202</v>
      </c>
      <c r="H218" s="212">
        <v>1</v>
      </c>
      <c r="I218" s="213"/>
      <c r="J218" s="214">
        <f>ROUND(I218*H218,2)</f>
        <v>0</v>
      </c>
      <c r="K218" s="215"/>
      <c r="L218" s="216"/>
      <c r="M218" s="217" t="s">
        <v>1</v>
      </c>
      <c r="N218" s="218" t="s">
        <v>38</v>
      </c>
      <c r="O218" s="73"/>
      <c r="P218" s="188">
        <f>O218*H218</f>
        <v>0</v>
      </c>
      <c r="Q218" s="188">
        <v>0</v>
      </c>
      <c r="R218" s="188">
        <f>Q218*H218</f>
        <v>0</v>
      </c>
      <c r="S218" s="188">
        <v>0</v>
      </c>
      <c r="T218" s="189">
        <f>S218*H218</f>
        <v>0</v>
      </c>
      <c r="U218" s="34"/>
      <c r="V218" s="34"/>
      <c r="W218" s="34"/>
      <c r="X218" s="34"/>
      <c r="Y218" s="34"/>
      <c r="Z218" s="34"/>
      <c r="AA218" s="34"/>
      <c r="AB218" s="34"/>
      <c r="AC218" s="34"/>
      <c r="AD218" s="34"/>
      <c r="AE218" s="34"/>
      <c r="AR218" s="190" t="s">
        <v>502</v>
      </c>
      <c r="AT218" s="190" t="s">
        <v>2150</v>
      </c>
      <c r="AU218" s="190" t="s">
        <v>82</v>
      </c>
      <c r="AY218" s="15" t="s">
        <v>281</v>
      </c>
      <c r="BE218" s="191">
        <f>IF(N218="základní",J218,0)</f>
        <v>0</v>
      </c>
      <c r="BF218" s="191">
        <f>IF(N218="snížená",J218,0)</f>
        <v>0</v>
      </c>
      <c r="BG218" s="191">
        <f>IF(N218="zákl. přenesená",J218,0)</f>
        <v>0</v>
      </c>
      <c r="BH218" s="191">
        <f>IF(N218="sníž. přenesená",J218,0)</f>
        <v>0</v>
      </c>
      <c r="BI218" s="191">
        <f>IF(N218="nulová",J218,0)</f>
        <v>0</v>
      </c>
      <c r="BJ218" s="15" t="s">
        <v>80</v>
      </c>
      <c r="BK218" s="191">
        <f>ROUND(I218*H218,2)</f>
        <v>0</v>
      </c>
      <c r="BL218" s="15" t="s">
        <v>353</v>
      </c>
      <c r="BM218" s="190" t="s">
        <v>3569</v>
      </c>
    </row>
    <row r="219" s="2" customFormat="1">
      <c r="A219" s="34"/>
      <c r="B219" s="35"/>
      <c r="C219" s="34"/>
      <c r="D219" s="192" t="s">
        <v>290</v>
      </c>
      <c r="E219" s="34"/>
      <c r="F219" s="193" t="s">
        <v>3568</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290</v>
      </c>
      <c r="AU219" s="15" t="s">
        <v>82</v>
      </c>
    </row>
    <row r="220" s="2" customFormat="1" ht="24.15" customHeight="1">
      <c r="A220" s="34"/>
      <c r="B220" s="177"/>
      <c r="C220" s="178" t="s">
        <v>544</v>
      </c>
      <c r="D220" s="178" t="s">
        <v>284</v>
      </c>
      <c r="E220" s="179" t="s">
        <v>3570</v>
      </c>
      <c r="F220" s="180" t="s">
        <v>3571</v>
      </c>
      <c r="G220" s="181" t="s">
        <v>410</v>
      </c>
      <c r="H220" s="203">
        <v>1</v>
      </c>
      <c r="I220" s="183"/>
      <c r="J220" s="184">
        <f>ROUND(I220*H220,2)</f>
        <v>0</v>
      </c>
      <c r="K220" s="185"/>
      <c r="L220" s="35"/>
      <c r="M220" s="186" t="s">
        <v>1</v>
      </c>
      <c r="N220" s="187" t="s">
        <v>38</v>
      </c>
      <c r="O220" s="73"/>
      <c r="P220" s="188">
        <f>O220*H220</f>
        <v>0</v>
      </c>
      <c r="Q220" s="188">
        <v>0</v>
      </c>
      <c r="R220" s="188">
        <f>Q220*H220</f>
        <v>0</v>
      </c>
      <c r="S220" s="188">
        <v>0</v>
      </c>
      <c r="T220" s="189">
        <f>S220*H220</f>
        <v>0</v>
      </c>
      <c r="U220" s="34"/>
      <c r="V220" s="34"/>
      <c r="W220" s="34"/>
      <c r="X220" s="34"/>
      <c r="Y220" s="34"/>
      <c r="Z220" s="34"/>
      <c r="AA220" s="34"/>
      <c r="AB220" s="34"/>
      <c r="AC220" s="34"/>
      <c r="AD220" s="34"/>
      <c r="AE220" s="34"/>
      <c r="AR220" s="190" t="s">
        <v>353</v>
      </c>
      <c r="AT220" s="190" t="s">
        <v>284</v>
      </c>
      <c r="AU220" s="190" t="s">
        <v>82</v>
      </c>
      <c r="AY220" s="15" t="s">
        <v>281</v>
      </c>
      <c r="BE220" s="191">
        <f>IF(N220="základní",J220,0)</f>
        <v>0</v>
      </c>
      <c r="BF220" s="191">
        <f>IF(N220="snížená",J220,0)</f>
        <v>0</v>
      </c>
      <c r="BG220" s="191">
        <f>IF(N220="zákl. přenesená",J220,0)</f>
        <v>0</v>
      </c>
      <c r="BH220" s="191">
        <f>IF(N220="sníž. přenesená",J220,0)</f>
        <v>0</v>
      </c>
      <c r="BI220" s="191">
        <f>IF(N220="nulová",J220,0)</f>
        <v>0</v>
      </c>
      <c r="BJ220" s="15" t="s">
        <v>80</v>
      </c>
      <c r="BK220" s="191">
        <f>ROUND(I220*H220,2)</f>
        <v>0</v>
      </c>
      <c r="BL220" s="15" t="s">
        <v>353</v>
      </c>
      <c r="BM220" s="190" t="s">
        <v>3572</v>
      </c>
    </row>
    <row r="221" s="2" customFormat="1">
      <c r="A221" s="34"/>
      <c r="B221" s="35"/>
      <c r="C221" s="34"/>
      <c r="D221" s="192" t="s">
        <v>290</v>
      </c>
      <c r="E221" s="34"/>
      <c r="F221" s="193" t="s">
        <v>3571</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290</v>
      </c>
      <c r="AU221" s="15" t="s">
        <v>82</v>
      </c>
    </row>
    <row r="222" s="2" customFormat="1" ht="16.5" customHeight="1">
      <c r="A222" s="34"/>
      <c r="B222" s="177"/>
      <c r="C222" s="208" t="s">
        <v>862</v>
      </c>
      <c r="D222" s="208" t="s">
        <v>2150</v>
      </c>
      <c r="E222" s="209" t="s">
        <v>3573</v>
      </c>
      <c r="F222" s="210" t="s">
        <v>3574</v>
      </c>
      <c r="G222" s="211" t="s">
        <v>410</v>
      </c>
      <c r="H222" s="212">
        <v>1</v>
      </c>
      <c r="I222" s="213"/>
      <c r="J222" s="214">
        <f>ROUND(I222*H222,2)</f>
        <v>0</v>
      </c>
      <c r="K222" s="215"/>
      <c r="L222" s="216"/>
      <c r="M222" s="217" t="s">
        <v>1</v>
      </c>
      <c r="N222" s="218" t="s">
        <v>38</v>
      </c>
      <c r="O222" s="73"/>
      <c r="P222" s="188">
        <f>O222*H222</f>
        <v>0</v>
      </c>
      <c r="Q222" s="188">
        <v>0</v>
      </c>
      <c r="R222" s="188">
        <f>Q222*H222</f>
        <v>0</v>
      </c>
      <c r="S222" s="188">
        <v>0</v>
      </c>
      <c r="T222" s="189">
        <f>S222*H222</f>
        <v>0</v>
      </c>
      <c r="U222" s="34"/>
      <c r="V222" s="34"/>
      <c r="W222" s="34"/>
      <c r="X222" s="34"/>
      <c r="Y222" s="34"/>
      <c r="Z222" s="34"/>
      <c r="AA222" s="34"/>
      <c r="AB222" s="34"/>
      <c r="AC222" s="34"/>
      <c r="AD222" s="34"/>
      <c r="AE222" s="34"/>
      <c r="AR222" s="190" t="s">
        <v>502</v>
      </c>
      <c r="AT222" s="190" t="s">
        <v>2150</v>
      </c>
      <c r="AU222" s="190" t="s">
        <v>82</v>
      </c>
      <c r="AY222" s="15" t="s">
        <v>281</v>
      </c>
      <c r="BE222" s="191">
        <f>IF(N222="základní",J222,0)</f>
        <v>0</v>
      </c>
      <c r="BF222" s="191">
        <f>IF(N222="snížená",J222,0)</f>
        <v>0</v>
      </c>
      <c r="BG222" s="191">
        <f>IF(N222="zákl. přenesená",J222,0)</f>
        <v>0</v>
      </c>
      <c r="BH222" s="191">
        <f>IF(N222="sníž. přenesená",J222,0)</f>
        <v>0</v>
      </c>
      <c r="BI222" s="191">
        <f>IF(N222="nulová",J222,0)</f>
        <v>0</v>
      </c>
      <c r="BJ222" s="15" t="s">
        <v>80</v>
      </c>
      <c r="BK222" s="191">
        <f>ROUND(I222*H222,2)</f>
        <v>0</v>
      </c>
      <c r="BL222" s="15" t="s">
        <v>353</v>
      </c>
      <c r="BM222" s="190" t="s">
        <v>3575</v>
      </c>
    </row>
    <row r="223" s="2" customFormat="1">
      <c r="A223" s="34"/>
      <c r="B223" s="35"/>
      <c r="C223" s="34"/>
      <c r="D223" s="192" t="s">
        <v>290</v>
      </c>
      <c r="E223" s="34"/>
      <c r="F223" s="193" t="s">
        <v>3574</v>
      </c>
      <c r="G223" s="34"/>
      <c r="H223" s="34"/>
      <c r="I223" s="194"/>
      <c r="J223" s="34"/>
      <c r="K223" s="34"/>
      <c r="L223" s="35"/>
      <c r="M223" s="195"/>
      <c r="N223" s="196"/>
      <c r="O223" s="73"/>
      <c r="P223" s="73"/>
      <c r="Q223" s="73"/>
      <c r="R223" s="73"/>
      <c r="S223" s="73"/>
      <c r="T223" s="74"/>
      <c r="U223" s="34"/>
      <c r="V223" s="34"/>
      <c r="W223" s="34"/>
      <c r="X223" s="34"/>
      <c r="Y223" s="34"/>
      <c r="Z223" s="34"/>
      <c r="AA223" s="34"/>
      <c r="AB223" s="34"/>
      <c r="AC223" s="34"/>
      <c r="AD223" s="34"/>
      <c r="AE223" s="34"/>
      <c r="AT223" s="15" t="s">
        <v>290</v>
      </c>
      <c r="AU223" s="15" t="s">
        <v>82</v>
      </c>
    </row>
    <row r="224" s="2" customFormat="1" ht="24.15" customHeight="1">
      <c r="A224" s="34"/>
      <c r="B224" s="177"/>
      <c r="C224" s="178" t="s">
        <v>867</v>
      </c>
      <c r="D224" s="178" t="s">
        <v>284</v>
      </c>
      <c r="E224" s="179" t="s">
        <v>3576</v>
      </c>
      <c r="F224" s="180" t="s">
        <v>3577</v>
      </c>
      <c r="G224" s="181" t="s">
        <v>410</v>
      </c>
      <c r="H224" s="203">
        <v>1</v>
      </c>
      <c r="I224" s="183"/>
      <c r="J224" s="184">
        <f>ROUND(I224*H224,2)</f>
        <v>0</v>
      </c>
      <c r="K224" s="185"/>
      <c r="L224" s="35"/>
      <c r="M224" s="186" t="s">
        <v>1</v>
      </c>
      <c r="N224" s="187" t="s">
        <v>38</v>
      </c>
      <c r="O224" s="73"/>
      <c r="P224" s="188">
        <f>O224*H224</f>
        <v>0</v>
      </c>
      <c r="Q224" s="188">
        <v>0</v>
      </c>
      <c r="R224" s="188">
        <f>Q224*H224</f>
        <v>0</v>
      </c>
      <c r="S224" s="188">
        <v>0</v>
      </c>
      <c r="T224" s="189">
        <f>S224*H224</f>
        <v>0</v>
      </c>
      <c r="U224" s="34"/>
      <c r="V224" s="34"/>
      <c r="W224" s="34"/>
      <c r="X224" s="34"/>
      <c r="Y224" s="34"/>
      <c r="Z224" s="34"/>
      <c r="AA224" s="34"/>
      <c r="AB224" s="34"/>
      <c r="AC224" s="34"/>
      <c r="AD224" s="34"/>
      <c r="AE224" s="34"/>
      <c r="AR224" s="190" t="s">
        <v>353</v>
      </c>
      <c r="AT224" s="190" t="s">
        <v>284</v>
      </c>
      <c r="AU224" s="190" t="s">
        <v>82</v>
      </c>
      <c r="AY224" s="15" t="s">
        <v>281</v>
      </c>
      <c r="BE224" s="191">
        <f>IF(N224="základní",J224,0)</f>
        <v>0</v>
      </c>
      <c r="BF224" s="191">
        <f>IF(N224="snížená",J224,0)</f>
        <v>0</v>
      </c>
      <c r="BG224" s="191">
        <f>IF(N224="zákl. přenesená",J224,0)</f>
        <v>0</v>
      </c>
      <c r="BH224" s="191">
        <f>IF(N224="sníž. přenesená",J224,0)</f>
        <v>0</v>
      </c>
      <c r="BI224" s="191">
        <f>IF(N224="nulová",J224,0)</f>
        <v>0</v>
      </c>
      <c r="BJ224" s="15" t="s">
        <v>80</v>
      </c>
      <c r="BK224" s="191">
        <f>ROUND(I224*H224,2)</f>
        <v>0</v>
      </c>
      <c r="BL224" s="15" t="s">
        <v>353</v>
      </c>
      <c r="BM224" s="190" t="s">
        <v>3578</v>
      </c>
    </row>
    <row r="225" s="2" customFormat="1">
      <c r="A225" s="34"/>
      <c r="B225" s="35"/>
      <c r="C225" s="34"/>
      <c r="D225" s="192" t="s">
        <v>290</v>
      </c>
      <c r="E225" s="34"/>
      <c r="F225" s="193" t="s">
        <v>3577</v>
      </c>
      <c r="G225" s="34"/>
      <c r="H225" s="34"/>
      <c r="I225" s="194"/>
      <c r="J225" s="34"/>
      <c r="K225" s="34"/>
      <c r="L225" s="35"/>
      <c r="M225" s="195"/>
      <c r="N225" s="196"/>
      <c r="O225" s="73"/>
      <c r="P225" s="73"/>
      <c r="Q225" s="73"/>
      <c r="R225" s="73"/>
      <c r="S225" s="73"/>
      <c r="T225" s="74"/>
      <c r="U225" s="34"/>
      <c r="V225" s="34"/>
      <c r="W225" s="34"/>
      <c r="X225" s="34"/>
      <c r="Y225" s="34"/>
      <c r="Z225" s="34"/>
      <c r="AA225" s="34"/>
      <c r="AB225" s="34"/>
      <c r="AC225" s="34"/>
      <c r="AD225" s="34"/>
      <c r="AE225" s="34"/>
      <c r="AT225" s="15" t="s">
        <v>290</v>
      </c>
      <c r="AU225" s="15" t="s">
        <v>82</v>
      </c>
    </row>
    <row r="226" s="2" customFormat="1" ht="24.15" customHeight="1">
      <c r="A226" s="34"/>
      <c r="B226" s="177"/>
      <c r="C226" s="208" t="s">
        <v>871</v>
      </c>
      <c r="D226" s="208" t="s">
        <v>2150</v>
      </c>
      <c r="E226" s="209" t="s">
        <v>3579</v>
      </c>
      <c r="F226" s="210" t="s">
        <v>3580</v>
      </c>
      <c r="G226" s="211" t="s">
        <v>410</v>
      </c>
      <c r="H226" s="212">
        <v>1</v>
      </c>
      <c r="I226" s="213"/>
      <c r="J226" s="214">
        <f>ROUND(I226*H226,2)</f>
        <v>0</v>
      </c>
      <c r="K226" s="215"/>
      <c r="L226" s="216"/>
      <c r="M226" s="217" t="s">
        <v>1</v>
      </c>
      <c r="N226" s="218" t="s">
        <v>38</v>
      </c>
      <c r="O226" s="73"/>
      <c r="P226" s="188">
        <f>O226*H226</f>
        <v>0</v>
      </c>
      <c r="Q226" s="188">
        <v>0</v>
      </c>
      <c r="R226" s="188">
        <f>Q226*H226</f>
        <v>0</v>
      </c>
      <c r="S226" s="188">
        <v>0</v>
      </c>
      <c r="T226" s="189">
        <f>S226*H226</f>
        <v>0</v>
      </c>
      <c r="U226" s="34"/>
      <c r="V226" s="34"/>
      <c r="W226" s="34"/>
      <c r="X226" s="34"/>
      <c r="Y226" s="34"/>
      <c r="Z226" s="34"/>
      <c r="AA226" s="34"/>
      <c r="AB226" s="34"/>
      <c r="AC226" s="34"/>
      <c r="AD226" s="34"/>
      <c r="AE226" s="34"/>
      <c r="AR226" s="190" t="s">
        <v>502</v>
      </c>
      <c r="AT226" s="190" t="s">
        <v>2150</v>
      </c>
      <c r="AU226" s="190" t="s">
        <v>82</v>
      </c>
      <c r="AY226" s="15" t="s">
        <v>281</v>
      </c>
      <c r="BE226" s="191">
        <f>IF(N226="základní",J226,0)</f>
        <v>0</v>
      </c>
      <c r="BF226" s="191">
        <f>IF(N226="snížená",J226,0)</f>
        <v>0</v>
      </c>
      <c r="BG226" s="191">
        <f>IF(N226="zákl. přenesená",J226,0)</f>
        <v>0</v>
      </c>
      <c r="BH226" s="191">
        <f>IF(N226="sníž. přenesená",J226,0)</f>
        <v>0</v>
      </c>
      <c r="BI226" s="191">
        <f>IF(N226="nulová",J226,0)</f>
        <v>0</v>
      </c>
      <c r="BJ226" s="15" t="s">
        <v>80</v>
      </c>
      <c r="BK226" s="191">
        <f>ROUND(I226*H226,2)</f>
        <v>0</v>
      </c>
      <c r="BL226" s="15" t="s">
        <v>353</v>
      </c>
      <c r="BM226" s="190" t="s">
        <v>3581</v>
      </c>
    </row>
    <row r="227" s="2" customFormat="1">
      <c r="A227" s="34"/>
      <c r="B227" s="35"/>
      <c r="C227" s="34"/>
      <c r="D227" s="192" t="s">
        <v>290</v>
      </c>
      <c r="E227" s="34"/>
      <c r="F227" s="193" t="s">
        <v>3580</v>
      </c>
      <c r="G227" s="34"/>
      <c r="H227" s="34"/>
      <c r="I227" s="194"/>
      <c r="J227" s="34"/>
      <c r="K227" s="34"/>
      <c r="L227" s="35"/>
      <c r="M227" s="195"/>
      <c r="N227" s="196"/>
      <c r="O227" s="73"/>
      <c r="P227" s="73"/>
      <c r="Q227" s="73"/>
      <c r="R227" s="73"/>
      <c r="S227" s="73"/>
      <c r="T227" s="74"/>
      <c r="U227" s="34"/>
      <c r="V227" s="34"/>
      <c r="W227" s="34"/>
      <c r="X227" s="34"/>
      <c r="Y227" s="34"/>
      <c r="Z227" s="34"/>
      <c r="AA227" s="34"/>
      <c r="AB227" s="34"/>
      <c r="AC227" s="34"/>
      <c r="AD227" s="34"/>
      <c r="AE227" s="34"/>
      <c r="AT227" s="15" t="s">
        <v>290</v>
      </c>
      <c r="AU227" s="15" t="s">
        <v>82</v>
      </c>
    </row>
    <row r="228" s="2" customFormat="1" ht="24.15" customHeight="1">
      <c r="A228" s="34"/>
      <c r="B228" s="177"/>
      <c r="C228" s="178" t="s">
        <v>876</v>
      </c>
      <c r="D228" s="178" t="s">
        <v>284</v>
      </c>
      <c r="E228" s="179" t="s">
        <v>3582</v>
      </c>
      <c r="F228" s="180" t="s">
        <v>3583</v>
      </c>
      <c r="G228" s="181" t="s">
        <v>410</v>
      </c>
      <c r="H228" s="203">
        <v>19</v>
      </c>
      <c r="I228" s="183"/>
      <c r="J228" s="184">
        <f>ROUND(I228*H228,2)</f>
        <v>0</v>
      </c>
      <c r="K228" s="185"/>
      <c r="L228" s="35"/>
      <c r="M228" s="186" t="s">
        <v>1</v>
      </c>
      <c r="N228" s="187" t="s">
        <v>38</v>
      </c>
      <c r="O228" s="73"/>
      <c r="P228" s="188">
        <f>O228*H228</f>
        <v>0</v>
      </c>
      <c r="Q228" s="188">
        <v>0</v>
      </c>
      <c r="R228" s="188">
        <f>Q228*H228</f>
        <v>0</v>
      </c>
      <c r="S228" s="188">
        <v>0</v>
      </c>
      <c r="T228" s="189">
        <f>S228*H228</f>
        <v>0</v>
      </c>
      <c r="U228" s="34"/>
      <c r="V228" s="34"/>
      <c r="W228" s="34"/>
      <c r="X228" s="34"/>
      <c r="Y228" s="34"/>
      <c r="Z228" s="34"/>
      <c r="AA228" s="34"/>
      <c r="AB228" s="34"/>
      <c r="AC228" s="34"/>
      <c r="AD228" s="34"/>
      <c r="AE228" s="34"/>
      <c r="AR228" s="190" t="s">
        <v>353</v>
      </c>
      <c r="AT228" s="190" t="s">
        <v>284</v>
      </c>
      <c r="AU228" s="190" t="s">
        <v>82</v>
      </c>
      <c r="AY228" s="15" t="s">
        <v>281</v>
      </c>
      <c r="BE228" s="191">
        <f>IF(N228="základní",J228,0)</f>
        <v>0</v>
      </c>
      <c r="BF228" s="191">
        <f>IF(N228="snížená",J228,0)</f>
        <v>0</v>
      </c>
      <c r="BG228" s="191">
        <f>IF(N228="zákl. přenesená",J228,0)</f>
        <v>0</v>
      </c>
      <c r="BH228" s="191">
        <f>IF(N228="sníž. přenesená",J228,0)</f>
        <v>0</v>
      </c>
      <c r="BI228" s="191">
        <f>IF(N228="nulová",J228,0)</f>
        <v>0</v>
      </c>
      <c r="BJ228" s="15" t="s">
        <v>80</v>
      </c>
      <c r="BK228" s="191">
        <f>ROUND(I228*H228,2)</f>
        <v>0</v>
      </c>
      <c r="BL228" s="15" t="s">
        <v>353</v>
      </c>
      <c r="BM228" s="190" t="s">
        <v>3584</v>
      </c>
    </row>
    <row r="229" s="2" customFormat="1">
      <c r="A229" s="34"/>
      <c r="B229" s="35"/>
      <c r="C229" s="34"/>
      <c r="D229" s="192" t="s">
        <v>290</v>
      </c>
      <c r="E229" s="34"/>
      <c r="F229" s="193" t="s">
        <v>3583</v>
      </c>
      <c r="G229" s="34"/>
      <c r="H229" s="34"/>
      <c r="I229" s="194"/>
      <c r="J229" s="34"/>
      <c r="K229" s="34"/>
      <c r="L229" s="35"/>
      <c r="M229" s="195"/>
      <c r="N229" s="196"/>
      <c r="O229" s="73"/>
      <c r="P229" s="73"/>
      <c r="Q229" s="73"/>
      <c r="R229" s="73"/>
      <c r="S229" s="73"/>
      <c r="T229" s="74"/>
      <c r="U229" s="34"/>
      <c r="V229" s="34"/>
      <c r="W229" s="34"/>
      <c r="X229" s="34"/>
      <c r="Y229" s="34"/>
      <c r="Z229" s="34"/>
      <c r="AA229" s="34"/>
      <c r="AB229" s="34"/>
      <c r="AC229" s="34"/>
      <c r="AD229" s="34"/>
      <c r="AE229" s="34"/>
      <c r="AT229" s="15" t="s">
        <v>290</v>
      </c>
      <c r="AU229" s="15" t="s">
        <v>82</v>
      </c>
    </row>
    <row r="230" s="2" customFormat="1" ht="24.15" customHeight="1">
      <c r="A230" s="34"/>
      <c r="B230" s="177"/>
      <c r="C230" s="208" t="s">
        <v>883</v>
      </c>
      <c r="D230" s="208" t="s">
        <v>2150</v>
      </c>
      <c r="E230" s="209" t="s">
        <v>3585</v>
      </c>
      <c r="F230" s="210" t="s">
        <v>3586</v>
      </c>
      <c r="G230" s="211" t="s">
        <v>410</v>
      </c>
      <c r="H230" s="212">
        <v>1</v>
      </c>
      <c r="I230" s="213"/>
      <c r="J230" s="214">
        <f>ROUND(I230*H230,2)</f>
        <v>0</v>
      </c>
      <c r="K230" s="215"/>
      <c r="L230" s="216"/>
      <c r="M230" s="217" t="s">
        <v>1</v>
      </c>
      <c r="N230" s="218" t="s">
        <v>38</v>
      </c>
      <c r="O230" s="73"/>
      <c r="P230" s="188">
        <f>O230*H230</f>
        <v>0</v>
      </c>
      <c r="Q230" s="188">
        <v>0</v>
      </c>
      <c r="R230" s="188">
        <f>Q230*H230</f>
        <v>0</v>
      </c>
      <c r="S230" s="188">
        <v>0</v>
      </c>
      <c r="T230" s="189">
        <f>S230*H230</f>
        <v>0</v>
      </c>
      <c r="U230" s="34"/>
      <c r="V230" s="34"/>
      <c r="W230" s="34"/>
      <c r="X230" s="34"/>
      <c r="Y230" s="34"/>
      <c r="Z230" s="34"/>
      <c r="AA230" s="34"/>
      <c r="AB230" s="34"/>
      <c r="AC230" s="34"/>
      <c r="AD230" s="34"/>
      <c r="AE230" s="34"/>
      <c r="AR230" s="190" t="s">
        <v>502</v>
      </c>
      <c r="AT230" s="190" t="s">
        <v>2150</v>
      </c>
      <c r="AU230" s="190" t="s">
        <v>82</v>
      </c>
      <c r="AY230" s="15" t="s">
        <v>281</v>
      </c>
      <c r="BE230" s="191">
        <f>IF(N230="základní",J230,0)</f>
        <v>0</v>
      </c>
      <c r="BF230" s="191">
        <f>IF(N230="snížená",J230,0)</f>
        <v>0</v>
      </c>
      <c r="BG230" s="191">
        <f>IF(N230="zákl. přenesená",J230,0)</f>
        <v>0</v>
      </c>
      <c r="BH230" s="191">
        <f>IF(N230="sníž. přenesená",J230,0)</f>
        <v>0</v>
      </c>
      <c r="BI230" s="191">
        <f>IF(N230="nulová",J230,0)</f>
        <v>0</v>
      </c>
      <c r="BJ230" s="15" t="s">
        <v>80</v>
      </c>
      <c r="BK230" s="191">
        <f>ROUND(I230*H230,2)</f>
        <v>0</v>
      </c>
      <c r="BL230" s="15" t="s">
        <v>353</v>
      </c>
      <c r="BM230" s="190" t="s">
        <v>3587</v>
      </c>
    </row>
    <row r="231" s="2" customFormat="1">
      <c r="A231" s="34"/>
      <c r="B231" s="35"/>
      <c r="C231" s="34"/>
      <c r="D231" s="192" t="s">
        <v>290</v>
      </c>
      <c r="E231" s="34"/>
      <c r="F231" s="193" t="s">
        <v>3586</v>
      </c>
      <c r="G231" s="34"/>
      <c r="H231" s="34"/>
      <c r="I231" s="194"/>
      <c r="J231" s="34"/>
      <c r="K231" s="34"/>
      <c r="L231" s="35"/>
      <c r="M231" s="195"/>
      <c r="N231" s="196"/>
      <c r="O231" s="73"/>
      <c r="P231" s="73"/>
      <c r="Q231" s="73"/>
      <c r="R231" s="73"/>
      <c r="S231" s="73"/>
      <c r="T231" s="74"/>
      <c r="U231" s="34"/>
      <c r="V231" s="34"/>
      <c r="W231" s="34"/>
      <c r="X231" s="34"/>
      <c r="Y231" s="34"/>
      <c r="Z231" s="34"/>
      <c r="AA231" s="34"/>
      <c r="AB231" s="34"/>
      <c r="AC231" s="34"/>
      <c r="AD231" s="34"/>
      <c r="AE231" s="34"/>
      <c r="AT231" s="15" t="s">
        <v>290</v>
      </c>
      <c r="AU231" s="15" t="s">
        <v>82</v>
      </c>
    </row>
    <row r="232" s="2" customFormat="1" ht="24.15" customHeight="1">
      <c r="A232" s="34"/>
      <c r="B232" s="177"/>
      <c r="C232" s="208" t="s">
        <v>890</v>
      </c>
      <c r="D232" s="208" t="s">
        <v>2150</v>
      </c>
      <c r="E232" s="209" t="s">
        <v>3588</v>
      </c>
      <c r="F232" s="210" t="s">
        <v>3589</v>
      </c>
      <c r="G232" s="211" t="s">
        <v>410</v>
      </c>
      <c r="H232" s="212">
        <v>10</v>
      </c>
      <c r="I232" s="213"/>
      <c r="J232" s="214">
        <f>ROUND(I232*H232,2)</f>
        <v>0</v>
      </c>
      <c r="K232" s="215"/>
      <c r="L232" s="216"/>
      <c r="M232" s="217" t="s">
        <v>1</v>
      </c>
      <c r="N232" s="218" t="s">
        <v>38</v>
      </c>
      <c r="O232" s="73"/>
      <c r="P232" s="188">
        <f>O232*H232</f>
        <v>0</v>
      </c>
      <c r="Q232" s="188">
        <v>0</v>
      </c>
      <c r="R232" s="188">
        <f>Q232*H232</f>
        <v>0</v>
      </c>
      <c r="S232" s="188">
        <v>0</v>
      </c>
      <c r="T232" s="189">
        <f>S232*H232</f>
        <v>0</v>
      </c>
      <c r="U232" s="34"/>
      <c r="V232" s="34"/>
      <c r="W232" s="34"/>
      <c r="X232" s="34"/>
      <c r="Y232" s="34"/>
      <c r="Z232" s="34"/>
      <c r="AA232" s="34"/>
      <c r="AB232" s="34"/>
      <c r="AC232" s="34"/>
      <c r="AD232" s="34"/>
      <c r="AE232" s="34"/>
      <c r="AR232" s="190" t="s">
        <v>502</v>
      </c>
      <c r="AT232" s="190" t="s">
        <v>2150</v>
      </c>
      <c r="AU232" s="190" t="s">
        <v>82</v>
      </c>
      <c r="AY232" s="15" t="s">
        <v>281</v>
      </c>
      <c r="BE232" s="191">
        <f>IF(N232="základní",J232,0)</f>
        <v>0</v>
      </c>
      <c r="BF232" s="191">
        <f>IF(N232="snížená",J232,0)</f>
        <v>0</v>
      </c>
      <c r="BG232" s="191">
        <f>IF(N232="zákl. přenesená",J232,0)</f>
        <v>0</v>
      </c>
      <c r="BH232" s="191">
        <f>IF(N232="sníž. přenesená",J232,0)</f>
        <v>0</v>
      </c>
      <c r="BI232" s="191">
        <f>IF(N232="nulová",J232,0)</f>
        <v>0</v>
      </c>
      <c r="BJ232" s="15" t="s">
        <v>80</v>
      </c>
      <c r="BK232" s="191">
        <f>ROUND(I232*H232,2)</f>
        <v>0</v>
      </c>
      <c r="BL232" s="15" t="s">
        <v>353</v>
      </c>
      <c r="BM232" s="190" t="s">
        <v>3590</v>
      </c>
    </row>
    <row r="233" s="2" customFormat="1">
      <c r="A233" s="34"/>
      <c r="B233" s="35"/>
      <c r="C233" s="34"/>
      <c r="D233" s="192" t="s">
        <v>290</v>
      </c>
      <c r="E233" s="34"/>
      <c r="F233" s="193" t="s">
        <v>3589</v>
      </c>
      <c r="G233" s="34"/>
      <c r="H233" s="34"/>
      <c r="I233" s="194"/>
      <c r="J233" s="34"/>
      <c r="K233" s="34"/>
      <c r="L233" s="35"/>
      <c r="M233" s="195"/>
      <c r="N233" s="196"/>
      <c r="O233" s="73"/>
      <c r="P233" s="73"/>
      <c r="Q233" s="73"/>
      <c r="R233" s="73"/>
      <c r="S233" s="73"/>
      <c r="T233" s="74"/>
      <c r="U233" s="34"/>
      <c r="V233" s="34"/>
      <c r="W233" s="34"/>
      <c r="X233" s="34"/>
      <c r="Y233" s="34"/>
      <c r="Z233" s="34"/>
      <c r="AA233" s="34"/>
      <c r="AB233" s="34"/>
      <c r="AC233" s="34"/>
      <c r="AD233" s="34"/>
      <c r="AE233" s="34"/>
      <c r="AT233" s="15" t="s">
        <v>290</v>
      </c>
      <c r="AU233" s="15" t="s">
        <v>82</v>
      </c>
    </row>
    <row r="234" s="2" customFormat="1" ht="24.15" customHeight="1">
      <c r="A234" s="34"/>
      <c r="B234" s="177"/>
      <c r="C234" s="208" t="s">
        <v>895</v>
      </c>
      <c r="D234" s="208" t="s">
        <v>2150</v>
      </c>
      <c r="E234" s="209" t="s">
        <v>3591</v>
      </c>
      <c r="F234" s="210" t="s">
        <v>3592</v>
      </c>
      <c r="G234" s="211" t="s">
        <v>410</v>
      </c>
      <c r="H234" s="212">
        <v>8</v>
      </c>
      <c r="I234" s="213"/>
      <c r="J234" s="214">
        <f>ROUND(I234*H234,2)</f>
        <v>0</v>
      </c>
      <c r="K234" s="215"/>
      <c r="L234" s="216"/>
      <c r="M234" s="217" t="s">
        <v>1</v>
      </c>
      <c r="N234" s="218" t="s">
        <v>38</v>
      </c>
      <c r="O234" s="73"/>
      <c r="P234" s="188">
        <f>O234*H234</f>
        <v>0</v>
      </c>
      <c r="Q234" s="188">
        <v>0</v>
      </c>
      <c r="R234" s="188">
        <f>Q234*H234</f>
        <v>0</v>
      </c>
      <c r="S234" s="188">
        <v>0</v>
      </c>
      <c r="T234" s="189">
        <f>S234*H234</f>
        <v>0</v>
      </c>
      <c r="U234" s="34"/>
      <c r="V234" s="34"/>
      <c r="W234" s="34"/>
      <c r="X234" s="34"/>
      <c r="Y234" s="34"/>
      <c r="Z234" s="34"/>
      <c r="AA234" s="34"/>
      <c r="AB234" s="34"/>
      <c r="AC234" s="34"/>
      <c r="AD234" s="34"/>
      <c r="AE234" s="34"/>
      <c r="AR234" s="190" t="s">
        <v>502</v>
      </c>
      <c r="AT234" s="190" t="s">
        <v>2150</v>
      </c>
      <c r="AU234" s="190" t="s">
        <v>82</v>
      </c>
      <c r="AY234" s="15" t="s">
        <v>281</v>
      </c>
      <c r="BE234" s="191">
        <f>IF(N234="základní",J234,0)</f>
        <v>0</v>
      </c>
      <c r="BF234" s="191">
        <f>IF(N234="snížená",J234,0)</f>
        <v>0</v>
      </c>
      <c r="BG234" s="191">
        <f>IF(N234="zákl. přenesená",J234,0)</f>
        <v>0</v>
      </c>
      <c r="BH234" s="191">
        <f>IF(N234="sníž. přenesená",J234,0)</f>
        <v>0</v>
      </c>
      <c r="BI234" s="191">
        <f>IF(N234="nulová",J234,0)</f>
        <v>0</v>
      </c>
      <c r="BJ234" s="15" t="s">
        <v>80</v>
      </c>
      <c r="BK234" s="191">
        <f>ROUND(I234*H234,2)</f>
        <v>0</v>
      </c>
      <c r="BL234" s="15" t="s">
        <v>353</v>
      </c>
      <c r="BM234" s="190" t="s">
        <v>3593</v>
      </c>
    </row>
    <row r="235" s="2" customFormat="1">
      <c r="A235" s="34"/>
      <c r="B235" s="35"/>
      <c r="C235" s="34"/>
      <c r="D235" s="192" t="s">
        <v>290</v>
      </c>
      <c r="E235" s="34"/>
      <c r="F235" s="193" t="s">
        <v>3592</v>
      </c>
      <c r="G235" s="34"/>
      <c r="H235" s="34"/>
      <c r="I235" s="194"/>
      <c r="J235" s="34"/>
      <c r="K235" s="34"/>
      <c r="L235" s="35"/>
      <c r="M235" s="195"/>
      <c r="N235" s="196"/>
      <c r="O235" s="73"/>
      <c r="P235" s="73"/>
      <c r="Q235" s="73"/>
      <c r="R235" s="73"/>
      <c r="S235" s="73"/>
      <c r="T235" s="74"/>
      <c r="U235" s="34"/>
      <c r="V235" s="34"/>
      <c r="W235" s="34"/>
      <c r="X235" s="34"/>
      <c r="Y235" s="34"/>
      <c r="Z235" s="34"/>
      <c r="AA235" s="34"/>
      <c r="AB235" s="34"/>
      <c r="AC235" s="34"/>
      <c r="AD235" s="34"/>
      <c r="AE235" s="34"/>
      <c r="AT235" s="15" t="s">
        <v>290</v>
      </c>
      <c r="AU235" s="15" t="s">
        <v>82</v>
      </c>
    </row>
    <row r="236" s="2" customFormat="1" ht="24.15" customHeight="1">
      <c r="A236" s="34"/>
      <c r="B236" s="177"/>
      <c r="C236" s="178" t="s">
        <v>902</v>
      </c>
      <c r="D236" s="178" t="s">
        <v>284</v>
      </c>
      <c r="E236" s="179" t="s">
        <v>3594</v>
      </c>
      <c r="F236" s="180" t="s">
        <v>3595</v>
      </c>
      <c r="G236" s="181" t="s">
        <v>410</v>
      </c>
      <c r="H236" s="203">
        <v>5</v>
      </c>
      <c r="I236" s="183"/>
      <c r="J236" s="184">
        <f>ROUND(I236*H236,2)</f>
        <v>0</v>
      </c>
      <c r="K236" s="185"/>
      <c r="L236" s="35"/>
      <c r="M236" s="186" t="s">
        <v>1</v>
      </c>
      <c r="N236" s="187" t="s">
        <v>38</v>
      </c>
      <c r="O236" s="73"/>
      <c r="P236" s="188">
        <f>O236*H236</f>
        <v>0</v>
      </c>
      <c r="Q236" s="188">
        <v>0</v>
      </c>
      <c r="R236" s="188">
        <f>Q236*H236</f>
        <v>0</v>
      </c>
      <c r="S236" s="188">
        <v>0</v>
      </c>
      <c r="T236" s="189">
        <f>S236*H236</f>
        <v>0</v>
      </c>
      <c r="U236" s="34"/>
      <c r="V236" s="34"/>
      <c r="W236" s="34"/>
      <c r="X236" s="34"/>
      <c r="Y236" s="34"/>
      <c r="Z236" s="34"/>
      <c r="AA236" s="34"/>
      <c r="AB236" s="34"/>
      <c r="AC236" s="34"/>
      <c r="AD236" s="34"/>
      <c r="AE236" s="34"/>
      <c r="AR236" s="190" t="s">
        <v>353</v>
      </c>
      <c r="AT236" s="190" t="s">
        <v>284</v>
      </c>
      <c r="AU236" s="190" t="s">
        <v>82</v>
      </c>
      <c r="AY236" s="15" t="s">
        <v>281</v>
      </c>
      <c r="BE236" s="191">
        <f>IF(N236="základní",J236,0)</f>
        <v>0</v>
      </c>
      <c r="BF236" s="191">
        <f>IF(N236="snížená",J236,0)</f>
        <v>0</v>
      </c>
      <c r="BG236" s="191">
        <f>IF(N236="zákl. přenesená",J236,0)</f>
        <v>0</v>
      </c>
      <c r="BH236" s="191">
        <f>IF(N236="sníž. přenesená",J236,0)</f>
        <v>0</v>
      </c>
      <c r="BI236" s="191">
        <f>IF(N236="nulová",J236,0)</f>
        <v>0</v>
      </c>
      <c r="BJ236" s="15" t="s">
        <v>80</v>
      </c>
      <c r="BK236" s="191">
        <f>ROUND(I236*H236,2)</f>
        <v>0</v>
      </c>
      <c r="BL236" s="15" t="s">
        <v>353</v>
      </c>
      <c r="BM236" s="190" t="s">
        <v>3596</v>
      </c>
    </row>
    <row r="237" s="2" customFormat="1">
      <c r="A237" s="34"/>
      <c r="B237" s="35"/>
      <c r="C237" s="34"/>
      <c r="D237" s="192" t="s">
        <v>290</v>
      </c>
      <c r="E237" s="34"/>
      <c r="F237" s="193" t="s">
        <v>3595</v>
      </c>
      <c r="G237" s="34"/>
      <c r="H237" s="34"/>
      <c r="I237" s="194"/>
      <c r="J237" s="34"/>
      <c r="K237" s="34"/>
      <c r="L237" s="35"/>
      <c r="M237" s="195"/>
      <c r="N237" s="196"/>
      <c r="O237" s="73"/>
      <c r="P237" s="73"/>
      <c r="Q237" s="73"/>
      <c r="R237" s="73"/>
      <c r="S237" s="73"/>
      <c r="T237" s="74"/>
      <c r="U237" s="34"/>
      <c r="V237" s="34"/>
      <c r="W237" s="34"/>
      <c r="X237" s="34"/>
      <c r="Y237" s="34"/>
      <c r="Z237" s="34"/>
      <c r="AA237" s="34"/>
      <c r="AB237" s="34"/>
      <c r="AC237" s="34"/>
      <c r="AD237" s="34"/>
      <c r="AE237" s="34"/>
      <c r="AT237" s="15" t="s">
        <v>290</v>
      </c>
      <c r="AU237" s="15" t="s">
        <v>82</v>
      </c>
    </row>
    <row r="238" s="2" customFormat="1" ht="16.5" customHeight="1">
      <c r="A238" s="34"/>
      <c r="B238" s="177"/>
      <c r="C238" s="208" t="s">
        <v>908</v>
      </c>
      <c r="D238" s="208" t="s">
        <v>2150</v>
      </c>
      <c r="E238" s="209" t="s">
        <v>3597</v>
      </c>
      <c r="F238" s="210" t="s">
        <v>3598</v>
      </c>
      <c r="G238" s="211" t="s">
        <v>410</v>
      </c>
      <c r="H238" s="212">
        <v>1</v>
      </c>
      <c r="I238" s="213"/>
      <c r="J238" s="214">
        <f>ROUND(I238*H238,2)</f>
        <v>0</v>
      </c>
      <c r="K238" s="215"/>
      <c r="L238" s="216"/>
      <c r="M238" s="217" t="s">
        <v>1</v>
      </c>
      <c r="N238" s="218" t="s">
        <v>38</v>
      </c>
      <c r="O238" s="73"/>
      <c r="P238" s="188">
        <f>O238*H238</f>
        <v>0</v>
      </c>
      <c r="Q238" s="188">
        <v>0</v>
      </c>
      <c r="R238" s="188">
        <f>Q238*H238</f>
        <v>0</v>
      </c>
      <c r="S238" s="188">
        <v>0</v>
      </c>
      <c r="T238" s="189">
        <f>S238*H238</f>
        <v>0</v>
      </c>
      <c r="U238" s="34"/>
      <c r="V238" s="34"/>
      <c r="W238" s="34"/>
      <c r="X238" s="34"/>
      <c r="Y238" s="34"/>
      <c r="Z238" s="34"/>
      <c r="AA238" s="34"/>
      <c r="AB238" s="34"/>
      <c r="AC238" s="34"/>
      <c r="AD238" s="34"/>
      <c r="AE238" s="34"/>
      <c r="AR238" s="190" t="s">
        <v>502</v>
      </c>
      <c r="AT238" s="190" t="s">
        <v>2150</v>
      </c>
      <c r="AU238" s="190" t="s">
        <v>82</v>
      </c>
      <c r="AY238" s="15" t="s">
        <v>281</v>
      </c>
      <c r="BE238" s="191">
        <f>IF(N238="základní",J238,0)</f>
        <v>0</v>
      </c>
      <c r="BF238" s="191">
        <f>IF(N238="snížená",J238,0)</f>
        <v>0</v>
      </c>
      <c r="BG238" s="191">
        <f>IF(N238="zákl. přenesená",J238,0)</f>
        <v>0</v>
      </c>
      <c r="BH238" s="191">
        <f>IF(N238="sníž. přenesená",J238,0)</f>
        <v>0</v>
      </c>
      <c r="BI238" s="191">
        <f>IF(N238="nulová",J238,0)</f>
        <v>0</v>
      </c>
      <c r="BJ238" s="15" t="s">
        <v>80</v>
      </c>
      <c r="BK238" s="191">
        <f>ROUND(I238*H238,2)</f>
        <v>0</v>
      </c>
      <c r="BL238" s="15" t="s">
        <v>353</v>
      </c>
      <c r="BM238" s="190" t="s">
        <v>3599</v>
      </c>
    </row>
    <row r="239" s="2" customFormat="1">
      <c r="A239" s="34"/>
      <c r="B239" s="35"/>
      <c r="C239" s="34"/>
      <c r="D239" s="192" t="s">
        <v>290</v>
      </c>
      <c r="E239" s="34"/>
      <c r="F239" s="193" t="s">
        <v>3598</v>
      </c>
      <c r="G239" s="34"/>
      <c r="H239" s="34"/>
      <c r="I239" s="194"/>
      <c r="J239" s="34"/>
      <c r="K239" s="34"/>
      <c r="L239" s="35"/>
      <c r="M239" s="195"/>
      <c r="N239" s="196"/>
      <c r="O239" s="73"/>
      <c r="P239" s="73"/>
      <c r="Q239" s="73"/>
      <c r="R239" s="73"/>
      <c r="S239" s="73"/>
      <c r="T239" s="74"/>
      <c r="U239" s="34"/>
      <c r="V239" s="34"/>
      <c r="W239" s="34"/>
      <c r="X239" s="34"/>
      <c r="Y239" s="34"/>
      <c r="Z239" s="34"/>
      <c r="AA239" s="34"/>
      <c r="AB239" s="34"/>
      <c r="AC239" s="34"/>
      <c r="AD239" s="34"/>
      <c r="AE239" s="34"/>
      <c r="AT239" s="15" t="s">
        <v>290</v>
      </c>
      <c r="AU239" s="15" t="s">
        <v>82</v>
      </c>
    </row>
    <row r="240" s="2" customFormat="1" ht="16.5" customHeight="1">
      <c r="A240" s="34"/>
      <c r="B240" s="177"/>
      <c r="C240" s="208" t="s">
        <v>918</v>
      </c>
      <c r="D240" s="208" t="s">
        <v>2150</v>
      </c>
      <c r="E240" s="209" t="s">
        <v>3600</v>
      </c>
      <c r="F240" s="210" t="s">
        <v>3601</v>
      </c>
      <c r="G240" s="211" t="s">
        <v>410</v>
      </c>
      <c r="H240" s="212">
        <v>4</v>
      </c>
      <c r="I240" s="213"/>
      <c r="J240" s="214">
        <f>ROUND(I240*H240,2)</f>
        <v>0</v>
      </c>
      <c r="K240" s="215"/>
      <c r="L240" s="216"/>
      <c r="M240" s="217" t="s">
        <v>1</v>
      </c>
      <c r="N240" s="218" t="s">
        <v>38</v>
      </c>
      <c r="O240" s="73"/>
      <c r="P240" s="188">
        <f>O240*H240</f>
        <v>0</v>
      </c>
      <c r="Q240" s="188">
        <v>0</v>
      </c>
      <c r="R240" s="188">
        <f>Q240*H240</f>
        <v>0</v>
      </c>
      <c r="S240" s="188">
        <v>0</v>
      </c>
      <c r="T240" s="189">
        <f>S240*H240</f>
        <v>0</v>
      </c>
      <c r="U240" s="34"/>
      <c r="V240" s="34"/>
      <c r="W240" s="34"/>
      <c r="X240" s="34"/>
      <c r="Y240" s="34"/>
      <c r="Z240" s="34"/>
      <c r="AA240" s="34"/>
      <c r="AB240" s="34"/>
      <c r="AC240" s="34"/>
      <c r="AD240" s="34"/>
      <c r="AE240" s="34"/>
      <c r="AR240" s="190" t="s">
        <v>502</v>
      </c>
      <c r="AT240" s="190" t="s">
        <v>2150</v>
      </c>
      <c r="AU240" s="190" t="s">
        <v>82</v>
      </c>
      <c r="AY240" s="15" t="s">
        <v>281</v>
      </c>
      <c r="BE240" s="191">
        <f>IF(N240="základní",J240,0)</f>
        <v>0</v>
      </c>
      <c r="BF240" s="191">
        <f>IF(N240="snížená",J240,0)</f>
        <v>0</v>
      </c>
      <c r="BG240" s="191">
        <f>IF(N240="zákl. přenesená",J240,0)</f>
        <v>0</v>
      </c>
      <c r="BH240" s="191">
        <f>IF(N240="sníž. přenesená",J240,0)</f>
        <v>0</v>
      </c>
      <c r="BI240" s="191">
        <f>IF(N240="nulová",J240,0)</f>
        <v>0</v>
      </c>
      <c r="BJ240" s="15" t="s">
        <v>80</v>
      </c>
      <c r="BK240" s="191">
        <f>ROUND(I240*H240,2)</f>
        <v>0</v>
      </c>
      <c r="BL240" s="15" t="s">
        <v>353</v>
      </c>
      <c r="BM240" s="190" t="s">
        <v>3602</v>
      </c>
    </row>
    <row r="241" s="2" customFormat="1">
      <c r="A241" s="34"/>
      <c r="B241" s="35"/>
      <c r="C241" s="34"/>
      <c r="D241" s="192" t="s">
        <v>290</v>
      </c>
      <c r="E241" s="34"/>
      <c r="F241" s="193" t="s">
        <v>3601</v>
      </c>
      <c r="G241" s="34"/>
      <c r="H241" s="34"/>
      <c r="I241" s="194"/>
      <c r="J241" s="34"/>
      <c r="K241" s="34"/>
      <c r="L241" s="35"/>
      <c r="M241" s="195"/>
      <c r="N241" s="196"/>
      <c r="O241" s="73"/>
      <c r="P241" s="73"/>
      <c r="Q241" s="73"/>
      <c r="R241" s="73"/>
      <c r="S241" s="73"/>
      <c r="T241" s="74"/>
      <c r="U241" s="34"/>
      <c r="V241" s="34"/>
      <c r="W241" s="34"/>
      <c r="X241" s="34"/>
      <c r="Y241" s="34"/>
      <c r="Z241" s="34"/>
      <c r="AA241" s="34"/>
      <c r="AB241" s="34"/>
      <c r="AC241" s="34"/>
      <c r="AD241" s="34"/>
      <c r="AE241" s="34"/>
      <c r="AT241" s="15" t="s">
        <v>290</v>
      </c>
      <c r="AU241" s="15" t="s">
        <v>82</v>
      </c>
    </row>
    <row r="242" s="2" customFormat="1" ht="24.15" customHeight="1">
      <c r="A242" s="34"/>
      <c r="B242" s="177"/>
      <c r="C242" s="178" t="s">
        <v>923</v>
      </c>
      <c r="D242" s="178" t="s">
        <v>284</v>
      </c>
      <c r="E242" s="179" t="s">
        <v>3603</v>
      </c>
      <c r="F242" s="180" t="s">
        <v>3604</v>
      </c>
      <c r="G242" s="181" t="s">
        <v>410</v>
      </c>
      <c r="H242" s="203">
        <v>1</v>
      </c>
      <c r="I242" s="183"/>
      <c r="J242" s="184">
        <f>ROUND(I242*H242,2)</f>
        <v>0</v>
      </c>
      <c r="K242" s="185"/>
      <c r="L242" s="35"/>
      <c r="M242" s="186" t="s">
        <v>1</v>
      </c>
      <c r="N242" s="187" t="s">
        <v>38</v>
      </c>
      <c r="O242" s="73"/>
      <c r="P242" s="188">
        <f>O242*H242</f>
        <v>0</v>
      </c>
      <c r="Q242" s="188">
        <v>0</v>
      </c>
      <c r="R242" s="188">
        <f>Q242*H242</f>
        <v>0</v>
      </c>
      <c r="S242" s="188">
        <v>0</v>
      </c>
      <c r="T242" s="189">
        <f>S242*H242</f>
        <v>0</v>
      </c>
      <c r="U242" s="34"/>
      <c r="V242" s="34"/>
      <c r="W242" s="34"/>
      <c r="X242" s="34"/>
      <c r="Y242" s="34"/>
      <c r="Z242" s="34"/>
      <c r="AA242" s="34"/>
      <c r="AB242" s="34"/>
      <c r="AC242" s="34"/>
      <c r="AD242" s="34"/>
      <c r="AE242" s="34"/>
      <c r="AR242" s="190" t="s">
        <v>353</v>
      </c>
      <c r="AT242" s="190" t="s">
        <v>284</v>
      </c>
      <c r="AU242" s="190" t="s">
        <v>82</v>
      </c>
      <c r="AY242" s="15" t="s">
        <v>281</v>
      </c>
      <c r="BE242" s="191">
        <f>IF(N242="základní",J242,0)</f>
        <v>0</v>
      </c>
      <c r="BF242" s="191">
        <f>IF(N242="snížená",J242,0)</f>
        <v>0</v>
      </c>
      <c r="BG242" s="191">
        <f>IF(N242="zákl. přenesená",J242,0)</f>
        <v>0</v>
      </c>
      <c r="BH242" s="191">
        <f>IF(N242="sníž. přenesená",J242,0)</f>
        <v>0</v>
      </c>
      <c r="BI242" s="191">
        <f>IF(N242="nulová",J242,0)</f>
        <v>0</v>
      </c>
      <c r="BJ242" s="15" t="s">
        <v>80</v>
      </c>
      <c r="BK242" s="191">
        <f>ROUND(I242*H242,2)</f>
        <v>0</v>
      </c>
      <c r="BL242" s="15" t="s">
        <v>353</v>
      </c>
      <c r="BM242" s="190" t="s">
        <v>3605</v>
      </c>
    </row>
    <row r="243" s="2" customFormat="1">
      <c r="A243" s="34"/>
      <c r="B243" s="35"/>
      <c r="C243" s="34"/>
      <c r="D243" s="192" t="s">
        <v>290</v>
      </c>
      <c r="E243" s="34"/>
      <c r="F243" s="193" t="s">
        <v>3604</v>
      </c>
      <c r="G243" s="34"/>
      <c r="H243" s="34"/>
      <c r="I243" s="194"/>
      <c r="J243" s="34"/>
      <c r="K243" s="34"/>
      <c r="L243" s="35"/>
      <c r="M243" s="195"/>
      <c r="N243" s="196"/>
      <c r="O243" s="73"/>
      <c r="P243" s="73"/>
      <c r="Q243" s="73"/>
      <c r="R243" s="73"/>
      <c r="S243" s="73"/>
      <c r="T243" s="74"/>
      <c r="U243" s="34"/>
      <c r="V243" s="34"/>
      <c r="W243" s="34"/>
      <c r="X243" s="34"/>
      <c r="Y243" s="34"/>
      <c r="Z243" s="34"/>
      <c r="AA243" s="34"/>
      <c r="AB243" s="34"/>
      <c r="AC243" s="34"/>
      <c r="AD243" s="34"/>
      <c r="AE243" s="34"/>
      <c r="AT243" s="15" t="s">
        <v>290</v>
      </c>
      <c r="AU243" s="15" t="s">
        <v>82</v>
      </c>
    </row>
    <row r="244" s="2" customFormat="1" ht="16.5" customHeight="1">
      <c r="A244" s="34"/>
      <c r="B244" s="177"/>
      <c r="C244" s="208" t="s">
        <v>1983</v>
      </c>
      <c r="D244" s="208" t="s">
        <v>2150</v>
      </c>
      <c r="E244" s="209" t="s">
        <v>3606</v>
      </c>
      <c r="F244" s="210" t="s">
        <v>3607</v>
      </c>
      <c r="G244" s="211" t="s">
        <v>410</v>
      </c>
      <c r="H244" s="212">
        <v>1</v>
      </c>
      <c r="I244" s="213"/>
      <c r="J244" s="214">
        <f>ROUND(I244*H244,2)</f>
        <v>0</v>
      </c>
      <c r="K244" s="215"/>
      <c r="L244" s="216"/>
      <c r="M244" s="217" t="s">
        <v>1</v>
      </c>
      <c r="N244" s="218" t="s">
        <v>38</v>
      </c>
      <c r="O244" s="73"/>
      <c r="P244" s="188">
        <f>O244*H244</f>
        <v>0</v>
      </c>
      <c r="Q244" s="188">
        <v>0</v>
      </c>
      <c r="R244" s="188">
        <f>Q244*H244</f>
        <v>0</v>
      </c>
      <c r="S244" s="188">
        <v>0</v>
      </c>
      <c r="T244" s="189">
        <f>S244*H244</f>
        <v>0</v>
      </c>
      <c r="U244" s="34"/>
      <c r="V244" s="34"/>
      <c r="W244" s="34"/>
      <c r="X244" s="34"/>
      <c r="Y244" s="34"/>
      <c r="Z244" s="34"/>
      <c r="AA244" s="34"/>
      <c r="AB244" s="34"/>
      <c r="AC244" s="34"/>
      <c r="AD244" s="34"/>
      <c r="AE244" s="34"/>
      <c r="AR244" s="190" t="s">
        <v>502</v>
      </c>
      <c r="AT244" s="190" t="s">
        <v>2150</v>
      </c>
      <c r="AU244" s="190" t="s">
        <v>82</v>
      </c>
      <c r="AY244" s="15" t="s">
        <v>281</v>
      </c>
      <c r="BE244" s="191">
        <f>IF(N244="základní",J244,0)</f>
        <v>0</v>
      </c>
      <c r="BF244" s="191">
        <f>IF(N244="snížená",J244,0)</f>
        <v>0</v>
      </c>
      <c r="BG244" s="191">
        <f>IF(N244="zákl. přenesená",J244,0)</f>
        <v>0</v>
      </c>
      <c r="BH244" s="191">
        <f>IF(N244="sníž. přenesená",J244,0)</f>
        <v>0</v>
      </c>
      <c r="BI244" s="191">
        <f>IF(N244="nulová",J244,0)</f>
        <v>0</v>
      </c>
      <c r="BJ244" s="15" t="s">
        <v>80</v>
      </c>
      <c r="BK244" s="191">
        <f>ROUND(I244*H244,2)</f>
        <v>0</v>
      </c>
      <c r="BL244" s="15" t="s">
        <v>353</v>
      </c>
      <c r="BM244" s="190" t="s">
        <v>3608</v>
      </c>
    </row>
    <row r="245" s="2" customFormat="1">
      <c r="A245" s="34"/>
      <c r="B245" s="35"/>
      <c r="C245" s="34"/>
      <c r="D245" s="192" t="s">
        <v>290</v>
      </c>
      <c r="E245" s="34"/>
      <c r="F245" s="193" t="s">
        <v>3607</v>
      </c>
      <c r="G245" s="34"/>
      <c r="H245" s="34"/>
      <c r="I245" s="194"/>
      <c r="J245" s="34"/>
      <c r="K245" s="34"/>
      <c r="L245" s="35"/>
      <c r="M245" s="195"/>
      <c r="N245" s="196"/>
      <c r="O245" s="73"/>
      <c r="P245" s="73"/>
      <c r="Q245" s="73"/>
      <c r="R245" s="73"/>
      <c r="S245" s="73"/>
      <c r="T245" s="74"/>
      <c r="U245" s="34"/>
      <c r="V245" s="34"/>
      <c r="W245" s="34"/>
      <c r="X245" s="34"/>
      <c r="Y245" s="34"/>
      <c r="Z245" s="34"/>
      <c r="AA245" s="34"/>
      <c r="AB245" s="34"/>
      <c r="AC245" s="34"/>
      <c r="AD245" s="34"/>
      <c r="AE245" s="34"/>
      <c r="AT245" s="15" t="s">
        <v>290</v>
      </c>
      <c r="AU245" s="15" t="s">
        <v>82</v>
      </c>
    </row>
    <row r="246" s="2" customFormat="1" ht="24.15" customHeight="1">
      <c r="A246" s="34"/>
      <c r="B246" s="177"/>
      <c r="C246" s="178" t="s">
        <v>1987</v>
      </c>
      <c r="D246" s="178" t="s">
        <v>284</v>
      </c>
      <c r="E246" s="179" t="s">
        <v>3609</v>
      </c>
      <c r="F246" s="180" t="s">
        <v>3610</v>
      </c>
      <c r="G246" s="181" t="s">
        <v>410</v>
      </c>
      <c r="H246" s="203">
        <v>1</v>
      </c>
      <c r="I246" s="183"/>
      <c r="J246" s="184">
        <f>ROUND(I246*H246,2)</f>
        <v>0</v>
      </c>
      <c r="K246" s="185"/>
      <c r="L246" s="35"/>
      <c r="M246" s="186" t="s">
        <v>1</v>
      </c>
      <c r="N246" s="187" t="s">
        <v>38</v>
      </c>
      <c r="O246" s="73"/>
      <c r="P246" s="188">
        <f>O246*H246</f>
        <v>0</v>
      </c>
      <c r="Q246" s="188">
        <v>0</v>
      </c>
      <c r="R246" s="188">
        <f>Q246*H246</f>
        <v>0</v>
      </c>
      <c r="S246" s="188">
        <v>0</v>
      </c>
      <c r="T246" s="189">
        <f>S246*H246</f>
        <v>0</v>
      </c>
      <c r="U246" s="34"/>
      <c r="V246" s="34"/>
      <c r="W246" s="34"/>
      <c r="X246" s="34"/>
      <c r="Y246" s="34"/>
      <c r="Z246" s="34"/>
      <c r="AA246" s="34"/>
      <c r="AB246" s="34"/>
      <c r="AC246" s="34"/>
      <c r="AD246" s="34"/>
      <c r="AE246" s="34"/>
      <c r="AR246" s="190" t="s">
        <v>353</v>
      </c>
      <c r="AT246" s="190" t="s">
        <v>284</v>
      </c>
      <c r="AU246" s="190" t="s">
        <v>82</v>
      </c>
      <c r="AY246" s="15" t="s">
        <v>281</v>
      </c>
      <c r="BE246" s="191">
        <f>IF(N246="základní",J246,0)</f>
        <v>0</v>
      </c>
      <c r="BF246" s="191">
        <f>IF(N246="snížená",J246,0)</f>
        <v>0</v>
      </c>
      <c r="BG246" s="191">
        <f>IF(N246="zákl. přenesená",J246,0)</f>
        <v>0</v>
      </c>
      <c r="BH246" s="191">
        <f>IF(N246="sníž. přenesená",J246,0)</f>
        <v>0</v>
      </c>
      <c r="BI246" s="191">
        <f>IF(N246="nulová",J246,0)</f>
        <v>0</v>
      </c>
      <c r="BJ246" s="15" t="s">
        <v>80</v>
      </c>
      <c r="BK246" s="191">
        <f>ROUND(I246*H246,2)</f>
        <v>0</v>
      </c>
      <c r="BL246" s="15" t="s">
        <v>353</v>
      </c>
      <c r="BM246" s="190" t="s">
        <v>3611</v>
      </c>
    </row>
    <row r="247" s="2" customFormat="1">
      <c r="A247" s="34"/>
      <c r="B247" s="35"/>
      <c r="C247" s="34"/>
      <c r="D247" s="192" t="s">
        <v>290</v>
      </c>
      <c r="E247" s="34"/>
      <c r="F247" s="193" t="s">
        <v>3610</v>
      </c>
      <c r="G247" s="34"/>
      <c r="H247" s="34"/>
      <c r="I247" s="194"/>
      <c r="J247" s="34"/>
      <c r="K247" s="34"/>
      <c r="L247" s="35"/>
      <c r="M247" s="195"/>
      <c r="N247" s="196"/>
      <c r="O247" s="73"/>
      <c r="P247" s="73"/>
      <c r="Q247" s="73"/>
      <c r="R247" s="73"/>
      <c r="S247" s="73"/>
      <c r="T247" s="74"/>
      <c r="U247" s="34"/>
      <c r="V247" s="34"/>
      <c r="W247" s="34"/>
      <c r="X247" s="34"/>
      <c r="Y247" s="34"/>
      <c r="Z247" s="34"/>
      <c r="AA247" s="34"/>
      <c r="AB247" s="34"/>
      <c r="AC247" s="34"/>
      <c r="AD247" s="34"/>
      <c r="AE247" s="34"/>
      <c r="AT247" s="15" t="s">
        <v>290</v>
      </c>
      <c r="AU247" s="15" t="s">
        <v>82</v>
      </c>
    </row>
    <row r="248" s="2" customFormat="1" ht="16.5" customHeight="1">
      <c r="A248" s="34"/>
      <c r="B248" s="177"/>
      <c r="C248" s="208" t="s">
        <v>2538</v>
      </c>
      <c r="D248" s="208" t="s">
        <v>2150</v>
      </c>
      <c r="E248" s="209" t="s">
        <v>3612</v>
      </c>
      <c r="F248" s="210" t="s">
        <v>3613</v>
      </c>
      <c r="G248" s="211" t="s">
        <v>410</v>
      </c>
      <c r="H248" s="212">
        <v>1</v>
      </c>
      <c r="I248" s="213"/>
      <c r="J248" s="214">
        <f>ROUND(I248*H248,2)</f>
        <v>0</v>
      </c>
      <c r="K248" s="215"/>
      <c r="L248" s="216"/>
      <c r="M248" s="217" t="s">
        <v>1</v>
      </c>
      <c r="N248" s="218" t="s">
        <v>38</v>
      </c>
      <c r="O248" s="73"/>
      <c r="P248" s="188">
        <f>O248*H248</f>
        <v>0</v>
      </c>
      <c r="Q248" s="188">
        <v>0</v>
      </c>
      <c r="R248" s="188">
        <f>Q248*H248</f>
        <v>0</v>
      </c>
      <c r="S248" s="188">
        <v>0</v>
      </c>
      <c r="T248" s="189">
        <f>S248*H248</f>
        <v>0</v>
      </c>
      <c r="U248" s="34"/>
      <c r="V248" s="34"/>
      <c r="W248" s="34"/>
      <c r="X248" s="34"/>
      <c r="Y248" s="34"/>
      <c r="Z248" s="34"/>
      <c r="AA248" s="34"/>
      <c r="AB248" s="34"/>
      <c r="AC248" s="34"/>
      <c r="AD248" s="34"/>
      <c r="AE248" s="34"/>
      <c r="AR248" s="190" t="s">
        <v>502</v>
      </c>
      <c r="AT248" s="190" t="s">
        <v>2150</v>
      </c>
      <c r="AU248" s="190" t="s">
        <v>82</v>
      </c>
      <c r="AY248" s="15" t="s">
        <v>281</v>
      </c>
      <c r="BE248" s="191">
        <f>IF(N248="základní",J248,0)</f>
        <v>0</v>
      </c>
      <c r="BF248" s="191">
        <f>IF(N248="snížená",J248,0)</f>
        <v>0</v>
      </c>
      <c r="BG248" s="191">
        <f>IF(N248="zákl. přenesená",J248,0)</f>
        <v>0</v>
      </c>
      <c r="BH248" s="191">
        <f>IF(N248="sníž. přenesená",J248,0)</f>
        <v>0</v>
      </c>
      <c r="BI248" s="191">
        <f>IF(N248="nulová",J248,0)</f>
        <v>0</v>
      </c>
      <c r="BJ248" s="15" t="s">
        <v>80</v>
      </c>
      <c r="BK248" s="191">
        <f>ROUND(I248*H248,2)</f>
        <v>0</v>
      </c>
      <c r="BL248" s="15" t="s">
        <v>353</v>
      </c>
      <c r="BM248" s="190" t="s">
        <v>3614</v>
      </c>
    </row>
    <row r="249" s="2" customFormat="1">
      <c r="A249" s="34"/>
      <c r="B249" s="35"/>
      <c r="C249" s="34"/>
      <c r="D249" s="192" t="s">
        <v>290</v>
      </c>
      <c r="E249" s="34"/>
      <c r="F249" s="193" t="s">
        <v>3613</v>
      </c>
      <c r="G249" s="34"/>
      <c r="H249" s="34"/>
      <c r="I249" s="194"/>
      <c r="J249" s="34"/>
      <c r="K249" s="34"/>
      <c r="L249" s="35"/>
      <c r="M249" s="195"/>
      <c r="N249" s="196"/>
      <c r="O249" s="73"/>
      <c r="P249" s="73"/>
      <c r="Q249" s="73"/>
      <c r="R249" s="73"/>
      <c r="S249" s="73"/>
      <c r="T249" s="74"/>
      <c r="U249" s="34"/>
      <c r="V249" s="34"/>
      <c r="W249" s="34"/>
      <c r="X249" s="34"/>
      <c r="Y249" s="34"/>
      <c r="Z249" s="34"/>
      <c r="AA249" s="34"/>
      <c r="AB249" s="34"/>
      <c r="AC249" s="34"/>
      <c r="AD249" s="34"/>
      <c r="AE249" s="34"/>
      <c r="AT249" s="15" t="s">
        <v>290</v>
      </c>
      <c r="AU249" s="15" t="s">
        <v>82</v>
      </c>
    </row>
    <row r="250" s="2" customFormat="1" ht="24.15" customHeight="1">
      <c r="A250" s="34"/>
      <c r="B250" s="177"/>
      <c r="C250" s="178" t="s">
        <v>3228</v>
      </c>
      <c r="D250" s="178" t="s">
        <v>284</v>
      </c>
      <c r="E250" s="179" t="s">
        <v>3615</v>
      </c>
      <c r="F250" s="180" t="s">
        <v>3616</v>
      </c>
      <c r="G250" s="181" t="s">
        <v>410</v>
      </c>
      <c r="H250" s="203">
        <v>1</v>
      </c>
      <c r="I250" s="183"/>
      <c r="J250" s="184">
        <f>ROUND(I250*H250,2)</f>
        <v>0</v>
      </c>
      <c r="K250" s="185"/>
      <c r="L250" s="35"/>
      <c r="M250" s="186" t="s">
        <v>1</v>
      </c>
      <c r="N250" s="187" t="s">
        <v>38</v>
      </c>
      <c r="O250" s="73"/>
      <c r="P250" s="188">
        <f>O250*H250</f>
        <v>0</v>
      </c>
      <c r="Q250" s="188">
        <v>0</v>
      </c>
      <c r="R250" s="188">
        <f>Q250*H250</f>
        <v>0</v>
      </c>
      <c r="S250" s="188">
        <v>0</v>
      </c>
      <c r="T250" s="189">
        <f>S250*H250</f>
        <v>0</v>
      </c>
      <c r="U250" s="34"/>
      <c r="V250" s="34"/>
      <c r="W250" s="34"/>
      <c r="X250" s="34"/>
      <c r="Y250" s="34"/>
      <c r="Z250" s="34"/>
      <c r="AA250" s="34"/>
      <c r="AB250" s="34"/>
      <c r="AC250" s="34"/>
      <c r="AD250" s="34"/>
      <c r="AE250" s="34"/>
      <c r="AR250" s="190" t="s">
        <v>353</v>
      </c>
      <c r="AT250" s="190" t="s">
        <v>284</v>
      </c>
      <c r="AU250" s="190" t="s">
        <v>82</v>
      </c>
      <c r="AY250" s="15" t="s">
        <v>281</v>
      </c>
      <c r="BE250" s="191">
        <f>IF(N250="základní",J250,0)</f>
        <v>0</v>
      </c>
      <c r="BF250" s="191">
        <f>IF(N250="snížená",J250,0)</f>
        <v>0</v>
      </c>
      <c r="BG250" s="191">
        <f>IF(N250="zákl. přenesená",J250,0)</f>
        <v>0</v>
      </c>
      <c r="BH250" s="191">
        <f>IF(N250="sníž. přenesená",J250,0)</f>
        <v>0</v>
      </c>
      <c r="BI250" s="191">
        <f>IF(N250="nulová",J250,0)</f>
        <v>0</v>
      </c>
      <c r="BJ250" s="15" t="s">
        <v>80</v>
      </c>
      <c r="BK250" s="191">
        <f>ROUND(I250*H250,2)</f>
        <v>0</v>
      </c>
      <c r="BL250" s="15" t="s">
        <v>353</v>
      </c>
      <c r="BM250" s="190" t="s">
        <v>3617</v>
      </c>
    </row>
    <row r="251" s="2" customFormat="1">
      <c r="A251" s="34"/>
      <c r="B251" s="35"/>
      <c r="C251" s="34"/>
      <c r="D251" s="192" t="s">
        <v>290</v>
      </c>
      <c r="E251" s="34"/>
      <c r="F251" s="193" t="s">
        <v>3616</v>
      </c>
      <c r="G251" s="34"/>
      <c r="H251" s="34"/>
      <c r="I251" s="194"/>
      <c r="J251" s="34"/>
      <c r="K251" s="34"/>
      <c r="L251" s="35"/>
      <c r="M251" s="195"/>
      <c r="N251" s="196"/>
      <c r="O251" s="73"/>
      <c r="P251" s="73"/>
      <c r="Q251" s="73"/>
      <c r="R251" s="73"/>
      <c r="S251" s="73"/>
      <c r="T251" s="74"/>
      <c r="U251" s="34"/>
      <c r="V251" s="34"/>
      <c r="W251" s="34"/>
      <c r="X251" s="34"/>
      <c r="Y251" s="34"/>
      <c r="Z251" s="34"/>
      <c r="AA251" s="34"/>
      <c r="AB251" s="34"/>
      <c r="AC251" s="34"/>
      <c r="AD251" s="34"/>
      <c r="AE251" s="34"/>
      <c r="AT251" s="15" t="s">
        <v>290</v>
      </c>
      <c r="AU251" s="15" t="s">
        <v>82</v>
      </c>
    </row>
    <row r="252" s="2" customFormat="1" ht="16.5" customHeight="1">
      <c r="A252" s="34"/>
      <c r="B252" s="177"/>
      <c r="C252" s="208" t="s">
        <v>1928</v>
      </c>
      <c r="D252" s="208" t="s">
        <v>2150</v>
      </c>
      <c r="E252" s="209" t="s">
        <v>3618</v>
      </c>
      <c r="F252" s="210" t="s">
        <v>3619</v>
      </c>
      <c r="G252" s="211" t="s">
        <v>410</v>
      </c>
      <c r="H252" s="212">
        <v>1</v>
      </c>
      <c r="I252" s="213"/>
      <c r="J252" s="214">
        <f>ROUND(I252*H252,2)</f>
        <v>0</v>
      </c>
      <c r="K252" s="215"/>
      <c r="L252" s="216"/>
      <c r="M252" s="217" t="s">
        <v>1</v>
      </c>
      <c r="N252" s="218" t="s">
        <v>38</v>
      </c>
      <c r="O252" s="73"/>
      <c r="P252" s="188">
        <f>O252*H252</f>
        <v>0</v>
      </c>
      <c r="Q252" s="188">
        <v>0</v>
      </c>
      <c r="R252" s="188">
        <f>Q252*H252</f>
        <v>0</v>
      </c>
      <c r="S252" s="188">
        <v>0</v>
      </c>
      <c r="T252" s="189">
        <f>S252*H252</f>
        <v>0</v>
      </c>
      <c r="U252" s="34"/>
      <c r="V252" s="34"/>
      <c r="W252" s="34"/>
      <c r="X252" s="34"/>
      <c r="Y252" s="34"/>
      <c r="Z252" s="34"/>
      <c r="AA252" s="34"/>
      <c r="AB252" s="34"/>
      <c r="AC252" s="34"/>
      <c r="AD252" s="34"/>
      <c r="AE252" s="34"/>
      <c r="AR252" s="190" t="s">
        <v>502</v>
      </c>
      <c r="AT252" s="190" t="s">
        <v>2150</v>
      </c>
      <c r="AU252" s="190" t="s">
        <v>82</v>
      </c>
      <c r="AY252" s="15" t="s">
        <v>281</v>
      </c>
      <c r="BE252" s="191">
        <f>IF(N252="základní",J252,0)</f>
        <v>0</v>
      </c>
      <c r="BF252" s="191">
        <f>IF(N252="snížená",J252,0)</f>
        <v>0</v>
      </c>
      <c r="BG252" s="191">
        <f>IF(N252="zákl. přenesená",J252,0)</f>
        <v>0</v>
      </c>
      <c r="BH252" s="191">
        <f>IF(N252="sníž. přenesená",J252,0)</f>
        <v>0</v>
      </c>
      <c r="BI252" s="191">
        <f>IF(N252="nulová",J252,0)</f>
        <v>0</v>
      </c>
      <c r="BJ252" s="15" t="s">
        <v>80</v>
      </c>
      <c r="BK252" s="191">
        <f>ROUND(I252*H252,2)</f>
        <v>0</v>
      </c>
      <c r="BL252" s="15" t="s">
        <v>353</v>
      </c>
      <c r="BM252" s="190" t="s">
        <v>3620</v>
      </c>
    </row>
    <row r="253" s="2" customFormat="1">
      <c r="A253" s="34"/>
      <c r="B253" s="35"/>
      <c r="C253" s="34"/>
      <c r="D253" s="192" t="s">
        <v>290</v>
      </c>
      <c r="E253" s="34"/>
      <c r="F253" s="193" t="s">
        <v>3619</v>
      </c>
      <c r="G253" s="34"/>
      <c r="H253" s="34"/>
      <c r="I253" s="194"/>
      <c r="J253" s="34"/>
      <c r="K253" s="34"/>
      <c r="L253" s="35"/>
      <c r="M253" s="195"/>
      <c r="N253" s="196"/>
      <c r="O253" s="73"/>
      <c r="P253" s="73"/>
      <c r="Q253" s="73"/>
      <c r="R253" s="73"/>
      <c r="S253" s="73"/>
      <c r="T253" s="74"/>
      <c r="U253" s="34"/>
      <c r="V253" s="34"/>
      <c r="W253" s="34"/>
      <c r="X253" s="34"/>
      <c r="Y253" s="34"/>
      <c r="Z253" s="34"/>
      <c r="AA253" s="34"/>
      <c r="AB253" s="34"/>
      <c r="AC253" s="34"/>
      <c r="AD253" s="34"/>
      <c r="AE253" s="34"/>
      <c r="AT253" s="15" t="s">
        <v>290</v>
      </c>
      <c r="AU253" s="15" t="s">
        <v>82</v>
      </c>
    </row>
    <row r="254" s="2" customFormat="1" ht="16.5" customHeight="1">
      <c r="A254" s="34"/>
      <c r="B254" s="177"/>
      <c r="C254" s="178" t="s">
        <v>3235</v>
      </c>
      <c r="D254" s="178" t="s">
        <v>284</v>
      </c>
      <c r="E254" s="179" t="s">
        <v>3621</v>
      </c>
      <c r="F254" s="180" t="s">
        <v>3622</v>
      </c>
      <c r="G254" s="181" t="s">
        <v>410</v>
      </c>
      <c r="H254" s="203">
        <v>17</v>
      </c>
      <c r="I254" s="183"/>
      <c r="J254" s="184">
        <f>ROUND(I254*H254,2)</f>
        <v>0</v>
      </c>
      <c r="K254" s="185"/>
      <c r="L254" s="35"/>
      <c r="M254" s="186" t="s">
        <v>1</v>
      </c>
      <c r="N254" s="187" t="s">
        <v>38</v>
      </c>
      <c r="O254" s="73"/>
      <c r="P254" s="188">
        <f>O254*H254</f>
        <v>0</v>
      </c>
      <c r="Q254" s="188">
        <v>0</v>
      </c>
      <c r="R254" s="188">
        <f>Q254*H254</f>
        <v>0</v>
      </c>
      <c r="S254" s="188">
        <v>0</v>
      </c>
      <c r="T254" s="189">
        <f>S254*H254</f>
        <v>0</v>
      </c>
      <c r="U254" s="34"/>
      <c r="V254" s="34"/>
      <c r="W254" s="34"/>
      <c r="X254" s="34"/>
      <c r="Y254" s="34"/>
      <c r="Z254" s="34"/>
      <c r="AA254" s="34"/>
      <c r="AB254" s="34"/>
      <c r="AC254" s="34"/>
      <c r="AD254" s="34"/>
      <c r="AE254" s="34"/>
      <c r="AR254" s="190" t="s">
        <v>353</v>
      </c>
      <c r="AT254" s="190" t="s">
        <v>284</v>
      </c>
      <c r="AU254" s="190" t="s">
        <v>82</v>
      </c>
      <c r="AY254" s="15" t="s">
        <v>281</v>
      </c>
      <c r="BE254" s="191">
        <f>IF(N254="základní",J254,0)</f>
        <v>0</v>
      </c>
      <c r="BF254" s="191">
        <f>IF(N254="snížená",J254,0)</f>
        <v>0</v>
      </c>
      <c r="BG254" s="191">
        <f>IF(N254="zákl. přenesená",J254,0)</f>
        <v>0</v>
      </c>
      <c r="BH254" s="191">
        <f>IF(N254="sníž. přenesená",J254,0)</f>
        <v>0</v>
      </c>
      <c r="BI254" s="191">
        <f>IF(N254="nulová",J254,0)</f>
        <v>0</v>
      </c>
      <c r="BJ254" s="15" t="s">
        <v>80</v>
      </c>
      <c r="BK254" s="191">
        <f>ROUND(I254*H254,2)</f>
        <v>0</v>
      </c>
      <c r="BL254" s="15" t="s">
        <v>353</v>
      </c>
      <c r="BM254" s="190" t="s">
        <v>3623</v>
      </c>
    </row>
    <row r="255" s="2" customFormat="1">
      <c r="A255" s="34"/>
      <c r="B255" s="35"/>
      <c r="C255" s="34"/>
      <c r="D255" s="192" t="s">
        <v>290</v>
      </c>
      <c r="E255" s="34"/>
      <c r="F255" s="193" t="s">
        <v>3622</v>
      </c>
      <c r="G255" s="34"/>
      <c r="H255" s="34"/>
      <c r="I255" s="194"/>
      <c r="J255" s="34"/>
      <c r="K255" s="34"/>
      <c r="L255" s="35"/>
      <c r="M255" s="195"/>
      <c r="N255" s="196"/>
      <c r="O255" s="73"/>
      <c r="P255" s="73"/>
      <c r="Q255" s="73"/>
      <c r="R255" s="73"/>
      <c r="S255" s="73"/>
      <c r="T255" s="74"/>
      <c r="U255" s="34"/>
      <c r="V255" s="34"/>
      <c r="W255" s="34"/>
      <c r="X255" s="34"/>
      <c r="Y255" s="34"/>
      <c r="Z255" s="34"/>
      <c r="AA255" s="34"/>
      <c r="AB255" s="34"/>
      <c r="AC255" s="34"/>
      <c r="AD255" s="34"/>
      <c r="AE255" s="34"/>
      <c r="AT255" s="15" t="s">
        <v>290</v>
      </c>
      <c r="AU255" s="15" t="s">
        <v>82</v>
      </c>
    </row>
    <row r="256" s="2" customFormat="1" ht="16.5" customHeight="1">
      <c r="A256" s="34"/>
      <c r="B256" s="177"/>
      <c r="C256" s="208" t="s">
        <v>3239</v>
      </c>
      <c r="D256" s="208" t="s">
        <v>2150</v>
      </c>
      <c r="E256" s="209" t="s">
        <v>3624</v>
      </c>
      <c r="F256" s="210" t="s">
        <v>3625</v>
      </c>
      <c r="G256" s="211" t="s">
        <v>2202</v>
      </c>
      <c r="H256" s="212">
        <v>3</v>
      </c>
      <c r="I256" s="213"/>
      <c r="J256" s="214">
        <f>ROUND(I256*H256,2)</f>
        <v>0</v>
      </c>
      <c r="K256" s="215"/>
      <c r="L256" s="216"/>
      <c r="M256" s="217" t="s">
        <v>1</v>
      </c>
      <c r="N256" s="218" t="s">
        <v>38</v>
      </c>
      <c r="O256" s="73"/>
      <c r="P256" s="188">
        <f>O256*H256</f>
        <v>0</v>
      </c>
      <c r="Q256" s="188">
        <v>0</v>
      </c>
      <c r="R256" s="188">
        <f>Q256*H256</f>
        <v>0</v>
      </c>
      <c r="S256" s="188">
        <v>0</v>
      </c>
      <c r="T256" s="189">
        <f>S256*H256</f>
        <v>0</v>
      </c>
      <c r="U256" s="34"/>
      <c r="V256" s="34"/>
      <c r="W256" s="34"/>
      <c r="X256" s="34"/>
      <c r="Y256" s="34"/>
      <c r="Z256" s="34"/>
      <c r="AA256" s="34"/>
      <c r="AB256" s="34"/>
      <c r="AC256" s="34"/>
      <c r="AD256" s="34"/>
      <c r="AE256" s="34"/>
      <c r="AR256" s="190" t="s">
        <v>502</v>
      </c>
      <c r="AT256" s="190" t="s">
        <v>2150</v>
      </c>
      <c r="AU256" s="190" t="s">
        <v>82</v>
      </c>
      <c r="AY256" s="15" t="s">
        <v>281</v>
      </c>
      <c r="BE256" s="191">
        <f>IF(N256="základní",J256,0)</f>
        <v>0</v>
      </c>
      <c r="BF256" s="191">
        <f>IF(N256="snížená",J256,0)</f>
        <v>0</v>
      </c>
      <c r="BG256" s="191">
        <f>IF(N256="zákl. přenesená",J256,0)</f>
        <v>0</v>
      </c>
      <c r="BH256" s="191">
        <f>IF(N256="sníž. přenesená",J256,0)</f>
        <v>0</v>
      </c>
      <c r="BI256" s="191">
        <f>IF(N256="nulová",J256,0)</f>
        <v>0</v>
      </c>
      <c r="BJ256" s="15" t="s">
        <v>80</v>
      </c>
      <c r="BK256" s="191">
        <f>ROUND(I256*H256,2)</f>
        <v>0</v>
      </c>
      <c r="BL256" s="15" t="s">
        <v>353</v>
      </c>
      <c r="BM256" s="190" t="s">
        <v>3626</v>
      </c>
    </row>
    <row r="257" s="2" customFormat="1">
      <c r="A257" s="34"/>
      <c r="B257" s="35"/>
      <c r="C257" s="34"/>
      <c r="D257" s="192" t="s">
        <v>290</v>
      </c>
      <c r="E257" s="34"/>
      <c r="F257" s="193" t="s">
        <v>3625</v>
      </c>
      <c r="G257" s="34"/>
      <c r="H257" s="34"/>
      <c r="I257" s="194"/>
      <c r="J257" s="34"/>
      <c r="K257" s="34"/>
      <c r="L257" s="35"/>
      <c r="M257" s="195"/>
      <c r="N257" s="196"/>
      <c r="O257" s="73"/>
      <c r="P257" s="73"/>
      <c r="Q257" s="73"/>
      <c r="R257" s="73"/>
      <c r="S257" s="73"/>
      <c r="T257" s="74"/>
      <c r="U257" s="34"/>
      <c r="V257" s="34"/>
      <c r="W257" s="34"/>
      <c r="X257" s="34"/>
      <c r="Y257" s="34"/>
      <c r="Z257" s="34"/>
      <c r="AA257" s="34"/>
      <c r="AB257" s="34"/>
      <c r="AC257" s="34"/>
      <c r="AD257" s="34"/>
      <c r="AE257" s="34"/>
      <c r="AT257" s="15" t="s">
        <v>290</v>
      </c>
      <c r="AU257" s="15" t="s">
        <v>82</v>
      </c>
    </row>
    <row r="258" s="2" customFormat="1" ht="16.5" customHeight="1">
      <c r="A258" s="34"/>
      <c r="B258" s="177"/>
      <c r="C258" s="208" t="s">
        <v>3245</v>
      </c>
      <c r="D258" s="208" t="s">
        <v>2150</v>
      </c>
      <c r="E258" s="209" t="s">
        <v>3627</v>
      </c>
      <c r="F258" s="210" t="s">
        <v>3628</v>
      </c>
      <c r="G258" s="211" t="s">
        <v>2202</v>
      </c>
      <c r="H258" s="212">
        <v>3</v>
      </c>
      <c r="I258" s="213"/>
      <c r="J258" s="214">
        <f>ROUND(I258*H258,2)</f>
        <v>0</v>
      </c>
      <c r="K258" s="215"/>
      <c r="L258" s="216"/>
      <c r="M258" s="217" t="s">
        <v>1</v>
      </c>
      <c r="N258" s="218" t="s">
        <v>38</v>
      </c>
      <c r="O258" s="73"/>
      <c r="P258" s="188">
        <f>O258*H258</f>
        <v>0</v>
      </c>
      <c r="Q258" s="188">
        <v>0</v>
      </c>
      <c r="R258" s="188">
        <f>Q258*H258</f>
        <v>0</v>
      </c>
      <c r="S258" s="188">
        <v>0</v>
      </c>
      <c r="T258" s="189">
        <f>S258*H258</f>
        <v>0</v>
      </c>
      <c r="U258" s="34"/>
      <c r="V258" s="34"/>
      <c r="W258" s="34"/>
      <c r="X258" s="34"/>
      <c r="Y258" s="34"/>
      <c r="Z258" s="34"/>
      <c r="AA258" s="34"/>
      <c r="AB258" s="34"/>
      <c r="AC258" s="34"/>
      <c r="AD258" s="34"/>
      <c r="AE258" s="34"/>
      <c r="AR258" s="190" t="s">
        <v>502</v>
      </c>
      <c r="AT258" s="190" t="s">
        <v>2150</v>
      </c>
      <c r="AU258" s="190" t="s">
        <v>82</v>
      </c>
      <c r="AY258" s="15" t="s">
        <v>281</v>
      </c>
      <c r="BE258" s="191">
        <f>IF(N258="základní",J258,0)</f>
        <v>0</v>
      </c>
      <c r="BF258" s="191">
        <f>IF(N258="snížená",J258,0)</f>
        <v>0</v>
      </c>
      <c r="BG258" s="191">
        <f>IF(N258="zákl. přenesená",J258,0)</f>
        <v>0</v>
      </c>
      <c r="BH258" s="191">
        <f>IF(N258="sníž. přenesená",J258,0)</f>
        <v>0</v>
      </c>
      <c r="BI258" s="191">
        <f>IF(N258="nulová",J258,0)</f>
        <v>0</v>
      </c>
      <c r="BJ258" s="15" t="s">
        <v>80</v>
      </c>
      <c r="BK258" s="191">
        <f>ROUND(I258*H258,2)</f>
        <v>0</v>
      </c>
      <c r="BL258" s="15" t="s">
        <v>353</v>
      </c>
      <c r="BM258" s="190" t="s">
        <v>3629</v>
      </c>
    </row>
    <row r="259" s="2" customFormat="1">
      <c r="A259" s="34"/>
      <c r="B259" s="35"/>
      <c r="C259" s="34"/>
      <c r="D259" s="192" t="s">
        <v>290</v>
      </c>
      <c r="E259" s="34"/>
      <c r="F259" s="193" t="s">
        <v>3628</v>
      </c>
      <c r="G259" s="34"/>
      <c r="H259" s="34"/>
      <c r="I259" s="194"/>
      <c r="J259" s="34"/>
      <c r="K259" s="34"/>
      <c r="L259" s="35"/>
      <c r="M259" s="195"/>
      <c r="N259" s="196"/>
      <c r="O259" s="73"/>
      <c r="P259" s="73"/>
      <c r="Q259" s="73"/>
      <c r="R259" s="73"/>
      <c r="S259" s="73"/>
      <c r="T259" s="74"/>
      <c r="U259" s="34"/>
      <c r="V259" s="34"/>
      <c r="W259" s="34"/>
      <c r="X259" s="34"/>
      <c r="Y259" s="34"/>
      <c r="Z259" s="34"/>
      <c r="AA259" s="34"/>
      <c r="AB259" s="34"/>
      <c r="AC259" s="34"/>
      <c r="AD259" s="34"/>
      <c r="AE259" s="34"/>
      <c r="AT259" s="15" t="s">
        <v>290</v>
      </c>
      <c r="AU259" s="15" t="s">
        <v>82</v>
      </c>
    </row>
    <row r="260" s="2" customFormat="1" ht="21.75" customHeight="1">
      <c r="A260" s="34"/>
      <c r="B260" s="177"/>
      <c r="C260" s="208" t="s">
        <v>3249</v>
      </c>
      <c r="D260" s="208" t="s">
        <v>2150</v>
      </c>
      <c r="E260" s="209" t="s">
        <v>3630</v>
      </c>
      <c r="F260" s="210" t="s">
        <v>3631</v>
      </c>
      <c r="G260" s="211" t="s">
        <v>2202</v>
      </c>
      <c r="H260" s="212">
        <v>1</v>
      </c>
      <c r="I260" s="213"/>
      <c r="J260" s="214">
        <f>ROUND(I260*H260,2)</f>
        <v>0</v>
      </c>
      <c r="K260" s="215"/>
      <c r="L260" s="216"/>
      <c r="M260" s="217" t="s">
        <v>1</v>
      </c>
      <c r="N260" s="218" t="s">
        <v>38</v>
      </c>
      <c r="O260" s="73"/>
      <c r="P260" s="188">
        <f>O260*H260</f>
        <v>0</v>
      </c>
      <c r="Q260" s="188">
        <v>0</v>
      </c>
      <c r="R260" s="188">
        <f>Q260*H260</f>
        <v>0</v>
      </c>
      <c r="S260" s="188">
        <v>0</v>
      </c>
      <c r="T260" s="189">
        <f>S260*H260</f>
        <v>0</v>
      </c>
      <c r="U260" s="34"/>
      <c r="V260" s="34"/>
      <c r="W260" s="34"/>
      <c r="X260" s="34"/>
      <c r="Y260" s="34"/>
      <c r="Z260" s="34"/>
      <c r="AA260" s="34"/>
      <c r="AB260" s="34"/>
      <c r="AC260" s="34"/>
      <c r="AD260" s="34"/>
      <c r="AE260" s="34"/>
      <c r="AR260" s="190" t="s">
        <v>502</v>
      </c>
      <c r="AT260" s="190" t="s">
        <v>2150</v>
      </c>
      <c r="AU260" s="190" t="s">
        <v>82</v>
      </c>
      <c r="AY260" s="15" t="s">
        <v>281</v>
      </c>
      <c r="BE260" s="191">
        <f>IF(N260="základní",J260,0)</f>
        <v>0</v>
      </c>
      <c r="BF260" s="191">
        <f>IF(N260="snížená",J260,0)</f>
        <v>0</v>
      </c>
      <c r="BG260" s="191">
        <f>IF(N260="zákl. přenesená",J260,0)</f>
        <v>0</v>
      </c>
      <c r="BH260" s="191">
        <f>IF(N260="sníž. přenesená",J260,0)</f>
        <v>0</v>
      </c>
      <c r="BI260" s="191">
        <f>IF(N260="nulová",J260,0)</f>
        <v>0</v>
      </c>
      <c r="BJ260" s="15" t="s">
        <v>80</v>
      </c>
      <c r="BK260" s="191">
        <f>ROUND(I260*H260,2)</f>
        <v>0</v>
      </c>
      <c r="BL260" s="15" t="s">
        <v>353</v>
      </c>
      <c r="BM260" s="190" t="s">
        <v>3632</v>
      </c>
    </row>
    <row r="261" s="2" customFormat="1">
      <c r="A261" s="34"/>
      <c r="B261" s="35"/>
      <c r="C261" s="34"/>
      <c r="D261" s="192" t="s">
        <v>290</v>
      </c>
      <c r="E261" s="34"/>
      <c r="F261" s="193" t="s">
        <v>3631</v>
      </c>
      <c r="G261" s="34"/>
      <c r="H261" s="34"/>
      <c r="I261" s="194"/>
      <c r="J261" s="34"/>
      <c r="K261" s="34"/>
      <c r="L261" s="35"/>
      <c r="M261" s="195"/>
      <c r="N261" s="196"/>
      <c r="O261" s="73"/>
      <c r="P261" s="73"/>
      <c r="Q261" s="73"/>
      <c r="R261" s="73"/>
      <c r="S261" s="73"/>
      <c r="T261" s="74"/>
      <c r="U261" s="34"/>
      <c r="V261" s="34"/>
      <c r="W261" s="34"/>
      <c r="X261" s="34"/>
      <c r="Y261" s="34"/>
      <c r="Z261" s="34"/>
      <c r="AA261" s="34"/>
      <c r="AB261" s="34"/>
      <c r="AC261" s="34"/>
      <c r="AD261" s="34"/>
      <c r="AE261" s="34"/>
      <c r="AT261" s="15" t="s">
        <v>290</v>
      </c>
      <c r="AU261" s="15" t="s">
        <v>82</v>
      </c>
    </row>
    <row r="262" s="2" customFormat="1" ht="24.15" customHeight="1">
      <c r="A262" s="34"/>
      <c r="B262" s="177"/>
      <c r="C262" s="208" t="s">
        <v>3253</v>
      </c>
      <c r="D262" s="208" t="s">
        <v>2150</v>
      </c>
      <c r="E262" s="209" t="s">
        <v>3633</v>
      </c>
      <c r="F262" s="210" t="s">
        <v>3634</v>
      </c>
      <c r="G262" s="211" t="s">
        <v>2202</v>
      </c>
      <c r="H262" s="212">
        <v>1</v>
      </c>
      <c r="I262" s="213"/>
      <c r="J262" s="214">
        <f>ROUND(I262*H262,2)</f>
        <v>0</v>
      </c>
      <c r="K262" s="215"/>
      <c r="L262" s="216"/>
      <c r="M262" s="217" t="s">
        <v>1</v>
      </c>
      <c r="N262" s="218" t="s">
        <v>38</v>
      </c>
      <c r="O262" s="73"/>
      <c r="P262" s="188">
        <f>O262*H262</f>
        <v>0</v>
      </c>
      <c r="Q262" s="188">
        <v>0</v>
      </c>
      <c r="R262" s="188">
        <f>Q262*H262</f>
        <v>0</v>
      </c>
      <c r="S262" s="188">
        <v>0</v>
      </c>
      <c r="T262" s="189">
        <f>S262*H262</f>
        <v>0</v>
      </c>
      <c r="U262" s="34"/>
      <c r="V262" s="34"/>
      <c r="W262" s="34"/>
      <c r="X262" s="34"/>
      <c r="Y262" s="34"/>
      <c r="Z262" s="34"/>
      <c r="AA262" s="34"/>
      <c r="AB262" s="34"/>
      <c r="AC262" s="34"/>
      <c r="AD262" s="34"/>
      <c r="AE262" s="34"/>
      <c r="AR262" s="190" t="s">
        <v>502</v>
      </c>
      <c r="AT262" s="190" t="s">
        <v>2150</v>
      </c>
      <c r="AU262" s="190" t="s">
        <v>82</v>
      </c>
      <c r="AY262" s="15" t="s">
        <v>281</v>
      </c>
      <c r="BE262" s="191">
        <f>IF(N262="základní",J262,0)</f>
        <v>0</v>
      </c>
      <c r="BF262" s="191">
        <f>IF(N262="snížená",J262,0)</f>
        <v>0</v>
      </c>
      <c r="BG262" s="191">
        <f>IF(N262="zákl. přenesená",J262,0)</f>
        <v>0</v>
      </c>
      <c r="BH262" s="191">
        <f>IF(N262="sníž. přenesená",J262,0)</f>
        <v>0</v>
      </c>
      <c r="BI262" s="191">
        <f>IF(N262="nulová",J262,0)</f>
        <v>0</v>
      </c>
      <c r="BJ262" s="15" t="s">
        <v>80</v>
      </c>
      <c r="BK262" s="191">
        <f>ROUND(I262*H262,2)</f>
        <v>0</v>
      </c>
      <c r="BL262" s="15" t="s">
        <v>353</v>
      </c>
      <c r="BM262" s="190" t="s">
        <v>3635</v>
      </c>
    </row>
    <row r="263" s="2" customFormat="1">
      <c r="A263" s="34"/>
      <c r="B263" s="35"/>
      <c r="C263" s="34"/>
      <c r="D263" s="192" t="s">
        <v>290</v>
      </c>
      <c r="E263" s="34"/>
      <c r="F263" s="193" t="s">
        <v>3634</v>
      </c>
      <c r="G263" s="34"/>
      <c r="H263" s="34"/>
      <c r="I263" s="194"/>
      <c r="J263" s="34"/>
      <c r="K263" s="34"/>
      <c r="L263" s="35"/>
      <c r="M263" s="195"/>
      <c r="N263" s="196"/>
      <c r="O263" s="73"/>
      <c r="P263" s="73"/>
      <c r="Q263" s="73"/>
      <c r="R263" s="73"/>
      <c r="S263" s="73"/>
      <c r="T263" s="74"/>
      <c r="U263" s="34"/>
      <c r="V263" s="34"/>
      <c r="W263" s="34"/>
      <c r="X263" s="34"/>
      <c r="Y263" s="34"/>
      <c r="Z263" s="34"/>
      <c r="AA263" s="34"/>
      <c r="AB263" s="34"/>
      <c r="AC263" s="34"/>
      <c r="AD263" s="34"/>
      <c r="AE263" s="34"/>
      <c r="AT263" s="15" t="s">
        <v>290</v>
      </c>
      <c r="AU263" s="15" t="s">
        <v>82</v>
      </c>
    </row>
    <row r="264" s="2" customFormat="1" ht="24.15" customHeight="1">
      <c r="A264" s="34"/>
      <c r="B264" s="177"/>
      <c r="C264" s="208" t="s">
        <v>3257</v>
      </c>
      <c r="D264" s="208" t="s">
        <v>2150</v>
      </c>
      <c r="E264" s="209" t="s">
        <v>3636</v>
      </c>
      <c r="F264" s="210" t="s">
        <v>3637</v>
      </c>
      <c r="G264" s="211" t="s">
        <v>2202</v>
      </c>
      <c r="H264" s="212">
        <v>2</v>
      </c>
      <c r="I264" s="213"/>
      <c r="J264" s="214">
        <f>ROUND(I264*H264,2)</f>
        <v>0</v>
      </c>
      <c r="K264" s="215"/>
      <c r="L264" s="216"/>
      <c r="M264" s="217" t="s">
        <v>1</v>
      </c>
      <c r="N264" s="218" t="s">
        <v>38</v>
      </c>
      <c r="O264" s="73"/>
      <c r="P264" s="188">
        <f>O264*H264</f>
        <v>0</v>
      </c>
      <c r="Q264" s="188">
        <v>0</v>
      </c>
      <c r="R264" s="188">
        <f>Q264*H264</f>
        <v>0</v>
      </c>
      <c r="S264" s="188">
        <v>0</v>
      </c>
      <c r="T264" s="189">
        <f>S264*H264</f>
        <v>0</v>
      </c>
      <c r="U264" s="34"/>
      <c r="V264" s="34"/>
      <c r="W264" s="34"/>
      <c r="X264" s="34"/>
      <c r="Y264" s="34"/>
      <c r="Z264" s="34"/>
      <c r="AA264" s="34"/>
      <c r="AB264" s="34"/>
      <c r="AC264" s="34"/>
      <c r="AD264" s="34"/>
      <c r="AE264" s="34"/>
      <c r="AR264" s="190" t="s">
        <v>502</v>
      </c>
      <c r="AT264" s="190" t="s">
        <v>2150</v>
      </c>
      <c r="AU264" s="190" t="s">
        <v>82</v>
      </c>
      <c r="AY264" s="15" t="s">
        <v>281</v>
      </c>
      <c r="BE264" s="191">
        <f>IF(N264="základní",J264,0)</f>
        <v>0</v>
      </c>
      <c r="BF264" s="191">
        <f>IF(N264="snížená",J264,0)</f>
        <v>0</v>
      </c>
      <c r="BG264" s="191">
        <f>IF(N264="zákl. přenesená",J264,0)</f>
        <v>0</v>
      </c>
      <c r="BH264" s="191">
        <f>IF(N264="sníž. přenesená",J264,0)</f>
        <v>0</v>
      </c>
      <c r="BI264" s="191">
        <f>IF(N264="nulová",J264,0)</f>
        <v>0</v>
      </c>
      <c r="BJ264" s="15" t="s">
        <v>80</v>
      </c>
      <c r="BK264" s="191">
        <f>ROUND(I264*H264,2)</f>
        <v>0</v>
      </c>
      <c r="BL264" s="15" t="s">
        <v>353</v>
      </c>
      <c r="BM264" s="190" t="s">
        <v>3638</v>
      </c>
    </row>
    <row r="265" s="2" customFormat="1">
      <c r="A265" s="34"/>
      <c r="B265" s="35"/>
      <c r="C265" s="34"/>
      <c r="D265" s="192" t="s">
        <v>290</v>
      </c>
      <c r="E265" s="34"/>
      <c r="F265" s="193" t="s">
        <v>3637</v>
      </c>
      <c r="G265" s="34"/>
      <c r="H265" s="34"/>
      <c r="I265" s="194"/>
      <c r="J265" s="34"/>
      <c r="K265" s="34"/>
      <c r="L265" s="35"/>
      <c r="M265" s="195"/>
      <c r="N265" s="196"/>
      <c r="O265" s="73"/>
      <c r="P265" s="73"/>
      <c r="Q265" s="73"/>
      <c r="R265" s="73"/>
      <c r="S265" s="73"/>
      <c r="T265" s="74"/>
      <c r="U265" s="34"/>
      <c r="V265" s="34"/>
      <c r="W265" s="34"/>
      <c r="X265" s="34"/>
      <c r="Y265" s="34"/>
      <c r="Z265" s="34"/>
      <c r="AA265" s="34"/>
      <c r="AB265" s="34"/>
      <c r="AC265" s="34"/>
      <c r="AD265" s="34"/>
      <c r="AE265" s="34"/>
      <c r="AT265" s="15" t="s">
        <v>290</v>
      </c>
      <c r="AU265" s="15" t="s">
        <v>82</v>
      </c>
    </row>
    <row r="266" s="2" customFormat="1" ht="16.5" customHeight="1">
      <c r="A266" s="34"/>
      <c r="B266" s="177"/>
      <c r="C266" s="208" t="s">
        <v>3261</v>
      </c>
      <c r="D266" s="208" t="s">
        <v>2150</v>
      </c>
      <c r="E266" s="209" t="s">
        <v>3639</v>
      </c>
      <c r="F266" s="210" t="s">
        <v>3640</v>
      </c>
      <c r="G266" s="211" t="s">
        <v>2202</v>
      </c>
      <c r="H266" s="212">
        <v>1</v>
      </c>
      <c r="I266" s="213"/>
      <c r="J266" s="214">
        <f>ROUND(I266*H266,2)</f>
        <v>0</v>
      </c>
      <c r="K266" s="215"/>
      <c r="L266" s="216"/>
      <c r="M266" s="217" t="s">
        <v>1</v>
      </c>
      <c r="N266" s="218" t="s">
        <v>38</v>
      </c>
      <c r="O266" s="73"/>
      <c r="P266" s="188">
        <f>O266*H266</f>
        <v>0</v>
      </c>
      <c r="Q266" s="188">
        <v>0</v>
      </c>
      <c r="R266" s="188">
        <f>Q266*H266</f>
        <v>0</v>
      </c>
      <c r="S266" s="188">
        <v>0</v>
      </c>
      <c r="T266" s="189">
        <f>S266*H266</f>
        <v>0</v>
      </c>
      <c r="U266" s="34"/>
      <c r="V266" s="34"/>
      <c r="W266" s="34"/>
      <c r="X266" s="34"/>
      <c r="Y266" s="34"/>
      <c r="Z266" s="34"/>
      <c r="AA266" s="34"/>
      <c r="AB266" s="34"/>
      <c r="AC266" s="34"/>
      <c r="AD266" s="34"/>
      <c r="AE266" s="34"/>
      <c r="AR266" s="190" t="s">
        <v>502</v>
      </c>
      <c r="AT266" s="190" t="s">
        <v>2150</v>
      </c>
      <c r="AU266" s="190" t="s">
        <v>82</v>
      </c>
      <c r="AY266" s="15" t="s">
        <v>281</v>
      </c>
      <c r="BE266" s="191">
        <f>IF(N266="základní",J266,0)</f>
        <v>0</v>
      </c>
      <c r="BF266" s="191">
        <f>IF(N266="snížená",J266,0)</f>
        <v>0</v>
      </c>
      <c r="BG266" s="191">
        <f>IF(N266="zákl. přenesená",J266,0)</f>
        <v>0</v>
      </c>
      <c r="BH266" s="191">
        <f>IF(N266="sníž. přenesená",J266,0)</f>
        <v>0</v>
      </c>
      <c r="BI266" s="191">
        <f>IF(N266="nulová",J266,0)</f>
        <v>0</v>
      </c>
      <c r="BJ266" s="15" t="s">
        <v>80</v>
      </c>
      <c r="BK266" s="191">
        <f>ROUND(I266*H266,2)</f>
        <v>0</v>
      </c>
      <c r="BL266" s="15" t="s">
        <v>353</v>
      </c>
      <c r="BM266" s="190" t="s">
        <v>3641</v>
      </c>
    </row>
    <row r="267" s="2" customFormat="1">
      <c r="A267" s="34"/>
      <c r="B267" s="35"/>
      <c r="C267" s="34"/>
      <c r="D267" s="192" t="s">
        <v>290</v>
      </c>
      <c r="E267" s="34"/>
      <c r="F267" s="193" t="s">
        <v>3640</v>
      </c>
      <c r="G267" s="34"/>
      <c r="H267" s="34"/>
      <c r="I267" s="194"/>
      <c r="J267" s="34"/>
      <c r="K267" s="34"/>
      <c r="L267" s="35"/>
      <c r="M267" s="195"/>
      <c r="N267" s="196"/>
      <c r="O267" s="73"/>
      <c r="P267" s="73"/>
      <c r="Q267" s="73"/>
      <c r="R267" s="73"/>
      <c r="S267" s="73"/>
      <c r="T267" s="74"/>
      <c r="U267" s="34"/>
      <c r="V267" s="34"/>
      <c r="W267" s="34"/>
      <c r="X267" s="34"/>
      <c r="Y267" s="34"/>
      <c r="Z267" s="34"/>
      <c r="AA267" s="34"/>
      <c r="AB267" s="34"/>
      <c r="AC267" s="34"/>
      <c r="AD267" s="34"/>
      <c r="AE267" s="34"/>
      <c r="AT267" s="15" t="s">
        <v>290</v>
      </c>
      <c r="AU267" s="15" t="s">
        <v>82</v>
      </c>
    </row>
    <row r="268" s="2" customFormat="1" ht="16.5" customHeight="1">
      <c r="A268" s="34"/>
      <c r="B268" s="177"/>
      <c r="C268" s="208" t="s">
        <v>3265</v>
      </c>
      <c r="D268" s="208" t="s">
        <v>2150</v>
      </c>
      <c r="E268" s="209" t="s">
        <v>3642</v>
      </c>
      <c r="F268" s="210" t="s">
        <v>3643</v>
      </c>
      <c r="G268" s="211" t="s">
        <v>2202</v>
      </c>
      <c r="H268" s="212">
        <v>3</v>
      </c>
      <c r="I268" s="213"/>
      <c r="J268" s="214">
        <f>ROUND(I268*H268,2)</f>
        <v>0</v>
      </c>
      <c r="K268" s="215"/>
      <c r="L268" s="216"/>
      <c r="M268" s="217" t="s">
        <v>1</v>
      </c>
      <c r="N268" s="218" t="s">
        <v>38</v>
      </c>
      <c r="O268" s="73"/>
      <c r="P268" s="188">
        <f>O268*H268</f>
        <v>0</v>
      </c>
      <c r="Q268" s="188">
        <v>0</v>
      </c>
      <c r="R268" s="188">
        <f>Q268*H268</f>
        <v>0</v>
      </c>
      <c r="S268" s="188">
        <v>0</v>
      </c>
      <c r="T268" s="189">
        <f>S268*H268</f>
        <v>0</v>
      </c>
      <c r="U268" s="34"/>
      <c r="V268" s="34"/>
      <c r="W268" s="34"/>
      <c r="X268" s="34"/>
      <c r="Y268" s="34"/>
      <c r="Z268" s="34"/>
      <c r="AA268" s="34"/>
      <c r="AB268" s="34"/>
      <c r="AC268" s="34"/>
      <c r="AD268" s="34"/>
      <c r="AE268" s="34"/>
      <c r="AR268" s="190" t="s">
        <v>502</v>
      </c>
      <c r="AT268" s="190" t="s">
        <v>2150</v>
      </c>
      <c r="AU268" s="190" t="s">
        <v>82</v>
      </c>
      <c r="AY268" s="15" t="s">
        <v>281</v>
      </c>
      <c r="BE268" s="191">
        <f>IF(N268="základní",J268,0)</f>
        <v>0</v>
      </c>
      <c r="BF268" s="191">
        <f>IF(N268="snížená",J268,0)</f>
        <v>0</v>
      </c>
      <c r="BG268" s="191">
        <f>IF(N268="zákl. přenesená",J268,0)</f>
        <v>0</v>
      </c>
      <c r="BH268" s="191">
        <f>IF(N268="sníž. přenesená",J268,0)</f>
        <v>0</v>
      </c>
      <c r="BI268" s="191">
        <f>IF(N268="nulová",J268,0)</f>
        <v>0</v>
      </c>
      <c r="BJ268" s="15" t="s">
        <v>80</v>
      </c>
      <c r="BK268" s="191">
        <f>ROUND(I268*H268,2)</f>
        <v>0</v>
      </c>
      <c r="BL268" s="15" t="s">
        <v>353</v>
      </c>
      <c r="BM268" s="190" t="s">
        <v>3644</v>
      </c>
    </row>
    <row r="269" s="2" customFormat="1">
      <c r="A269" s="34"/>
      <c r="B269" s="35"/>
      <c r="C269" s="34"/>
      <c r="D269" s="192" t="s">
        <v>290</v>
      </c>
      <c r="E269" s="34"/>
      <c r="F269" s="193" t="s">
        <v>3643</v>
      </c>
      <c r="G269" s="34"/>
      <c r="H269" s="34"/>
      <c r="I269" s="194"/>
      <c r="J269" s="34"/>
      <c r="K269" s="34"/>
      <c r="L269" s="35"/>
      <c r="M269" s="195"/>
      <c r="N269" s="196"/>
      <c r="O269" s="73"/>
      <c r="P269" s="73"/>
      <c r="Q269" s="73"/>
      <c r="R269" s="73"/>
      <c r="S269" s="73"/>
      <c r="T269" s="74"/>
      <c r="U269" s="34"/>
      <c r="V269" s="34"/>
      <c r="W269" s="34"/>
      <c r="X269" s="34"/>
      <c r="Y269" s="34"/>
      <c r="Z269" s="34"/>
      <c r="AA269" s="34"/>
      <c r="AB269" s="34"/>
      <c r="AC269" s="34"/>
      <c r="AD269" s="34"/>
      <c r="AE269" s="34"/>
      <c r="AT269" s="15" t="s">
        <v>290</v>
      </c>
      <c r="AU269" s="15" t="s">
        <v>82</v>
      </c>
    </row>
    <row r="270" s="2" customFormat="1" ht="16.5" customHeight="1">
      <c r="A270" s="34"/>
      <c r="B270" s="177"/>
      <c r="C270" s="208" t="s">
        <v>3269</v>
      </c>
      <c r="D270" s="208" t="s">
        <v>2150</v>
      </c>
      <c r="E270" s="209" t="s">
        <v>3645</v>
      </c>
      <c r="F270" s="210" t="s">
        <v>3646</v>
      </c>
      <c r="G270" s="211" t="s">
        <v>2202</v>
      </c>
      <c r="H270" s="212">
        <v>2</v>
      </c>
      <c r="I270" s="213"/>
      <c r="J270" s="214">
        <f>ROUND(I270*H270,2)</f>
        <v>0</v>
      </c>
      <c r="K270" s="215"/>
      <c r="L270" s="216"/>
      <c r="M270" s="217" t="s">
        <v>1</v>
      </c>
      <c r="N270" s="218" t="s">
        <v>38</v>
      </c>
      <c r="O270" s="73"/>
      <c r="P270" s="188">
        <f>O270*H270</f>
        <v>0</v>
      </c>
      <c r="Q270" s="188">
        <v>0</v>
      </c>
      <c r="R270" s="188">
        <f>Q270*H270</f>
        <v>0</v>
      </c>
      <c r="S270" s="188">
        <v>0</v>
      </c>
      <c r="T270" s="189">
        <f>S270*H270</f>
        <v>0</v>
      </c>
      <c r="U270" s="34"/>
      <c r="V270" s="34"/>
      <c r="W270" s="34"/>
      <c r="X270" s="34"/>
      <c r="Y270" s="34"/>
      <c r="Z270" s="34"/>
      <c r="AA270" s="34"/>
      <c r="AB270" s="34"/>
      <c r="AC270" s="34"/>
      <c r="AD270" s="34"/>
      <c r="AE270" s="34"/>
      <c r="AR270" s="190" t="s">
        <v>502</v>
      </c>
      <c r="AT270" s="190" t="s">
        <v>2150</v>
      </c>
      <c r="AU270" s="190" t="s">
        <v>82</v>
      </c>
      <c r="AY270" s="15" t="s">
        <v>281</v>
      </c>
      <c r="BE270" s="191">
        <f>IF(N270="základní",J270,0)</f>
        <v>0</v>
      </c>
      <c r="BF270" s="191">
        <f>IF(N270="snížená",J270,0)</f>
        <v>0</v>
      </c>
      <c r="BG270" s="191">
        <f>IF(N270="zákl. přenesená",J270,0)</f>
        <v>0</v>
      </c>
      <c r="BH270" s="191">
        <f>IF(N270="sníž. přenesená",J270,0)</f>
        <v>0</v>
      </c>
      <c r="BI270" s="191">
        <f>IF(N270="nulová",J270,0)</f>
        <v>0</v>
      </c>
      <c r="BJ270" s="15" t="s">
        <v>80</v>
      </c>
      <c r="BK270" s="191">
        <f>ROUND(I270*H270,2)</f>
        <v>0</v>
      </c>
      <c r="BL270" s="15" t="s">
        <v>353</v>
      </c>
      <c r="BM270" s="190" t="s">
        <v>3647</v>
      </c>
    </row>
    <row r="271" s="2" customFormat="1">
      <c r="A271" s="34"/>
      <c r="B271" s="35"/>
      <c r="C271" s="34"/>
      <c r="D271" s="192" t="s">
        <v>290</v>
      </c>
      <c r="E271" s="34"/>
      <c r="F271" s="193" t="s">
        <v>3646</v>
      </c>
      <c r="G271" s="34"/>
      <c r="H271" s="34"/>
      <c r="I271" s="194"/>
      <c r="J271" s="34"/>
      <c r="K271" s="34"/>
      <c r="L271" s="35"/>
      <c r="M271" s="195"/>
      <c r="N271" s="196"/>
      <c r="O271" s="73"/>
      <c r="P271" s="73"/>
      <c r="Q271" s="73"/>
      <c r="R271" s="73"/>
      <c r="S271" s="73"/>
      <c r="T271" s="74"/>
      <c r="U271" s="34"/>
      <c r="V271" s="34"/>
      <c r="W271" s="34"/>
      <c r="X271" s="34"/>
      <c r="Y271" s="34"/>
      <c r="Z271" s="34"/>
      <c r="AA271" s="34"/>
      <c r="AB271" s="34"/>
      <c r="AC271" s="34"/>
      <c r="AD271" s="34"/>
      <c r="AE271" s="34"/>
      <c r="AT271" s="15" t="s">
        <v>290</v>
      </c>
      <c r="AU271" s="15" t="s">
        <v>82</v>
      </c>
    </row>
    <row r="272" s="2" customFormat="1" ht="16.5" customHeight="1">
      <c r="A272" s="34"/>
      <c r="B272" s="177"/>
      <c r="C272" s="208" t="s">
        <v>3273</v>
      </c>
      <c r="D272" s="208" t="s">
        <v>2150</v>
      </c>
      <c r="E272" s="209" t="s">
        <v>3648</v>
      </c>
      <c r="F272" s="210" t="s">
        <v>3649</v>
      </c>
      <c r="G272" s="211" t="s">
        <v>2202</v>
      </c>
      <c r="H272" s="212">
        <v>1</v>
      </c>
      <c r="I272" s="213"/>
      <c r="J272" s="214">
        <f>ROUND(I272*H272,2)</f>
        <v>0</v>
      </c>
      <c r="K272" s="215"/>
      <c r="L272" s="216"/>
      <c r="M272" s="217" t="s">
        <v>1</v>
      </c>
      <c r="N272" s="218" t="s">
        <v>38</v>
      </c>
      <c r="O272" s="73"/>
      <c r="P272" s="188">
        <f>O272*H272</f>
        <v>0</v>
      </c>
      <c r="Q272" s="188">
        <v>0</v>
      </c>
      <c r="R272" s="188">
        <f>Q272*H272</f>
        <v>0</v>
      </c>
      <c r="S272" s="188">
        <v>0</v>
      </c>
      <c r="T272" s="189">
        <f>S272*H272</f>
        <v>0</v>
      </c>
      <c r="U272" s="34"/>
      <c r="V272" s="34"/>
      <c r="W272" s="34"/>
      <c r="X272" s="34"/>
      <c r="Y272" s="34"/>
      <c r="Z272" s="34"/>
      <c r="AA272" s="34"/>
      <c r="AB272" s="34"/>
      <c r="AC272" s="34"/>
      <c r="AD272" s="34"/>
      <c r="AE272" s="34"/>
      <c r="AR272" s="190" t="s">
        <v>502</v>
      </c>
      <c r="AT272" s="190" t="s">
        <v>2150</v>
      </c>
      <c r="AU272" s="190" t="s">
        <v>82</v>
      </c>
      <c r="AY272" s="15" t="s">
        <v>281</v>
      </c>
      <c r="BE272" s="191">
        <f>IF(N272="základní",J272,0)</f>
        <v>0</v>
      </c>
      <c r="BF272" s="191">
        <f>IF(N272="snížená",J272,0)</f>
        <v>0</v>
      </c>
      <c r="BG272" s="191">
        <f>IF(N272="zákl. přenesená",J272,0)</f>
        <v>0</v>
      </c>
      <c r="BH272" s="191">
        <f>IF(N272="sníž. přenesená",J272,0)</f>
        <v>0</v>
      </c>
      <c r="BI272" s="191">
        <f>IF(N272="nulová",J272,0)</f>
        <v>0</v>
      </c>
      <c r="BJ272" s="15" t="s">
        <v>80</v>
      </c>
      <c r="BK272" s="191">
        <f>ROUND(I272*H272,2)</f>
        <v>0</v>
      </c>
      <c r="BL272" s="15" t="s">
        <v>353</v>
      </c>
      <c r="BM272" s="190" t="s">
        <v>3650</v>
      </c>
    </row>
    <row r="273" s="2" customFormat="1">
      <c r="A273" s="34"/>
      <c r="B273" s="35"/>
      <c r="C273" s="34"/>
      <c r="D273" s="192" t="s">
        <v>290</v>
      </c>
      <c r="E273" s="34"/>
      <c r="F273" s="193" t="s">
        <v>3649</v>
      </c>
      <c r="G273" s="34"/>
      <c r="H273" s="34"/>
      <c r="I273" s="194"/>
      <c r="J273" s="34"/>
      <c r="K273" s="34"/>
      <c r="L273" s="35"/>
      <c r="M273" s="195"/>
      <c r="N273" s="196"/>
      <c r="O273" s="73"/>
      <c r="P273" s="73"/>
      <c r="Q273" s="73"/>
      <c r="R273" s="73"/>
      <c r="S273" s="73"/>
      <c r="T273" s="74"/>
      <c r="U273" s="34"/>
      <c r="V273" s="34"/>
      <c r="W273" s="34"/>
      <c r="X273" s="34"/>
      <c r="Y273" s="34"/>
      <c r="Z273" s="34"/>
      <c r="AA273" s="34"/>
      <c r="AB273" s="34"/>
      <c r="AC273" s="34"/>
      <c r="AD273" s="34"/>
      <c r="AE273" s="34"/>
      <c r="AT273" s="15" t="s">
        <v>290</v>
      </c>
      <c r="AU273" s="15" t="s">
        <v>82</v>
      </c>
    </row>
    <row r="274" s="2" customFormat="1" ht="24.15" customHeight="1">
      <c r="A274" s="34"/>
      <c r="B274" s="177"/>
      <c r="C274" s="178" t="s">
        <v>3277</v>
      </c>
      <c r="D274" s="178" t="s">
        <v>284</v>
      </c>
      <c r="E274" s="179" t="s">
        <v>3651</v>
      </c>
      <c r="F274" s="180" t="s">
        <v>3652</v>
      </c>
      <c r="G274" s="181" t="s">
        <v>410</v>
      </c>
      <c r="H274" s="203">
        <v>4</v>
      </c>
      <c r="I274" s="183"/>
      <c r="J274" s="184">
        <f>ROUND(I274*H274,2)</f>
        <v>0</v>
      </c>
      <c r="K274" s="185"/>
      <c r="L274" s="35"/>
      <c r="M274" s="186" t="s">
        <v>1</v>
      </c>
      <c r="N274" s="187" t="s">
        <v>38</v>
      </c>
      <c r="O274" s="73"/>
      <c r="P274" s="188">
        <f>O274*H274</f>
        <v>0</v>
      </c>
      <c r="Q274" s="188">
        <v>0</v>
      </c>
      <c r="R274" s="188">
        <f>Q274*H274</f>
        <v>0</v>
      </c>
      <c r="S274" s="188">
        <v>0</v>
      </c>
      <c r="T274" s="189">
        <f>S274*H274</f>
        <v>0</v>
      </c>
      <c r="U274" s="34"/>
      <c r="V274" s="34"/>
      <c r="W274" s="34"/>
      <c r="X274" s="34"/>
      <c r="Y274" s="34"/>
      <c r="Z274" s="34"/>
      <c r="AA274" s="34"/>
      <c r="AB274" s="34"/>
      <c r="AC274" s="34"/>
      <c r="AD274" s="34"/>
      <c r="AE274" s="34"/>
      <c r="AR274" s="190" t="s">
        <v>353</v>
      </c>
      <c r="AT274" s="190" t="s">
        <v>284</v>
      </c>
      <c r="AU274" s="190" t="s">
        <v>82</v>
      </c>
      <c r="AY274" s="15" t="s">
        <v>281</v>
      </c>
      <c r="BE274" s="191">
        <f>IF(N274="základní",J274,0)</f>
        <v>0</v>
      </c>
      <c r="BF274" s="191">
        <f>IF(N274="snížená",J274,0)</f>
        <v>0</v>
      </c>
      <c r="BG274" s="191">
        <f>IF(N274="zákl. přenesená",J274,0)</f>
        <v>0</v>
      </c>
      <c r="BH274" s="191">
        <f>IF(N274="sníž. přenesená",J274,0)</f>
        <v>0</v>
      </c>
      <c r="BI274" s="191">
        <f>IF(N274="nulová",J274,0)</f>
        <v>0</v>
      </c>
      <c r="BJ274" s="15" t="s">
        <v>80</v>
      </c>
      <c r="BK274" s="191">
        <f>ROUND(I274*H274,2)</f>
        <v>0</v>
      </c>
      <c r="BL274" s="15" t="s">
        <v>353</v>
      </c>
      <c r="BM274" s="190" t="s">
        <v>3653</v>
      </c>
    </row>
    <row r="275" s="2" customFormat="1">
      <c r="A275" s="34"/>
      <c r="B275" s="35"/>
      <c r="C275" s="34"/>
      <c r="D275" s="192" t="s">
        <v>290</v>
      </c>
      <c r="E275" s="34"/>
      <c r="F275" s="193" t="s">
        <v>3652</v>
      </c>
      <c r="G275" s="34"/>
      <c r="H275" s="34"/>
      <c r="I275" s="194"/>
      <c r="J275" s="34"/>
      <c r="K275" s="34"/>
      <c r="L275" s="35"/>
      <c r="M275" s="195"/>
      <c r="N275" s="196"/>
      <c r="O275" s="73"/>
      <c r="P275" s="73"/>
      <c r="Q275" s="73"/>
      <c r="R275" s="73"/>
      <c r="S275" s="73"/>
      <c r="T275" s="74"/>
      <c r="U275" s="34"/>
      <c r="V275" s="34"/>
      <c r="W275" s="34"/>
      <c r="X275" s="34"/>
      <c r="Y275" s="34"/>
      <c r="Z275" s="34"/>
      <c r="AA275" s="34"/>
      <c r="AB275" s="34"/>
      <c r="AC275" s="34"/>
      <c r="AD275" s="34"/>
      <c r="AE275" s="34"/>
      <c r="AT275" s="15" t="s">
        <v>290</v>
      </c>
      <c r="AU275" s="15" t="s">
        <v>82</v>
      </c>
    </row>
    <row r="276" s="2" customFormat="1" ht="16.5" customHeight="1">
      <c r="A276" s="34"/>
      <c r="B276" s="177"/>
      <c r="C276" s="208" t="s">
        <v>3281</v>
      </c>
      <c r="D276" s="208" t="s">
        <v>2150</v>
      </c>
      <c r="E276" s="209" t="s">
        <v>3654</v>
      </c>
      <c r="F276" s="210" t="s">
        <v>3655</v>
      </c>
      <c r="G276" s="211" t="s">
        <v>2202</v>
      </c>
      <c r="H276" s="212">
        <v>4</v>
      </c>
      <c r="I276" s="213"/>
      <c r="J276" s="214">
        <f>ROUND(I276*H276,2)</f>
        <v>0</v>
      </c>
      <c r="K276" s="215"/>
      <c r="L276" s="216"/>
      <c r="M276" s="217" t="s">
        <v>1</v>
      </c>
      <c r="N276" s="218" t="s">
        <v>38</v>
      </c>
      <c r="O276" s="73"/>
      <c r="P276" s="188">
        <f>O276*H276</f>
        <v>0</v>
      </c>
      <c r="Q276" s="188">
        <v>0</v>
      </c>
      <c r="R276" s="188">
        <f>Q276*H276</f>
        <v>0</v>
      </c>
      <c r="S276" s="188">
        <v>0</v>
      </c>
      <c r="T276" s="189">
        <f>S276*H276</f>
        <v>0</v>
      </c>
      <c r="U276" s="34"/>
      <c r="V276" s="34"/>
      <c r="W276" s="34"/>
      <c r="X276" s="34"/>
      <c r="Y276" s="34"/>
      <c r="Z276" s="34"/>
      <c r="AA276" s="34"/>
      <c r="AB276" s="34"/>
      <c r="AC276" s="34"/>
      <c r="AD276" s="34"/>
      <c r="AE276" s="34"/>
      <c r="AR276" s="190" t="s">
        <v>502</v>
      </c>
      <c r="AT276" s="190" t="s">
        <v>2150</v>
      </c>
      <c r="AU276" s="190" t="s">
        <v>82</v>
      </c>
      <c r="AY276" s="15" t="s">
        <v>281</v>
      </c>
      <c r="BE276" s="191">
        <f>IF(N276="základní",J276,0)</f>
        <v>0</v>
      </c>
      <c r="BF276" s="191">
        <f>IF(N276="snížená",J276,0)</f>
        <v>0</v>
      </c>
      <c r="BG276" s="191">
        <f>IF(N276="zákl. přenesená",J276,0)</f>
        <v>0</v>
      </c>
      <c r="BH276" s="191">
        <f>IF(N276="sníž. přenesená",J276,0)</f>
        <v>0</v>
      </c>
      <c r="BI276" s="191">
        <f>IF(N276="nulová",J276,0)</f>
        <v>0</v>
      </c>
      <c r="BJ276" s="15" t="s">
        <v>80</v>
      </c>
      <c r="BK276" s="191">
        <f>ROUND(I276*H276,2)</f>
        <v>0</v>
      </c>
      <c r="BL276" s="15" t="s">
        <v>353</v>
      </c>
      <c r="BM276" s="190" t="s">
        <v>3656</v>
      </c>
    </row>
    <row r="277" s="2" customFormat="1">
      <c r="A277" s="34"/>
      <c r="B277" s="35"/>
      <c r="C277" s="34"/>
      <c r="D277" s="192" t="s">
        <v>290</v>
      </c>
      <c r="E277" s="34"/>
      <c r="F277" s="193" t="s">
        <v>3655</v>
      </c>
      <c r="G277" s="34"/>
      <c r="H277" s="34"/>
      <c r="I277" s="194"/>
      <c r="J277" s="34"/>
      <c r="K277" s="34"/>
      <c r="L277" s="35"/>
      <c r="M277" s="195"/>
      <c r="N277" s="196"/>
      <c r="O277" s="73"/>
      <c r="P277" s="73"/>
      <c r="Q277" s="73"/>
      <c r="R277" s="73"/>
      <c r="S277" s="73"/>
      <c r="T277" s="74"/>
      <c r="U277" s="34"/>
      <c r="V277" s="34"/>
      <c r="W277" s="34"/>
      <c r="X277" s="34"/>
      <c r="Y277" s="34"/>
      <c r="Z277" s="34"/>
      <c r="AA277" s="34"/>
      <c r="AB277" s="34"/>
      <c r="AC277" s="34"/>
      <c r="AD277" s="34"/>
      <c r="AE277" s="34"/>
      <c r="AT277" s="15" t="s">
        <v>290</v>
      </c>
      <c r="AU277" s="15" t="s">
        <v>82</v>
      </c>
    </row>
    <row r="278" s="2" customFormat="1" ht="24.15" customHeight="1">
      <c r="A278" s="34"/>
      <c r="B278" s="177"/>
      <c r="C278" s="178" t="s">
        <v>3285</v>
      </c>
      <c r="D278" s="178" t="s">
        <v>284</v>
      </c>
      <c r="E278" s="179" t="s">
        <v>3657</v>
      </c>
      <c r="F278" s="180" t="s">
        <v>3658</v>
      </c>
      <c r="G278" s="181" t="s">
        <v>410</v>
      </c>
      <c r="H278" s="203">
        <v>1</v>
      </c>
      <c r="I278" s="183"/>
      <c r="J278" s="184">
        <f>ROUND(I278*H278,2)</f>
        <v>0</v>
      </c>
      <c r="K278" s="185"/>
      <c r="L278" s="35"/>
      <c r="M278" s="186" t="s">
        <v>1</v>
      </c>
      <c r="N278" s="187" t="s">
        <v>38</v>
      </c>
      <c r="O278" s="73"/>
      <c r="P278" s="188">
        <f>O278*H278</f>
        <v>0</v>
      </c>
      <c r="Q278" s="188">
        <v>0</v>
      </c>
      <c r="R278" s="188">
        <f>Q278*H278</f>
        <v>0</v>
      </c>
      <c r="S278" s="188">
        <v>0</v>
      </c>
      <c r="T278" s="189">
        <f>S278*H278</f>
        <v>0</v>
      </c>
      <c r="U278" s="34"/>
      <c r="V278" s="34"/>
      <c r="W278" s="34"/>
      <c r="X278" s="34"/>
      <c r="Y278" s="34"/>
      <c r="Z278" s="34"/>
      <c r="AA278" s="34"/>
      <c r="AB278" s="34"/>
      <c r="AC278" s="34"/>
      <c r="AD278" s="34"/>
      <c r="AE278" s="34"/>
      <c r="AR278" s="190" t="s">
        <v>353</v>
      </c>
      <c r="AT278" s="190" t="s">
        <v>284</v>
      </c>
      <c r="AU278" s="190" t="s">
        <v>82</v>
      </c>
      <c r="AY278" s="15" t="s">
        <v>281</v>
      </c>
      <c r="BE278" s="191">
        <f>IF(N278="základní",J278,0)</f>
        <v>0</v>
      </c>
      <c r="BF278" s="191">
        <f>IF(N278="snížená",J278,0)</f>
        <v>0</v>
      </c>
      <c r="BG278" s="191">
        <f>IF(N278="zákl. přenesená",J278,0)</f>
        <v>0</v>
      </c>
      <c r="BH278" s="191">
        <f>IF(N278="sníž. přenesená",J278,0)</f>
        <v>0</v>
      </c>
      <c r="BI278" s="191">
        <f>IF(N278="nulová",J278,0)</f>
        <v>0</v>
      </c>
      <c r="BJ278" s="15" t="s">
        <v>80</v>
      </c>
      <c r="BK278" s="191">
        <f>ROUND(I278*H278,2)</f>
        <v>0</v>
      </c>
      <c r="BL278" s="15" t="s">
        <v>353</v>
      </c>
      <c r="BM278" s="190" t="s">
        <v>3659</v>
      </c>
    </row>
    <row r="279" s="2" customFormat="1">
      <c r="A279" s="34"/>
      <c r="B279" s="35"/>
      <c r="C279" s="34"/>
      <c r="D279" s="192" t="s">
        <v>290</v>
      </c>
      <c r="E279" s="34"/>
      <c r="F279" s="193" t="s">
        <v>3658</v>
      </c>
      <c r="G279" s="34"/>
      <c r="H279" s="34"/>
      <c r="I279" s="194"/>
      <c r="J279" s="34"/>
      <c r="K279" s="34"/>
      <c r="L279" s="35"/>
      <c r="M279" s="195"/>
      <c r="N279" s="196"/>
      <c r="O279" s="73"/>
      <c r="P279" s="73"/>
      <c r="Q279" s="73"/>
      <c r="R279" s="73"/>
      <c r="S279" s="73"/>
      <c r="T279" s="74"/>
      <c r="U279" s="34"/>
      <c r="V279" s="34"/>
      <c r="W279" s="34"/>
      <c r="X279" s="34"/>
      <c r="Y279" s="34"/>
      <c r="Z279" s="34"/>
      <c r="AA279" s="34"/>
      <c r="AB279" s="34"/>
      <c r="AC279" s="34"/>
      <c r="AD279" s="34"/>
      <c r="AE279" s="34"/>
      <c r="AT279" s="15" t="s">
        <v>290</v>
      </c>
      <c r="AU279" s="15" t="s">
        <v>82</v>
      </c>
    </row>
    <row r="280" s="12" customFormat="1" ht="22.8" customHeight="1">
      <c r="A280" s="12"/>
      <c r="B280" s="164"/>
      <c r="C280" s="12"/>
      <c r="D280" s="165" t="s">
        <v>72</v>
      </c>
      <c r="E280" s="175" t="s">
        <v>3660</v>
      </c>
      <c r="F280" s="175" t="s">
        <v>3661</v>
      </c>
      <c r="G280" s="12"/>
      <c r="H280" s="12"/>
      <c r="I280" s="167"/>
      <c r="J280" s="176">
        <f>BK280</f>
        <v>0</v>
      </c>
      <c r="K280" s="12"/>
      <c r="L280" s="164"/>
      <c r="M280" s="169"/>
      <c r="N280" s="170"/>
      <c r="O280" s="170"/>
      <c r="P280" s="171">
        <f>SUM(P281:P286)</f>
        <v>0</v>
      </c>
      <c r="Q280" s="170"/>
      <c r="R280" s="171">
        <f>SUM(R281:R286)</f>
        <v>0</v>
      </c>
      <c r="S280" s="170"/>
      <c r="T280" s="172">
        <f>SUM(T281:T286)</f>
        <v>0</v>
      </c>
      <c r="U280" s="12"/>
      <c r="V280" s="12"/>
      <c r="W280" s="12"/>
      <c r="X280" s="12"/>
      <c r="Y280" s="12"/>
      <c r="Z280" s="12"/>
      <c r="AA280" s="12"/>
      <c r="AB280" s="12"/>
      <c r="AC280" s="12"/>
      <c r="AD280" s="12"/>
      <c r="AE280" s="12"/>
      <c r="AR280" s="165" t="s">
        <v>97</v>
      </c>
      <c r="AT280" s="173" t="s">
        <v>72</v>
      </c>
      <c r="AU280" s="173" t="s">
        <v>80</v>
      </c>
      <c r="AY280" s="165" t="s">
        <v>281</v>
      </c>
      <c r="BK280" s="174">
        <f>SUM(BK281:BK286)</f>
        <v>0</v>
      </c>
    </row>
    <row r="281" s="2" customFormat="1" ht="16.5" customHeight="1">
      <c r="A281" s="34"/>
      <c r="B281" s="177"/>
      <c r="C281" s="178" t="s">
        <v>3289</v>
      </c>
      <c r="D281" s="178" t="s">
        <v>284</v>
      </c>
      <c r="E281" s="179" t="s">
        <v>3662</v>
      </c>
      <c r="F281" s="180" t="s">
        <v>3663</v>
      </c>
      <c r="G281" s="181" t="s">
        <v>287</v>
      </c>
      <c r="H281" s="182"/>
      <c r="I281" s="183"/>
      <c r="J281" s="184">
        <f>ROUND(I281*H281,2)</f>
        <v>0</v>
      </c>
      <c r="K281" s="185"/>
      <c r="L281" s="35"/>
      <c r="M281" s="186" t="s">
        <v>1</v>
      </c>
      <c r="N281" s="187" t="s">
        <v>38</v>
      </c>
      <c r="O281" s="73"/>
      <c r="P281" s="188">
        <f>O281*H281</f>
        <v>0</v>
      </c>
      <c r="Q281" s="188">
        <v>0</v>
      </c>
      <c r="R281" s="188">
        <f>Q281*H281</f>
        <v>0</v>
      </c>
      <c r="S281" s="188">
        <v>0</v>
      </c>
      <c r="T281" s="189">
        <f>S281*H281</f>
        <v>0</v>
      </c>
      <c r="U281" s="34"/>
      <c r="V281" s="34"/>
      <c r="W281" s="34"/>
      <c r="X281" s="34"/>
      <c r="Y281" s="34"/>
      <c r="Z281" s="34"/>
      <c r="AA281" s="34"/>
      <c r="AB281" s="34"/>
      <c r="AC281" s="34"/>
      <c r="AD281" s="34"/>
      <c r="AE281" s="34"/>
      <c r="AR281" s="190" t="s">
        <v>3664</v>
      </c>
      <c r="AT281" s="190" t="s">
        <v>284</v>
      </c>
      <c r="AU281" s="190" t="s">
        <v>82</v>
      </c>
      <c r="AY281" s="15" t="s">
        <v>281</v>
      </c>
      <c r="BE281" s="191">
        <f>IF(N281="základní",J281,0)</f>
        <v>0</v>
      </c>
      <c r="BF281" s="191">
        <f>IF(N281="snížená",J281,0)</f>
        <v>0</v>
      </c>
      <c r="BG281" s="191">
        <f>IF(N281="zákl. přenesená",J281,0)</f>
        <v>0</v>
      </c>
      <c r="BH281" s="191">
        <f>IF(N281="sníž. přenesená",J281,0)</f>
        <v>0</v>
      </c>
      <c r="BI281" s="191">
        <f>IF(N281="nulová",J281,0)</f>
        <v>0</v>
      </c>
      <c r="BJ281" s="15" t="s">
        <v>80</v>
      </c>
      <c r="BK281" s="191">
        <f>ROUND(I281*H281,2)</f>
        <v>0</v>
      </c>
      <c r="BL281" s="15" t="s">
        <v>3664</v>
      </c>
      <c r="BM281" s="190" t="s">
        <v>3665</v>
      </c>
    </row>
    <row r="282" s="2" customFormat="1">
      <c r="A282" s="34"/>
      <c r="B282" s="35"/>
      <c r="C282" s="34"/>
      <c r="D282" s="192" t="s">
        <v>290</v>
      </c>
      <c r="E282" s="34"/>
      <c r="F282" s="193" t="s">
        <v>3663</v>
      </c>
      <c r="G282" s="34"/>
      <c r="H282" s="34"/>
      <c r="I282" s="194"/>
      <c r="J282" s="34"/>
      <c r="K282" s="34"/>
      <c r="L282" s="35"/>
      <c r="M282" s="195"/>
      <c r="N282" s="196"/>
      <c r="O282" s="73"/>
      <c r="P282" s="73"/>
      <c r="Q282" s="73"/>
      <c r="R282" s="73"/>
      <c r="S282" s="73"/>
      <c r="T282" s="74"/>
      <c r="U282" s="34"/>
      <c r="V282" s="34"/>
      <c r="W282" s="34"/>
      <c r="X282" s="34"/>
      <c r="Y282" s="34"/>
      <c r="Z282" s="34"/>
      <c r="AA282" s="34"/>
      <c r="AB282" s="34"/>
      <c r="AC282" s="34"/>
      <c r="AD282" s="34"/>
      <c r="AE282" s="34"/>
      <c r="AT282" s="15" t="s">
        <v>290</v>
      </c>
      <c r="AU282" s="15" t="s">
        <v>82</v>
      </c>
    </row>
    <row r="283" s="2" customFormat="1" ht="16.5" customHeight="1">
      <c r="A283" s="34"/>
      <c r="B283" s="177"/>
      <c r="C283" s="178" t="s">
        <v>3293</v>
      </c>
      <c r="D283" s="178" t="s">
        <v>284</v>
      </c>
      <c r="E283" s="179" t="s">
        <v>3666</v>
      </c>
      <c r="F283" s="180" t="s">
        <v>3667</v>
      </c>
      <c r="G283" s="181" t="s">
        <v>287</v>
      </c>
      <c r="H283" s="182"/>
      <c r="I283" s="183"/>
      <c r="J283" s="184">
        <f>ROUND(I283*H283,2)</f>
        <v>0</v>
      </c>
      <c r="K283" s="185"/>
      <c r="L283" s="35"/>
      <c r="M283" s="186" t="s">
        <v>1</v>
      </c>
      <c r="N283" s="187" t="s">
        <v>38</v>
      </c>
      <c r="O283" s="73"/>
      <c r="P283" s="188">
        <f>O283*H283</f>
        <v>0</v>
      </c>
      <c r="Q283" s="188">
        <v>0</v>
      </c>
      <c r="R283" s="188">
        <f>Q283*H283</f>
        <v>0</v>
      </c>
      <c r="S283" s="188">
        <v>0</v>
      </c>
      <c r="T283" s="189">
        <f>S283*H283</f>
        <v>0</v>
      </c>
      <c r="U283" s="34"/>
      <c r="V283" s="34"/>
      <c r="W283" s="34"/>
      <c r="X283" s="34"/>
      <c r="Y283" s="34"/>
      <c r="Z283" s="34"/>
      <c r="AA283" s="34"/>
      <c r="AB283" s="34"/>
      <c r="AC283" s="34"/>
      <c r="AD283" s="34"/>
      <c r="AE283" s="34"/>
      <c r="AR283" s="190" t="s">
        <v>3664</v>
      </c>
      <c r="AT283" s="190" t="s">
        <v>284</v>
      </c>
      <c r="AU283" s="190" t="s">
        <v>82</v>
      </c>
      <c r="AY283" s="15" t="s">
        <v>281</v>
      </c>
      <c r="BE283" s="191">
        <f>IF(N283="základní",J283,0)</f>
        <v>0</v>
      </c>
      <c r="BF283" s="191">
        <f>IF(N283="snížená",J283,0)</f>
        <v>0</v>
      </c>
      <c r="BG283" s="191">
        <f>IF(N283="zákl. přenesená",J283,0)</f>
        <v>0</v>
      </c>
      <c r="BH283" s="191">
        <f>IF(N283="sníž. přenesená",J283,0)</f>
        <v>0</v>
      </c>
      <c r="BI283" s="191">
        <f>IF(N283="nulová",J283,0)</f>
        <v>0</v>
      </c>
      <c r="BJ283" s="15" t="s">
        <v>80</v>
      </c>
      <c r="BK283" s="191">
        <f>ROUND(I283*H283,2)</f>
        <v>0</v>
      </c>
      <c r="BL283" s="15" t="s">
        <v>3664</v>
      </c>
      <c r="BM283" s="190" t="s">
        <v>3668</v>
      </c>
    </row>
    <row r="284" s="2" customFormat="1">
      <c r="A284" s="34"/>
      <c r="B284" s="35"/>
      <c r="C284" s="34"/>
      <c r="D284" s="192" t="s">
        <v>290</v>
      </c>
      <c r="E284" s="34"/>
      <c r="F284" s="193" t="s">
        <v>3667</v>
      </c>
      <c r="G284" s="34"/>
      <c r="H284" s="34"/>
      <c r="I284" s="194"/>
      <c r="J284" s="34"/>
      <c r="K284" s="34"/>
      <c r="L284" s="35"/>
      <c r="M284" s="195"/>
      <c r="N284" s="196"/>
      <c r="O284" s="73"/>
      <c r="P284" s="73"/>
      <c r="Q284" s="73"/>
      <c r="R284" s="73"/>
      <c r="S284" s="73"/>
      <c r="T284" s="74"/>
      <c r="U284" s="34"/>
      <c r="V284" s="34"/>
      <c r="W284" s="34"/>
      <c r="X284" s="34"/>
      <c r="Y284" s="34"/>
      <c r="Z284" s="34"/>
      <c r="AA284" s="34"/>
      <c r="AB284" s="34"/>
      <c r="AC284" s="34"/>
      <c r="AD284" s="34"/>
      <c r="AE284" s="34"/>
      <c r="AT284" s="15" t="s">
        <v>290</v>
      </c>
      <c r="AU284" s="15" t="s">
        <v>82</v>
      </c>
    </row>
    <row r="285" s="2" customFormat="1" ht="16.5" customHeight="1">
      <c r="A285" s="34"/>
      <c r="B285" s="177"/>
      <c r="C285" s="178" t="s">
        <v>3298</v>
      </c>
      <c r="D285" s="178" t="s">
        <v>284</v>
      </c>
      <c r="E285" s="179" t="s">
        <v>3669</v>
      </c>
      <c r="F285" s="180" t="s">
        <v>3670</v>
      </c>
      <c r="G285" s="181" t="s">
        <v>287</v>
      </c>
      <c r="H285" s="182"/>
      <c r="I285" s="183"/>
      <c r="J285" s="184">
        <f>ROUND(I285*H285,2)</f>
        <v>0</v>
      </c>
      <c r="K285" s="185"/>
      <c r="L285" s="35"/>
      <c r="M285" s="186" t="s">
        <v>1</v>
      </c>
      <c r="N285" s="187" t="s">
        <v>38</v>
      </c>
      <c r="O285" s="73"/>
      <c r="P285" s="188">
        <f>O285*H285</f>
        <v>0</v>
      </c>
      <c r="Q285" s="188">
        <v>0</v>
      </c>
      <c r="R285" s="188">
        <f>Q285*H285</f>
        <v>0</v>
      </c>
      <c r="S285" s="188">
        <v>0</v>
      </c>
      <c r="T285" s="189">
        <f>S285*H285</f>
        <v>0</v>
      </c>
      <c r="U285" s="34"/>
      <c r="V285" s="34"/>
      <c r="W285" s="34"/>
      <c r="X285" s="34"/>
      <c r="Y285" s="34"/>
      <c r="Z285" s="34"/>
      <c r="AA285" s="34"/>
      <c r="AB285" s="34"/>
      <c r="AC285" s="34"/>
      <c r="AD285" s="34"/>
      <c r="AE285" s="34"/>
      <c r="AR285" s="190" t="s">
        <v>3664</v>
      </c>
      <c r="AT285" s="190" t="s">
        <v>284</v>
      </c>
      <c r="AU285" s="190" t="s">
        <v>82</v>
      </c>
      <c r="AY285" s="15" t="s">
        <v>281</v>
      </c>
      <c r="BE285" s="191">
        <f>IF(N285="základní",J285,0)</f>
        <v>0</v>
      </c>
      <c r="BF285" s="191">
        <f>IF(N285="snížená",J285,0)</f>
        <v>0</v>
      </c>
      <c r="BG285" s="191">
        <f>IF(N285="zákl. přenesená",J285,0)</f>
        <v>0</v>
      </c>
      <c r="BH285" s="191">
        <f>IF(N285="sníž. přenesená",J285,0)</f>
        <v>0</v>
      </c>
      <c r="BI285" s="191">
        <f>IF(N285="nulová",J285,0)</f>
        <v>0</v>
      </c>
      <c r="BJ285" s="15" t="s">
        <v>80</v>
      </c>
      <c r="BK285" s="191">
        <f>ROUND(I285*H285,2)</f>
        <v>0</v>
      </c>
      <c r="BL285" s="15" t="s">
        <v>3664</v>
      </c>
      <c r="BM285" s="190" t="s">
        <v>3671</v>
      </c>
    </row>
    <row r="286" s="2" customFormat="1">
      <c r="A286" s="34"/>
      <c r="B286" s="35"/>
      <c r="C286" s="34"/>
      <c r="D286" s="192" t="s">
        <v>290</v>
      </c>
      <c r="E286" s="34"/>
      <c r="F286" s="193" t="s">
        <v>3670</v>
      </c>
      <c r="G286" s="34"/>
      <c r="H286" s="34"/>
      <c r="I286" s="194"/>
      <c r="J286" s="34"/>
      <c r="K286" s="34"/>
      <c r="L286" s="35"/>
      <c r="M286" s="199"/>
      <c r="N286" s="200"/>
      <c r="O286" s="201"/>
      <c r="P286" s="201"/>
      <c r="Q286" s="201"/>
      <c r="R286" s="201"/>
      <c r="S286" s="201"/>
      <c r="T286" s="202"/>
      <c r="U286" s="34"/>
      <c r="V286" s="34"/>
      <c r="W286" s="34"/>
      <c r="X286" s="34"/>
      <c r="Y286" s="34"/>
      <c r="Z286" s="34"/>
      <c r="AA286" s="34"/>
      <c r="AB286" s="34"/>
      <c r="AC286" s="34"/>
      <c r="AD286" s="34"/>
      <c r="AE286" s="34"/>
      <c r="AT286" s="15" t="s">
        <v>290</v>
      </c>
      <c r="AU286" s="15" t="s">
        <v>82</v>
      </c>
    </row>
    <row r="287" s="2" customFormat="1" ht="6.96" customHeight="1">
      <c r="A287" s="34"/>
      <c r="B287" s="56"/>
      <c r="C287" s="57"/>
      <c r="D287" s="57"/>
      <c r="E287" s="57"/>
      <c r="F287" s="57"/>
      <c r="G287" s="57"/>
      <c r="H287" s="57"/>
      <c r="I287" s="57"/>
      <c r="J287" s="57"/>
      <c r="K287" s="57"/>
      <c r="L287" s="35"/>
      <c r="M287" s="34"/>
      <c r="O287" s="34"/>
      <c r="P287" s="34"/>
      <c r="Q287" s="34"/>
      <c r="R287" s="34"/>
      <c r="S287" s="34"/>
      <c r="T287" s="34"/>
      <c r="U287" s="34"/>
      <c r="V287" s="34"/>
      <c r="W287" s="34"/>
      <c r="X287" s="34"/>
      <c r="Y287" s="34"/>
      <c r="Z287" s="34"/>
      <c r="AA287" s="34"/>
      <c r="AB287" s="34"/>
      <c r="AC287" s="34"/>
      <c r="AD287" s="34"/>
      <c r="AE287" s="34"/>
    </row>
  </sheetData>
  <autoFilter ref="C126:K286"/>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210</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23.25" customHeight="1">
      <c r="B9" s="18"/>
      <c r="E9" s="126" t="s">
        <v>2929</v>
      </c>
      <c r="F9" s="1"/>
      <c r="G9" s="1"/>
      <c r="H9" s="1"/>
      <c r="L9" s="18"/>
    </row>
    <row r="10" s="1" customFormat="1" ht="12" customHeight="1">
      <c r="B10" s="18"/>
      <c r="D10" s="28" t="s">
        <v>251</v>
      </c>
      <c r="L10" s="18"/>
    </row>
    <row r="11" s="2" customFormat="1" ht="16.5" customHeight="1">
      <c r="A11" s="34"/>
      <c r="B11" s="35"/>
      <c r="C11" s="34"/>
      <c r="D11" s="34"/>
      <c r="E11" s="127" t="s">
        <v>2930</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3672</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2954</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2955</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2956</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ROUND(J128,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ROUND((SUM(BE128:BE186)),  2)</f>
        <v>0</v>
      </c>
      <c r="G37" s="34"/>
      <c r="H37" s="34"/>
      <c r="I37" s="133">
        <v>0.20999999999999999</v>
      </c>
      <c r="J37" s="132">
        <f>ROUND(((SUM(BE128:BE186))*I37),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ROUND((SUM(BF128:BF186)),  2)</f>
        <v>0</v>
      </c>
      <c r="G38" s="34"/>
      <c r="H38" s="34"/>
      <c r="I38" s="133">
        <v>0.12</v>
      </c>
      <c r="J38" s="132">
        <f>ROUND(((SUM(BF128:BF186))*I38),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ROUND((SUM(BG128:BG186)),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ROUND((SUM(BH128:BH186)),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ROUND((SUM(BI128:BI186)),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23.25" customHeight="1">
      <c r="B87" s="18"/>
      <c r="E87" s="126" t="s">
        <v>2929</v>
      </c>
      <c r="F87" s="1"/>
      <c r="G87" s="1"/>
      <c r="H87" s="1"/>
      <c r="L87" s="18"/>
    </row>
    <row r="88" s="1" customFormat="1" ht="12" customHeight="1">
      <c r="B88" s="18"/>
      <c r="C88" s="28" t="s">
        <v>251</v>
      </c>
      <c r="L88" s="18"/>
    </row>
    <row r="89" s="2" customFormat="1" ht="16.5" customHeight="1">
      <c r="A89" s="34"/>
      <c r="B89" s="35"/>
      <c r="C89" s="34"/>
      <c r="D89" s="34"/>
      <c r="E89" s="127" t="s">
        <v>2930</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01-4 - Vzduchotechnika</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Pelhřimov</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25.65" customHeight="1">
      <c r="A95" s="34"/>
      <c r="B95" s="35"/>
      <c r="C95" s="28" t="s">
        <v>24</v>
      </c>
      <c r="D95" s="34"/>
      <c r="E95" s="34"/>
      <c r="F95" s="23" t="str">
        <f>E19</f>
        <v>Město Pelhřimov</v>
      </c>
      <c r="G95" s="34"/>
      <c r="H95" s="34"/>
      <c r="I95" s="28" t="s">
        <v>29</v>
      </c>
      <c r="J95" s="32" t="str">
        <f>E25</f>
        <v>Ing. Jiří Angelis, ČKAIT 1400601</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J128</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2960</v>
      </c>
      <c r="E101" s="147"/>
      <c r="F101" s="147"/>
      <c r="G101" s="147"/>
      <c r="H101" s="147"/>
      <c r="I101" s="147"/>
      <c r="J101" s="148">
        <f>J129</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3673</v>
      </c>
      <c r="E102" s="151"/>
      <c r="F102" s="151"/>
      <c r="G102" s="151"/>
      <c r="H102" s="151"/>
      <c r="I102" s="151"/>
      <c r="J102" s="152">
        <f>J130</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3674</v>
      </c>
      <c r="E103" s="151"/>
      <c r="F103" s="151"/>
      <c r="G103" s="151"/>
      <c r="H103" s="151"/>
      <c r="I103" s="151"/>
      <c r="J103" s="152">
        <f>J173</f>
        <v>0</v>
      </c>
      <c r="K103" s="10"/>
      <c r="L103" s="149"/>
      <c r="S103" s="10"/>
      <c r="T103" s="10"/>
      <c r="U103" s="10"/>
      <c r="V103" s="10"/>
      <c r="W103" s="10"/>
      <c r="X103" s="10"/>
      <c r="Y103" s="10"/>
      <c r="Z103" s="10"/>
      <c r="AA103" s="10"/>
      <c r="AB103" s="10"/>
      <c r="AC103" s="10"/>
      <c r="AD103" s="10"/>
      <c r="AE103" s="10"/>
    </row>
    <row r="104" s="10" customFormat="1" ht="14.88" customHeight="1">
      <c r="A104" s="10"/>
      <c r="B104" s="149"/>
      <c r="C104" s="10"/>
      <c r="D104" s="150" t="s">
        <v>3675</v>
      </c>
      <c r="E104" s="151"/>
      <c r="F104" s="151"/>
      <c r="G104" s="151"/>
      <c r="H104" s="151"/>
      <c r="I104" s="151"/>
      <c r="J104" s="152">
        <f>J174</f>
        <v>0</v>
      </c>
      <c r="K104" s="10"/>
      <c r="L104" s="149"/>
      <c r="S104" s="10"/>
      <c r="T104" s="10"/>
      <c r="U104" s="10"/>
      <c r="V104" s="10"/>
      <c r="W104" s="10"/>
      <c r="X104" s="10"/>
      <c r="Y104" s="10"/>
      <c r="Z104" s="10"/>
      <c r="AA104" s="10"/>
      <c r="AB104" s="10"/>
      <c r="AC104" s="10"/>
      <c r="AD104" s="10"/>
      <c r="AE104" s="10"/>
    </row>
    <row r="105" s="2" customFormat="1" ht="21.84" customHeight="1">
      <c r="A105" s="34"/>
      <c r="B105" s="35"/>
      <c r="C105" s="34"/>
      <c r="D105" s="34"/>
      <c r="E105" s="34"/>
      <c r="F105" s="34"/>
      <c r="G105" s="34"/>
      <c r="H105" s="34"/>
      <c r="I105" s="34"/>
      <c r="J105" s="34"/>
      <c r="K105" s="34"/>
      <c r="L105" s="51"/>
      <c r="S105" s="34"/>
      <c r="T105" s="34"/>
      <c r="U105" s="34"/>
      <c r="V105" s="34"/>
      <c r="W105" s="34"/>
      <c r="X105" s="34"/>
      <c r="Y105" s="34"/>
      <c r="Z105" s="34"/>
      <c r="AA105" s="34"/>
      <c r="AB105" s="34"/>
      <c r="AC105" s="34"/>
      <c r="AD105" s="34"/>
      <c r="AE105" s="34"/>
    </row>
    <row r="106" s="2" customFormat="1" ht="6.96" customHeight="1">
      <c r="A106" s="34"/>
      <c r="B106" s="56"/>
      <c r="C106" s="57"/>
      <c r="D106" s="57"/>
      <c r="E106" s="57"/>
      <c r="F106" s="57"/>
      <c r="G106" s="57"/>
      <c r="H106" s="57"/>
      <c r="I106" s="57"/>
      <c r="J106" s="57"/>
      <c r="K106" s="57"/>
      <c r="L106" s="51"/>
      <c r="S106" s="34"/>
      <c r="T106" s="34"/>
      <c r="U106" s="34"/>
      <c r="V106" s="34"/>
      <c r="W106" s="34"/>
      <c r="X106" s="34"/>
      <c r="Y106" s="34"/>
      <c r="Z106" s="34"/>
      <c r="AA106" s="34"/>
      <c r="AB106" s="34"/>
      <c r="AC106" s="34"/>
      <c r="AD106" s="34"/>
      <c r="AE106" s="34"/>
    </row>
    <row r="110" s="2" customFormat="1" ht="6.96" customHeight="1">
      <c r="A110" s="34"/>
      <c r="B110" s="58"/>
      <c r="C110" s="59"/>
      <c r="D110" s="59"/>
      <c r="E110" s="59"/>
      <c r="F110" s="59"/>
      <c r="G110" s="59"/>
      <c r="H110" s="59"/>
      <c r="I110" s="59"/>
      <c r="J110" s="59"/>
      <c r="K110" s="59"/>
      <c r="L110" s="51"/>
      <c r="S110" s="34"/>
      <c r="T110" s="34"/>
      <c r="U110" s="34"/>
      <c r="V110" s="34"/>
      <c r="W110" s="34"/>
      <c r="X110" s="34"/>
      <c r="Y110" s="34"/>
      <c r="Z110" s="34"/>
      <c r="AA110" s="34"/>
      <c r="AB110" s="34"/>
      <c r="AC110" s="34"/>
      <c r="AD110" s="34"/>
      <c r="AE110" s="34"/>
    </row>
    <row r="111" s="2" customFormat="1" ht="24.96" customHeight="1">
      <c r="A111" s="34"/>
      <c r="B111" s="35"/>
      <c r="C111" s="19" t="s">
        <v>266</v>
      </c>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6.96" customHeight="1">
      <c r="A112" s="34"/>
      <c r="B112" s="35"/>
      <c r="C112" s="34"/>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2" customHeight="1">
      <c r="A113" s="34"/>
      <c r="B113" s="35"/>
      <c r="C113" s="28" t="s">
        <v>16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16.5" customHeight="1">
      <c r="A114" s="34"/>
      <c r="B114" s="35"/>
      <c r="C114" s="34"/>
      <c r="D114" s="34"/>
      <c r="E114" s="126" t="str">
        <f>E7</f>
        <v>Městský park -Děkanská zahrada Pelhřimov - kompletní provedení</v>
      </c>
      <c r="F114" s="28"/>
      <c r="G114" s="28"/>
      <c r="H114" s="28"/>
      <c r="I114" s="34"/>
      <c r="J114" s="34"/>
      <c r="K114" s="34"/>
      <c r="L114" s="51"/>
      <c r="S114" s="34"/>
      <c r="T114" s="34"/>
      <c r="U114" s="34"/>
      <c r="V114" s="34"/>
      <c r="W114" s="34"/>
      <c r="X114" s="34"/>
      <c r="Y114" s="34"/>
      <c r="Z114" s="34"/>
      <c r="AA114" s="34"/>
      <c r="AB114" s="34"/>
      <c r="AC114" s="34"/>
      <c r="AD114" s="34"/>
      <c r="AE114" s="34"/>
    </row>
    <row r="115" s="1" customFormat="1" ht="12" customHeight="1">
      <c r="B115" s="18"/>
      <c r="C115" s="28" t="s">
        <v>249</v>
      </c>
      <c r="L115" s="18"/>
    </row>
    <row r="116" s="1" customFormat="1" ht="23.25" customHeight="1">
      <c r="B116" s="18"/>
      <c r="E116" s="126" t="s">
        <v>2929</v>
      </c>
      <c r="F116" s="1"/>
      <c r="G116" s="1"/>
      <c r="H116" s="1"/>
      <c r="L116" s="18"/>
    </row>
    <row r="117" s="1" customFormat="1" ht="12" customHeight="1">
      <c r="B117" s="18"/>
      <c r="C117" s="28" t="s">
        <v>251</v>
      </c>
      <c r="L117" s="18"/>
    </row>
    <row r="118" s="2" customFormat="1" ht="16.5" customHeight="1">
      <c r="A118" s="34"/>
      <c r="B118" s="35"/>
      <c r="C118" s="34"/>
      <c r="D118" s="34"/>
      <c r="E118" s="127" t="s">
        <v>2930</v>
      </c>
      <c r="F118" s="34"/>
      <c r="G118" s="34"/>
      <c r="H118" s="34"/>
      <c r="I118" s="34"/>
      <c r="J118" s="34"/>
      <c r="K118" s="34"/>
      <c r="L118" s="51"/>
      <c r="S118" s="34"/>
      <c r="T118" s="34"/>
      <c r="U118" s="34"/>
      <c r="V118" s="34"/>
      <c r="W118" s="34"/>
      <c r="X118" s="34"/>
      <c r="Y118" s="34"/>
      <c r="Z118" s="34"/>
      <c r="AA118" s="34"/>
      <c r="AB118" s="34"/>
      <c r="AC118" s="34"/>
      <c r="AD118" s="34"/>
      <c r="AE118" s="34"/>
    </row>
    <row r="119" s="2" customFormat="1" ht="12" customHeight="1">
      <c r="A119" s="34"/>
      <c r="B119" s="35"/>
      <c r="C119" s="28" t="s">
        <v>253</v>
      </c>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16.5" customHeight="1">
      <c r="A120" s="34"/>
      <c r="B120" s="35"/>
      <c r="C120" s="34"/>
      <c r="D120" s="34"/>
      <c r="E120" s="63" t="str">
        <f>E13</f>
        <v>01-4 - Vzduchotechnika</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6.96" customHeight="1">
      <c r="A121" s="34"/>
      <c r="B121" s="35"/>
      <c r="C121" s="34"/>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2" customHeight="1">
      <c r="A122" s="34"/>
      <c r="B122" s="35"/>
      <c r="C122" s="28" t="s">
        <v>20</v>
      </c>
      <c r="D122" s="34"/>
      <c r="E122" s="34"/>
      <c r="F122" s="23" t="str">
        <f>F16</f>
        <v>Pelhřimov</v>
      </c>
      <c r="G122" s="34"/>
      <c r="H122" s="34"/>
      <c r="I122" s="28" t="s">
        <v>22</v>
      </c>
      <c r="J122" s="65" t="str">
        <f>IF(J16="","",J16)</f>
        <v>5. 12. 2024</v>
      </c>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25.65" customHeight="1">
      <c r="A124" s="34"/>
      <c r="B124" s="35"/>
      <c r="C124" s="28" t="s">
        <v>24</v>
      </c>
      <c r="D124" s="34"/>
      <c r="E124" s="34"/>
      <c r="F124" s="23" t="str">
        <f>E19</f>
        <v>Město Pelhřimov</v>
      </c>
      <c r="G124" s="34"/>
      <c r="H124" s="34"/>
      <c r="I124" s="28" t="s">
        <v>29</v>
      </c>
      <c r="J124" s="32" t="str">
        <f>E25</f>
        <v>Ing. Jiří Angelis, ČKAIT 1400601</v>
      </c>
      <c r="K124" s="34"/>
      <c r="L124" s="51"/>
      <c r="S124" s="34"/>
      <c r="T124" s="34"/>
      <c r="U124" s="34"/>
      <c r="V124" s="34"/>
      <c r="W124" s="34"/>
      <c r="X124" s="34"/>
      <c r="Y124" s="34"/>
      <c r="Z124" s="34"/>
      <c r="AA124" s="34"/>
      <c r="AB124" s="34"/>
      <c r="AC124" s="34"/>
      <c r="AD124" s="34"/>
      <c r="AE124" s="34"/>
    </row>
    <row r="125" s="2" customFormat="1" ht="15.15" customHeight="1">
      <c r="A125" s="34"/>
      <c r="B125" s="35"/>
      <c r="C125" s="28" t="s">
        <v>27</v>
      </c>
      <c r="D125" s="34"/>
      <c r="E125" s="34"/>
      <c r="F125" s="23" t="str">
        <f>IF(E22="","",E22)</f>
        <v>Vyplň údaj</v>
      </c>
      <c r="G125" s="34"/>
      <c r="H125" s="34"/>
      <c r="I125" s="28" t="s">
        <v>31</v>
      </c>
      <c r="J125" s="32" t="str">
        <f>E28</f>
        <v xml:space="preserve"> </v>
      </c>
      <c r="K125" s="34"/>
      <c r="L125" s="51"/>
      <c r="S125" s="34"/>
      <c r="T125" s="34"/>
      <c r="U125" s="34"/>
      <c r="V125" s="34"/>
      <c r="W125" s="34"/>
      <c r="X125" s="34"/>
      <c r="Y125" s="34"/>
      <c r="Z125" s="34"/>
      <c r="AA125" s="34"/>
      <c r="AB125" s="34"/>
      <c r="AC125" s="34"/>
      <c r="AD125" s="34"/>
      <c r="AE125" s="34"/>
    </row>
    <row r="126" s="2" customFormat="1" ht="10.32"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11" customFormat="1" ht="29.28" customHeight="1">
      <c r="A127" s="153"/>
      <c r="B127" s="154"/>
      <c r="C127" s="155" t="s">
        <v>267</v>
      </c>
      <c r="D127" s="156" t="s">
        <v>58</v>
      </c>
      <c r="E127" s="156" t="s">
        <v>54</v>
      </c>
      <c r="F127" s="156" t="s">
        <v>55</v>
      </c>
      <c r="G127" s="156" t="s">
        <v>268</v>
      </c>
      <c r="H127" s="156" t="s">
        <v>269</v>
      </c>
      <c r="I127" s="156" t="s">
        <v>270</v>
      </c>
      <c r="J127" s="157" t="s">
        <v>257</v>
      </c>
      <c r="K127" s="158" t="s">
        <v>271</v>
      </c>
      <c r="L127" s="159"/>
      <c r="M127" s="82" t="s">
        <v>1</v>
      </c>
      <c r="N127" s="83" t="s">
        <v>37</v>
      </c>
      <c r="O127" s="83" t="s">
        <v>272</v>
      </c>
      <c r="P127" s="83" t="s">
        <v>273</v>
      </c>
      <c r="Q127" s="83" t="s">
        <v>274</v>
      </c>
      <c r="R127" s="83" t="s">
        <v>275</v>
      </c>
      <c r="S127" s="83" t="s">
        <v>276</v>
      </c>
      <c r="T127" s="84" t="s">
        <v>277</v>
      </c>
      <c r="U127" s="153"/>
      <c r="V127" s="153"/>
      <c r="W127" s="153"/>
      <c r="X127" s="153"/>
      <c r="Y127" s="153"/>
      <c r="Z127" s="153"/>
      <c r="AA127" s="153"/>
      <c r="AB127" s="153"/>
      <c r="AC127" s="153"/>
      <c r="AD127" s="153"/>
      <c r="AE127" s="153"/>
    </row>
    <row r="128" s="2" customFormat="1" ht="22.8" customHeight="1">
      <c r="A128" s="34"/>
      <c r="B128" s="35"/>
      <c r="C128" s="89" t="s">
        <v>278</v>
      </c>
      <c r="D128" s="34"/>
      <c r="E128" s="34"/>
      <c r="F128" s="34"/>
      <c r="G128" s="34"/>
      <c r="H128" s="34"/>
      <c r="I128" s="34"/>
      <c r="J128" s="160">
        <f>BK128</f>
        <v>0</v>
      </c>
      <c r="K128" s="34"/>
      <c r="L128" s="35"/>
      <c r="M128" s="85"/>
      <c r="N128" s="69"/>
      <c r="O128" s="86"/>
      <c r="P128" s="161">
        <f>P129</f>
        <v>0</v>
      </c>
      <c r="Q128" s="86"/>
      <c r="R128" s="161">
        <f>R129</f>
        <v>0.56639313999999996</v>
      </c>
      <c r="S128" s="86"/>
      <c r="T128" s="162">
        <f>T129</f>
        <v>0</v>
      </c>
      <c r="U128" s="34"/>
      <c r="V128" s="34"/>
      <c r="W128" s="34"/>
      <c r="X128" s="34"/>
      <c r="Y128" s="34"/>
      <c r="Z128" s="34"/>
      <c r="AA128" s="34"/>
      <c r="AB128" s="34"/>
      <c r="AC128" s="34"/>
      <c r="AD128" s="34"/>
      <c r="AE128" s="34"/>
      <c r="AT128" s="15" t="s">
        <v>72</v>
      </c>
      <c r="AU128" s="15" t="s">
        <v>259</v>
      </c>
      <c r="BK128" s="163">
        <f>BK129</f>
        <v>0</v>
      </c>
    </row>
    <row r="129" s="12" customFormat="1" ht="25.92" customHeight="1">
      <c r="A129" s="12"/>
      <c r="B129" s="164"/>
      <c r="C129" s="12"/>
      <c r="D129" s="165" t="s">
        <v>72</v>
      </c>
      <c r="E129" s="166" t="s">
        <v>3013</v>
      </c>
      <c r="F129" s="166" t="s">
        <v>3014</v>
      </c>
      <c r="G129" s="12"/>
      <c r="H129" s="12"/>
      <c r="I129" s="167"/>
      <c r="J129" s="168">
        <f>BK129</f>
        <v>0</v>
      </c>
      <c r="K129" s="12"/>
      <c r="L129" s="164"/>
      <c r="M129" s="169"/>
      <c r="N129" s="170"/>
      <c r="O129" s="170"/>
      <c r="P129" s="171">
        <f>P130+P173</f>
        <v>0</v>
      </c>
      <c r="Q129" s="170"/>
      <c r="R129" s="171">
        <f>R130+R173</f>
        <v>0.56639313999999996</v>
      </c>
      <c r="S129" s="170"/>
      <c r="T129" s="172">
        <f>T130+T173</f>
        <v>0</v>
      </c>
      <c r="U129" s="12"/>
      <c r="V129" s="12"/>
      <c r="W129" s="12"/>
      <c r="X129" s="12"/>
      <c r="Y129" s="12"/>
      <c r="Z129" s="12"/>
      <c r="AA129" s="12"/>
      <c r="AB129" s="12"/>
      <c r="AC129" s="12"/>
      <c r="AD129" s="12"/>
      <c r="AE129" s="12"/>
      <c r="AR129" s="165" t="s">
        <v>82</v>
      </c>
      <c r="AT129" s="173" t="s">
        <v>72</v>
      </c>
      <c r="AU129" s="173" t="s">
        <v>73</v>
      </c>
      <c r="AY129" s="165" t="s">
        <v>281</v>
      </c>
      <c r="BK129" s="174">
        <f>BK130+BK173</f>
        <v>0</v>
      </c>
    </row>
    <row r="130" s="12" customFormat="1" ht="22.8" customHeight="1">
      <c r="A130" s="12"/>
      <c r="B130" s="164"/>
      <c r="C130" s="12"/>
      <c r="D130" s="165" t="s">
        <v>72</v>
      </c>
      <c r="E130" s="175" t="s">
        <v>3676</v>
      </c>
      <c r="F130" s="175" t="s">
        <v>3677</v>
      </c>
      <c r="G130" s="12"/>
      <c r="H130" s="12"/>
      <c r="I130" s="167"/>
      <c r="J130" s="176">
        <f>BK130</f>
        <v>0</v>
      </c>
      <c r="K130" s="12"/>
      <c r="L130" s="164"/>
      <c r="M130" s="169"/>
      <c r="N130" s="170"/>
      <c r="O130" s="170"/>
      <c r="P130" s="171">
        <f>SUM(P131:P172)</f>
        <v>0</v>
      </c>
      <c r="Q130" s="170"/>
      <c r="R130" s="171">
        <f>SUM(R131:R172)</f>
        <v>0.36639314000000001</v>
      </c>
      <c r="S130" s="170"/>
      <c r="T130" s="172">
        <f>SUM(T131:T172)</f>
        <v>0</v>
      </c>
      <c r="U130" s="12"/>
      <c r="V130" s="12"/>
      <c r="W130" s="12"/>
      <c r="X130" s="12"/>
      <c r="Y130" s="12"/>
      <c r="Z130" s="12"/>
      <c r="AA130" s="12"/>
      <c r="AB130" s="12"/>
      <c r="AC130" s="12"/>
      <c r="AD130" s="12"/>
      <c r="AE130" s="12"/>
      <c r="AR130" s="165" t="s">
        <v>82</v>
      </c>
      <c r="AT130" s="173" t="s">
        <v>72</v>
      </c>
      <c r="AU130" s="173" t="s">
        <v>80</v>
      </c>
      <c r="AY130" s="165" t="s">
        <v>281</v>
      </c>
      <c r="BK130" s="174">
        <f>SUM(BK131:BK172)</f>
        <v>0</v>
      </c>
    </row>
    <row r="131" s="2" customFormat="1" ht="37.8" customHeight="1">
      <c r="A131" s="34"/>
      <c r="B131" s="177"/>
      <c r="C131" s="178" t="s">
        <v>80</v>
      </c>
      <c r="D131" s="178" t="s">
        <v>284</v>
      </c>
      <c r="E131" s="179" t="s">
        <v>3678</v>
      </c>
      <c r="F131" s="180" t="s">
        <v>3679</v>
      </c>
      <c r="G131" s="181" t="s">
        <v>410</v>
      </c>
      <c r="H131" s="203">
        <v>1</v>
      </c>
      <c r="I131" s="183"/>
      <c r="J131" s="184">
        <f>ROUND(I131*H131,2)</f>
        <v>0</v>
      </c>
      <c r="K131" s="185"/>
      <c r="L131" s="35"/>
      <c r="M131" s="186" t="s">
        <v>1</v>
      </c>
      <c r="N131" s="187" t="s">
        <v>38</v>
      </c>
      <c r="O131" s="73"/>
      <c r="P131" s="188">
        <f>O131*H131</f>
        <v>0</v>
      </c>
      <c r="Q131" s="188">
        <v>0</v>
      </c>
      <c r="R131" s="188">
        <f>Q131*H131</f>
        <v>0</v>
      </c>
      <c r="S131" s="188">
        <v>0</v>
      </c>
      <c r="T131" s="189">
        <f>S131*H131</f>
        <v>0</v>
      </c>
      <c r="U131" s="34"/>
      <c r="V131" s="34"/>
      <c r="W131" s="34"/>
      <c r="X131" s="34"/>
      <c r="Y131" s="34"/>
      <c r="Z131" s="34"/>
      <c r="AA131" s="34"/>
      <c r="AB131" s="34"/>
      <c r="AC131" s="34"/>
      <c r="AD131" s="34"/>
      <c r="AE131" s="34"/>
      <c r="AR131" s="190" t="s">
        <v>353</v>
      </c>
      <c r="AT131" s="190" t="s">
        <v>284</v>
      </c>
      <c r="AU131" s="190" t="s">
        <v>82</v>
      </c>
      <c r="AY131" s="15" t="s">
        <v>281</v>
      </c>
      <c r="BE131" s="191">
        <f>IF(N131="základní",J131,0)</f>
        <v>0</v>
      </c>
      <c r="BF131" s="191">
        <f>IF(N131="snížená",J131,0)</f>
        <v>0</v>
      </c>
      <c r="BG131" s="191">
        <f>IF(N131="zákl. přenesená",J131,0)</f>
        <v>0</v>
      </c>
      <c r="BH131" s="191">
        <f>IF(N131="sníž. přenesená",J131,0)</f>
        <v>0</v>
      </c>
      <c r="BI131" s="191">
        <f>IF(N131="nulová",J131,0)</f>
        <v>0</v>
      </c>
      <c r="BJ131" s="15" t="s">
        <v>80</v>
      </c>
      <c r="BK131" s="191">
        <f>ROUND(I131*H131,2)</f>
        <v>0</v>
      </c>
      <c r="BL131" s="15" t="s">
        <v>353</v>
      </c>
      <c r="BM131" s="190" t="s">
        <v>3680</v>
      </c>
    </row>
    <row r="132" s="2" customFormat="1">
      <c r="A132" s="34"/>
      <c r="B132" s="35"/>
      <c r="C132" s="34"/>
      <c r="D132" s="192" t="s">
        <v>290</v>
      </c>
      <c r="E132" s="34"/>
      <c r="F132" s="193" t="s">
        <v>3679</v>
      </c>
      <c r="G132" s="34"/>
      <c r="H132" s="34"/>
      <c r="I132" s="194"/>
      <c r="J132" s="34"/>
      <c r="K132" s="34"/>
      <c r="L132" s="35"/>
      <c r="M132" s="195"/>
      <c r="N132" s="196"/>
      <c r="O132" s="73"/>
      <c r="P132" s="73"/>
      <c r="Q132" s="73"/>
      <c r="R132" s="73"/>
      <c r="S132" s="73"/>
      <c r="T132" s="74"/>
      <c r="U132" s="34"/>
      <c r="V132" s="34"/>
      <c r="W132" s="34"/>
      <c r="X132" s="34"/>
      <c r="Y132" s="34"/>
      <c r="Z132" s="34"/>
      <c r="AA132" s="34"/>
      <c r="AB132" s="34"/>
      <c r="AC132" s="34"/>
      <c r="AD132" s="34"/>
      <c r="AE132" s="34"/>
      <c r="AT132" s="15" t="s">
        <v>290</v>
      </c>
      <c r="AU132" s="15" t="s">
        <v>82</v>
      </c>
    </row>
    <row r="133" s="2" customFormat="1" ht="16.5" customHeight="1">
      <c r="A133" s="34"/>
      <c r="B133" s="177"/>
      <c r="C133" s="208" t="s">
        <v>82</v>
      </c>
      <c r="D133" s="208" t="s">
        <v>2150</v>
      </c>
      <c r="E133" s="209" t="s">
        <v>3681</v>
      </c>
      <c r="F133" s="210" t="s">
        <v>3682</v>
      </c>
      <c r="G133" s="211" t="s">
        <v>410</v>
      </c>
      <c r="H133" s="212">
        <v>1</v>
      </c>
      <c r="I133" s="213"/>
      <c r="J133" s="214">
        <f>ROUND(I133*H133,2)</f>
        <v>0</v>
      </c>
      <c r="K133" s="215"/>
      <c r="L133" s="216"/>
      <c r="M133" s="217" t="s">
        <v>1</v>
      </c>
      <c r="N133" s="218" t="s">
        <v>38</v>
      </c>
      <c r="O133" s="73"/>
      <c r="P133" s="188">
        <f>O133*H133</f>
        <v>0</v>
      </c>
      <c r="Q133" s="188">
        <v>0.20000000000000001</v>
      </c>
      <c r="R133" s="188">
        <f>Q133*H133</f>
        <v>0.20000000000000001</v>
      </c>
      <c r="S133" s="188">
        <v>0</v>
      </c>
      <c r="T133" s="189">
        <f>S133*H133</f>
        <v>0</v>
      </c>
      <c r="U133" s="34"/>
      <c r="V133" s="34"/>
      <c r="W133" s="34"/>
      <c r="X133" s="34"/>
      <c r="Y133" s="34"/>
      <c r="Z133" s="34"/>
      <c r="AA133" s="34"/>
      <c r="AB133" s="34"/>
      <c r="AC133" s="34"/>
      <c r="AD133" s="34"/>
      <c r="AE133" s="34"/>
      <c r="AR133" s="190" t="s">
        <v>502</v>
      </c>
      <c r="AT133" s="190" t="s">
        <v>2150</v>
      </c>
      <c r="AU133" s="190" t="s">
        <v>82</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353</v>
      </c>
      <c r="BM133" s="190" t="s">
        <v>3683</v>
      </c>
    </row>
    <row r="134" s="2" customFormat="1">
      <c r="A134" s="34"/>
      <c r="B134" s="35"/>
      <c r="C134" s="34"/>
      <c r="D134" s="192" t="s">
        <v>290</v>
      </c>
      <c r="E134" s="34"/>
      <c r="F134" s="193" t="s">
        <v>3682</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82</v>
      </c>
    </row>
    <row r="135" s="2" customFormat="1" ht="16.5" customHeight="1">
      <c r="A135" s="34"/>
      <c r="B135" s="177"/>
      <c r="C135" s="208" t="s">
        <v>90</v>
      </c>
      <c r="D135" s="208" t="s">
        <v>2150</v>
      </c>
      <c r="E135" s="209" t="s">
        <v>3684</v>
      </c>
      <c r="F135" s="210" t="s">
        <v>3685</v>
      </c>
      <c r="G135" s="211" t="s">
        <v>410</v>
      </c>
      <c r="H135" s="212">
        <v>1</v>
      </c>
      <c r="I135" s="213"/>
      <c r="J135" s="214">
        <f>ROUND(I135*H135,2)</f>
        <v>0</v>
      </c>
      <c r="K135" s="215"/>
      <c r="L135" s="216"/>
      <c r="M135" s="217" t="s">
        <v>1</v>
      </c>
      <c r="N135" s="218"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502</v>
      </c>
      <c r="AT135" s="190" t="s">
        <v>2150</v>
      </c>
      <c r="AU135" s="190" t="s">
        <v>82</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353</v>
      </c>
      <c r="BM135" s="190" t="s">
        <v>3686</v>
      </c>
    </row>
    <row r="136" s="2" customFormat="1">
      <c r="A136" s="34"/>
      <c r="B136" s="35"/>
      <c r="C136" s="34"/>
      <c r="D136" s="192" t="s">
        <v>290</v>
      </c>
      <c r="E136" s="34"/>
      <c r="F136" s="193" t="s">
        <v>3685</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82</v>
      </c>
    </row>
    <row r="137" s="2" customFormat="1" ht="16.5" customHeight="1">
      <c r="A137" s="34"/>
      <c r="B137" s="177"/>
      <c r="C137" s="208" t="s">
        <v>97</v>
      </c>
      <c r="D137" s="208" t="s">
        <v>2150</v>
      </c>
      <c r="E137" s="209" t="s">
        <v>3687</v>
      </c>
      <c r="F137" s="210" t="s">
        <v>3688</v>
      </c>
      <c r="G137" s="211" t="s">
        <v>410</v>
      </c>
      <c r="H137" s="212">
        <v>1</v>
      </c>
      <c r="I137" s="213"/>
      <c r="J137" s="214">
        <f>ROUND(I137*H137,2)</f>
        <v>0</v>
      </c>
      <c r="K137" s="215"/>
      <c r="L137" s="216"/>
      <c r="M137" s="217" t="s">
        <v>1</v>
      </c>
      <c r="N137" s="218" t="s">
        <v>38</v>
      </c>
      <c r="O137" s="73"/>
      <c r="P137" s="188">
        <f>O137*H137</f>
        <v>0</v>
      </c>
      <c r="Q137" s="188">
        <v>0</v>
      </c>
      <c r="R137" s="188">
        <f>Q137*H137</f>
        <v>0</v>
      </c>
      <c r="S137" s="188">
        <v>0</v>
      </c>
      <c r="T137" s="189">
        <f>S137*H137</f>
        <v>0</v>
      </c>
      <c r="U137" s="34"/>
      <c r="V137" s="34"/>
      <c r="W137" s="34"/>
      <c r="X137" s="34"/>
      <c r="Y137" s="34"/>
      <c r="Z137" s="34"/>
      <c r="AA137" s="34"/>
      <c r="AB137" s="34"/>
      <c r="AC137" s="34"/>
      <c r="AD137" s="34"/>
      <c r="AE137" s="34"/>
      <c r="AR137" s="190" t="s">
        <v>502</v>
      </c>
      <c r="AT137" s="190" t="s">
        <v>2150</v>
      </c>
      <c r="AU137" s="190" t="s">
        <v>82</v>
      </c>
      <c r="AY137" s="15" t="s">
        <v>281</v>
      </c>
      <c r="BE137" s="191">
        <f>IF(N137="základní",J137,0)</f>
        <v>0</v>
      </c>
      <c r="BF137" s="191">
        <f>IF(N137="snížená",J137,0)</f>
        <v>0</v>
      </c>
      <c r="BG137" s="191">
        <f>IF(N137="zákl. přenesená",J137,0)</f>
        <v>0</v>
      </c>
      <c r="BH137" s="191">
        <f>IF(N137="sníž. přenesená",J137,0)</f>
        <v>0</v>
      </c>
      <c r="BI137" s="191">
        <f>IF(N137="nulová",J137,0)</f>
        <v>0</v>
      </c>
      <c r="BJ137" s="15" t="s">
        <v>80</v>
      </c>
      <c r="BK137" s="191">
        <f>ROUND(I137*H137,2)</f>
        <v>0</v>
      </c>
      <c r="BL137" s="15" t="s">
        <v>353</v>
      </c>
      <c r="BM137" s="190" t="s">
        <v>3689</v>
      </c>
    </row>
    <row r="138" s="2" customFormat="1">
      <c r="A138" s="34"/>
      <c r="B138" s="35"/>
      <c r="C138" s="34"/>
      <c r="D138" s="192" t="s">
        <v>290</v>
      </c>
      <c r="E138" s="34"/>
      <c r="F138" s="193" t="s">
        <v>3688</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290</v>
      </c>
      <c r="AU138" s="15" t="s">
        <v>82</v>
      </c>
    </row>
    <row r="139" s="2" customFormat="1" ht="16.5" customHeight="1">
      <c r="A139" s="34"/>
      <c r="B139" s="177"/>
      <c r="C139" s="208" t="s">
        <v>280</v>
      </c>
      <c r="D139" s="208" t="s">
        <v>2150</v>
      </c>
      <c r="E139" s="209" t="s">
        <v>3690</v>
      </c>
      <c r="F139" s="210" t="s">
        <v>3691</v>
      </c>
      <c r="G139" s="211" t="s">
        <v>410</v>
      </c>
      <c r="H139" s="212">
        <v>1</v>
      </c>
      <c r="I139" s="213"/>
      <c r="J139" s="214">
        <f>ROUND(I139*H139,2)</f>
        <v>0</v>
      </c>
      <c r="K139" s="215"/>
      <c r="L139" s="216"/>
      <c r="M139" s="217" t="s">
        <v>1</v>
      </c>
      <c r="N139" s="218"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502</v>
      </c>
      <c r="AT139" s="190" t="s">
        <v>2150</v>
      </c>
      <c r="AU139" s="190" t="s">
        <v>82</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353</v>
      </c>
      <c r="BM139" s="190" t="s">
        <v>3692</v>
      </c>
    </row>
    <row r="140" s="2" customFormat="1">
      <c r="A140" s="34"/>
      <c r="B140" s="35"/>
      <c r="C140" s="34"/>
      <c r="D140" s="192" t="s">
        <v>290</v>
      </c>
      <c r="E140" s="34"/>
      <c r="F140" s="193" t="s">
        <v>3691</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82</v>
      </c>
    </row>
    <row r="141" s="2" customFormat="1" ht="16.5" customHeight="1">
      <c r="A141" s="34"/>
      <c r="B141" s="177"/>
      <c r="C141" s="208" t="s">
        <v>307</v>
      </c>
      <c r="D141" s="208" t="s">
        <v>2150</v>
      </c>
      <c r="E141" s="209" t="s">
        <v>3693</v>
      </c>
      <c r="F141" s="210" t="s">
        <v>3694</v>
      </c>
      <c r="G141" s="211" t="s">
        <v>410</v>
      </c>
      <c r="H141" s="212">
        <v>1</v>
      </c>
      <c r="I141" s="213"/>
      <c r="J141" s="214">
        <f>ROUND(I141*H141,2)</f>
        <v>0</v>
      </c>
      <c r="K141" s="215"/>
      <c r="L141" s="216"/>
      <c r="M141" s="217" t="s">
        <v>1</v>
      </c>
      <c r="N141" s="218"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502</v>
      </c>
      <c r="AT141" s="190" t="s">
        <v>2150</v>
      </c>
      <c r="AU141" s="190" t="s">
        <v>82</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353</v>
      </c>
      <c r="BM141" s="190" t="s">
        <v>3695</v>
      </c>
    </row>
    <row r="142" s="2" customFormat="1">
      <c r="A142" s="34"/>
      <c r="B142" s="35"/>
      <c r="C142" s="34"/>
      <c r="D142" s="192" t="s">
        <v>290</v>
      </c>
      <c r="E142" s="34"/>
      <c r="F142" s="193" t="s">
        <v>3694</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82</v>
      </c>
    </row>
    <row r="143" s="2" customFormat="1" ht="16.5" customHeight="1">
      <c r="A143" s="34"/>
      <c r="B143" s="177"/>
      <c r="C143" s="208" t="s">
        <v>312</v>
      </c>
      <c r="D143" s="208" t="s">
        <v>2150</v>
      </c>
      <c r="E143" s="209" t="s">
        <v>3696</v>
      </c>
      <c r="F143" s="210" t="s">
        <v>3697</v>
      </c>
      <c r="G143" s="211" t="s">
        <v>410</v>
      </c>
      <c r="H143" s="212">
        <v>1</v>
      </c>
      <c r="I143" s="213"/>
      <c r="J143" s="214">
        <f>ROUND(I143*H143,2)</f>
        <v>0</v>
      </c>
      <c r="K143" s="215"/>
      <c r="L143" s="216"/>
      <c r="M143" s="217" t="s">
        <v>1</v>
      </c>
      <c r="N143" s="218" t="s">
        <v>38</v>
      </c>
      <c r="O143" s="73"/>
      <c r="P143" s="188">
        <f>O143*H143</f>
        <v>0</v>
      </c>
      <c r="Q143" s="188">
        <v>0</v>
      </c>
      <c r="R143" s="188">
        <f>Q143*H143</f>
        <v>0</v>
      </c>
      <c r="S143" s="188">
        <v>0</v>
      </c>
      <c r="T143" s="189">
        <f>S143*H143</f>
        <v>0</v>
      </c>
      <c r="U143" s="34"/>
      <c r="V143" s="34"/>
      <c r="W143" s="34"/>
      <c r="X143" s="34"/>
      <c r="Y143" s="34"/>
      <c r="Z143" s="34"/>
      <c r="AA143" s="34"/>
      <c r="AB143" s="34"/>
      <c r="AC143" s="34"/>
      <c r="AD143" s="34"/>
      <c r="AE143" s="34"/>
      <c r="AR143" s="190" t="s">
        <v>502</v>
      </c>
      <c r="AT143" s="190" t="s">
        <v>2150</v>
      </c>
      <c r="AU143" s="190" t="s">
        <v>82</v>
      </c>
      <c r="AY143" s="15" t="s">
        <v>281</v>
      </c>
      <c r="BE143" s="191">
        <f>IF(N143="základní",J143,0)</f>
        <v>0</v>
      </c>
      <c r="BF143" s="191">
        <f>IF(N143="snížená",J143,0)</f>
        <v>0</v>
      </c>
      <c r="BG143" s="191">
        <f>IF(N143="zákl. přenesená",J143,0)</f>
        <v>0</v>
      </c>
      <c r="BH143" s="191">
        <f>IF(N143="sníž. přenesená",J143,0)</f>
        <v>0</v>
      </c>
      <c r="BI143" s="191">
        <f>IF(N143="nulová",J143,0)</f>
        <v>0</v>
      </c>
      <c r="BJ143" s="15" t="s">
        <v>80</v>
      </c>
      <c r="BK143" s="191">
        <f>ROUND(I143*H143,2)</f>
        <v>0</v>
      </c>
      <c r="BL143" s="15" t="s">
        <v>353</v>
      </c>
      <c r="BM143" s="190" t="s">
        <v>3698</v>
      </c>
    </row>
    <row r="144" s="2" customFormat="1">
      <c r="A144" s="34"/>
      <c r="B144" s="35"/>
      <c r="C144" s="34"/>
      <c r="D144" s="192" t="s">
        <v>290</v>
      </c>
      <c r="E144" s="34"/>
      <c r="F144" s="193" t="s">
        <v>3697</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290</v>
      </c>
      <c r="AU144" s="15" t="s">
        <v>82</v>
      </c>
    </row>
    <row r="145" s="2" customFormat="1" ht="24.15" customHeight="1">
      <c r="A145" s="34"/>
      <c r="B145" s="177"/>
      <c r="C145" s="178" t="s">
        <v>317</v>
      </c>
      <c r="D145" s="178" t="s">
        <v>284</v>
      </c>
      <c r="E145" s="179" t="s">
        <v>3699</v>
      </c>
      <c r="F145" s="180" t="s">
        <v>3700</v>
      </c>
      <c r="G145" s="181" t="s">
        <v>410</v>
      </c>
      <c r="H145" s="203">
        <v>2</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353</v>
      </c>
      <c r="AT145" s="190" t="s">
        <v>284</v>
      </c>
      <c r="AU145" s="190" t="s">
        <v>82</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353</v>
      </c>
      <c r="BM145" s="190" t="s">
        <v>3701</v>
      </c>
    </row>
    <row r="146" s="2" customFormat="1">
      <c r="A146" s="34"/>
      <c r="B146" s="35"/>
      <c r="C146" s="34"/>
      <c r="D146" s="192" t="s">
        <v>290</v>
      </c>
      <c r="E146" s="34"/>
      <c r="F146" s="193" t="s">
        <v>3700</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82</v>
      </c>
    </row>
    <row r="147" s="2" customFormat="1" ht="16.5" customHeight="1">
      <c r="A147" s="34"/>
      <c r="B147" s="177"/>
      <c r="C147" s="208" t="s">
        <v>322</v>
      </c>
      <c r="D147" s="208" t="s">
        <v>2150</v>
      </c>
      <c r="E147" s="209" t="s">
        <v>3702</v>
      </c>
      <c r="F147" s="210" t="s">
        <v>3703</v>
      </c>
      <c r="G147" s="211" t="s">
        <v>410</v>
      </c>
      <c r="H147" s="212">
        <v>2</v>
      </c>
      <c r="I147" s="213"/>
      <c r="J147" s="214">
        <f>ROUND(I147*H147,2)</f>
        <v>0</v>
      </c>
      <c r="K147" s="215"/>
      <c r="L147" s="216"/>
      <c r="M147" s="217" t="s">
        <v>1</v>
      </c>
      <c r="N147" s="218" t="s">
        <v>38</v>
      </c>
      <c r="O147" s="73"/>
      <c r="P147" s="188">
        <f>O147*H147</f>
        <v>0</v>
      </c>
      <c r="Q147" s="188">
        <v>0.0033999999999999998</v>
      </c>
      <c r="R147" s="188">
        <f>Q147*H147</f>
        <v>0.0067999999999999996</v>
      </c>
      <c r="S147" s="188">
        <v>0</v>
      </c>
      <c r="T147" s="189">
        <f>S147*H147</f>
        <v>0</v>
      </c>
      <c r="U147" s="34"/>
      <c r="V147" s="34"/>
      <c r="W147" s="34"/>
      <c r="X147" s="34"/>
      <c r="Y147" s="34"/>
      <c r="Z147" s="34"/>
      <c r="AA147" s="34"/>
      <c r="AB147" s="34"/>
      <c r="AC147" s="34"/>
      <c r="AD147" s="34"/>
      <c r="AE147" s="34"/>
      <c r="AR147" s="190" t="s">
        <v>502</v>
      </c>
      <c r="AT147" s="190" t="s">
        <v>2150</v>
      </c>
      <c r="AU147" s="190" t="s">
        <v>82</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353</v>
      </c>
      <c r="BM147" s="190" t="s">
        <v>3704</v>
      </c>
    </row>
    <row r="148" s="2" customFormat="1">
      <c r="A148" s="34"/>
      <c r="B148" s="35"/>
      <c r="C148" s="34"/>
      <c r="D148" s="192" t="s">
        <v>290</v>
      </c>
      <c r="E148" s="34"/>
      <c r="F148" s="193" t="s">
        <v>3703</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82</v>
      </c>
    </row>
    <row r="149" s="2" customFormat="1" ht="16.5" customHeight="1">
      <c r="A149" s="34"/>
      <c r="B149" s="177"/>
      <c r="C149" s="178" t="s">
        <v>327</v>
      </c>
      <c r="D149" s="178" t="s">
        <v>284</v>
      </c>
      <c r="E149" s="179" t="s">
        <v>3705</v>
      </c>
      <c r="F149" s="180" t="s">
        <v>3706</v>
      </c>
      <c r="G149" s="181" t="s">
        <v>410</v>
      </c>
      <c r="H149" s="203">
        <v>1</v>
      </c>
      <c r="I149" s="183"/>
      <c r="J149" s="184">
        <f>ROUND(I149*H149,2)</f>
        <v>0</v>
      </c>
      <c r="K149" s="185"/>
      <c r="L149" s="35"/>
      <c r="M149" s="186" t="s">
        <v>1</v>
      </c>
      <c r="N149" s="187" t="s">
        <v>38</v>
      </c>
      <c r="O149" s="73"/>
      <c r="P149" s="188">
        <f>O149*H149</f>
        <v>0</v>
      </c>
      <c r="Q149" s="188">
        <v>0</v>
      </c>
      <c r="R149" s="188">
        <f>Q149*H149</f>
        <v>0</v>
      </c>
      <c r="S149" s="188">
        <v>0</v>
      </c>
      <c r="T149" s="189">
        <f>S149*H149</f>
        <v>0</v>
      </c>
      <c r="U149" s="34"/>
      <c r="V149" s="34"/>
      <c r="W149" s="34"/>
      <c r="X149" s="34"/>
      <c r="Y149" s="34"/>
      <c r="Z149" s="34"/>
      <c r="AA149" s="34"/>
      <c r="AB149" s="34"/>
      <c r="AC149" s="34"/>
      <c r="AD149" s="34"/>
      <c r="AE149" s="34"/>
      <c r="AR149" s="190" t="s">
        <v>353</v>
      </c>
      <c r="AT149" s="190" t="s">
        <v>284</v>
      </c>
      <c r="AU149" s="190" t="s">
        <v>82</v>
      </c>
      <c r="AY149" s="15" t="s">
        <v>281</v>
      </c>
      <c r="BE149" s="191">
        <f>IF(N149="základní",J149,0)</f>
        <v>0</v>
      </c>
      <c r="BF149" s="191">
        <f>IF(N149="snížená",J149,0)</f>
        <v>0</v>
      </c>
      <c r="BG149" s="191">
        <f>IF(N149="zákl. přenesená",J149,0)</f>
        <v>0</v>
      </c>
      <c r="BH149" s="191">
        <f>IF(N149="sníž. přenesená",J149,0)</f>
        <v>0</v>
      </c>
      <c r="BI149" s="191">
        <f>IF(N149="nulová",J149,0)</f>
        <v>0</v>
      </c>
      <c r="BJ149" s="15" t="s">
        <v>80</v>
      </c>
      <c r="BK149" s="191">
        <f>ROUND(I149*H149,2)</f>
        <v>0</v>
      </c>
      <c r="BL149" s="15" t="s">
        <v>353</v>
      </c>
      <c r="BM149" s="190" t="s">
        <v>3707</v>
      </c>
    </row>
    <row r="150" s="2" customFormat="1">
      <c r="A150" s="34"/>
      <c r="B150" s="35"/>
      <c r="C150" s="34"/>
      <c r="D150" s="192" t="s">
        <v>290</v>
      </c>
      <c r="E150" s="34"/>
      <c r="F150" s="193" t="s">
        <v>3706</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290</v>
      </c>
      <c r="AU150" s="15" t="s">
        <v>82</v>
      </c>
    </row>
    <row r="151" s="2" customFormat="1" ht="16.5" customHeight="1">
      <c r="A151" s="34"/>
      <c r="B151" s="177"/>
      <c r="C151" s="208" t="s">
        <v>332</v>
      </c>
      <c r="D151" s="208" t="s">
        <v>2150</v>
      </c>
      <c r="E151" s="209" t="s">
        <v>3708</v>
      </c>
      <c r="F151" s="210" t="s">
        <v>3709</v>
      </c>
      <c r="G151" s="211" t="s">
        <v>505</v>
      </c>
      <c r="H151" s="212">
        <v>1</v>
      </c>
      <c r="I151" s="213"/>
      <c r="J151" s="214">
        <f>ROUND(I151*H151,2)</f>
        <v>0</v>
      </c>
      <c r="K151" s="215"/>
      <c r="L151" s="216"/>
      <c r="M151" s="217" t="s">
        <v>1</v>
      </c>
      <c r="N151" s="218" t="s">
        <v>38</v>
      </c>
      <c r="O151" s="73"/>
      <c r="P151" s="188">
        <f>O151*H151</f>
        <v>0</v>
      </c>
      <c r="Q151" s="188">
        <v>0.00040999999999999999</v>
      </c>
      <c r="R151" s="188">
        <f>Q151*H151</f>
        <v>0.00040999999999999999</v>
      </c>
      <c r="S151" s="188">
        <v>0</v>
      </c>
      <c r="T151" s="189">
        <f>S151*H151</f>
        <v>0</v>
      </c>
      <c r="U151" s="34"/>
      <c r="V151" s="34"/>
      <c r="W151" s="34"/>
      <c r="X151" s="34"/>
      <c r="Y151" s="34"/>
      <c r="Z151" s="34"/>
      <c r="AA151" s="34"/>
      <c r="AB151" s="34"/>
      <c r="AC151" s="34"/>
      <c r="AD151" s="34"/>
      <c r="AE151" s="34"/>
      <c r="AR151" s="190" t="s">
        <v>502</v>
      </c>
      <c r="AT151" s="190" t="s">
        <v>2150</v>
      </c>
      <c r="AU151" s="190" t="s">
        <v>82</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353</v>
      </c>
      <c r="BM151" s="190" t="s">
        <v>3710</v>
      </c>
    </row>
    <row r="152" s="2" customFormat="1">
      <c r="A152" s="34"/>
      <c r="B152" s="35"/>
      <c r="C152" s="34"/>
      <c r="D152" s="192" t="s">
        <v>290</v>
      </c>
      <c r="E152" s="34"/>
      <c r="F152" s="193" t="s">
        <v>3709</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82</v>
      </c>
    </row>
    <row r="153" s="2" customFormat="1" ht="24.15" customHeight="1">
      <c r="A153" s="34"/>
      <c r="B153" s="177"/>
      <c r="C153" s="178" t="s">
        <v>8</v>
      </c>
      <c r="D153" s="178" t="s">
        <v>284</v>
      </c>
      <c r="E153" s="179" t="s">
        <v>3711</v>
      </c>
      <c r="F153" s="180" t="s">
        <v>3712</v>
      </c>
      <c r="G153" s="181" t="s">
        <v>410</v>
      </c>
      <c r="H153" s="203">
        <v>2</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353</v>
      </c>
      <c r="AT153" s="190" t="s">
        <v>284</v>
      </c>
      <c r="AU153" s="190" t="s">
        <v>82</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353</v>
      </c>
      <c r="BM153" s="190" t="s">
        <v>3713</v>
      </c>
    </row>
    <row r="154" s="2" customFormat="1">
      <c r="A154" s="34"/>
      <c r="B154" s="35"/>
      <c r="C154" s="34"/>
      <c r="D154" s="192" t="s">
        <v>290</v>
      </c>
      <c r="E154" s="34"/>
      <c r="F154" s="193" t="s">
        <v>3712</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82</v>
      </c>
    </row>
    <row r="155" s="2" customFormat="1" ht="24.15" customHeight="1">
      <c r="A155" s="34"/>
      <c r="B155" s="177"/>
      <c r="C155" s="208" t="s">
        <v>439</v>
      </c>
      <c r="D155" s="208" t="s">
        <v>2150</v>
      </c>
      <c r="E155" s="209" t="s">
        <v>3714</v>
      </c>
      <c r="F155" s="210" t="s">
        <v>3715</v>
      </c>
      <c r="G155" s="211" t="s">
        <v>410</v>
      </c>
      <c r="H155" s="212">
        <v>2</v>
      </c>
      <c r="I155" s="213"/>
      <c r="J155" s="214">
        <f>ROUND(I155*H155,2)</f>
        <v>0</v>
      </c>
      <c r="K155" s="215"/>
      <c r="L155" s="216"/>
      <c r="M155" s="217" t="s">
        <v>1</v>
      </c>
      <c r="N155" s="218" t="s">
        <v>38</v>
      </c>
      <c r="O155" s="73"/>
      <c r="P155" s="188">
        <f>O155*H155</f>
        <v>0</v>
      </c>
      <c r="Q155" s="188">
        <v>0.0041000000000000003</v>
      </c>
      <c r="R155" s="188">
        <f>Q155*H155</f>
        <v>0.0082000000000000007</v>
      </c>
      <c r="S155" s="188">
        <v>0</v>
      </c>
      <c r="T155" s="189">
        <f>S155*H155</f>
        <v>0</v>
      </c>
      <c r="U155" s="34"/>
      <c r="V155" s="34"/>
      <c r="W155" s="34"/>
      <c r="X155" s="34"/>
      <c r="Y155" s="34"/>
      <c r="Z155" s="34"/>
      <c r="AA155" s="34"/>
      <c r="AB155" s="34"/>
      <c r="AC155" s="34"/>
      <c r="AD155" s="34"/>
      <c r="AE155" s="34"/>
      <c r="AR155" s="190" t="s">
        <v>502</v>
      </c>
      <c r="AT155" s="190" t="s">
        <v>2150</v>
      </c>
      <c r="AU155" s="190" t="s">
        <v>82</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353</v>
      </c>
      <c r="BM155" s="190" t="s">
        <v>3716</v>
      </c>
    </row>
    <row r="156" s="2" customFormat="1">
      <c r="A156" s="34"/>
      <c r="B156" s="35"/>
      <c r="C156" s="34"/>
      <c r="D156" s="192" t="s">
        <v>290</v>
      </c>
      <c r="E156" s="34"/>
      <c r="F156" s="193" t="s">
        <v>3715</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82</v>
      </c>
    </row>
    <row r="157" s="2" customFormat="1" ht="24.15" customHeight="1">
      <c r="A157" s="34"/>
      <c r="B157" s="177"/>
      <c r="C157" s="178" t="s">
        <v>343</v>
      </c>
      <c r="D157" s="178" t="s">
        <v>284</v>
      </c>
      <c r="E157" s="179" t="s">
        <v>3717</v>
      </c>
      <c r="F157" s="180" t="s">
        <v>3718</v>
      </c>
      <c r="G157" s="181" t="s">
        <v>410</v>
      </c>
      <c r="H157" s="203">
        <v>4</v>
      </c>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353</v>
      </c>
      <c r="AT157" s="190" t="s">
        <v>284</v>
      </c>
      <c r="AU157" s="190" t="s">
        <v>82</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353</v>
      </c>
      <c r="BM157" s="190" t="s">
        <v>3719</v>
      </c>
    </row>
    <row r="158" s="2" customFormat="1">
      <c r="A158" s="34"/>
      <c r="B158" s="35"/>
      <c r="C158" s="34"/>
      <c r="D158" s="192" t="s">
        <v>290</v>
      </c>
      <c r="E158" s="34"/>
      <c r="F158" s="193" t="s">
        <v>3718</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82</v>
      </c>
    </row>
    <row r="159" s="2" customFormat="1" ht="21.75" customHeight="1">
      <c r="A159" s="34"/>
      <c r="B159" s="177"/>
      <c r="C159" s="208" t="s">
        <v>348</v>
      </c>
      <c r="D159" s="208" t="s">
        <v>2150</v>
      </c>
      <c r="E159" s="209" t="s">
        <v>3720</v>
      </c>
      <c r="F159" s="210" t="s">
        <v>3721</v>
      </c>
      <c r="G159" s="211" t="s">
        <v>410</v>
      </c>
      <c r="H159" s="212">
        <v>4</v>
      </c>
      <c r="I159" s="213"/>
      <c r="J159" s="214">
        <f>ROUND(I159*H159,2)</f>
        <v>0</v>
      </c>
      <c r="K159" s="215"/>
      <c r="L159" s="216"/>
      <c r="M159" s="217" t="s">
        <v>1</v>
      </c>
      <c r="N159" s="218" t="s">
        <v>38</v>
      </c>
      <c r="O159" s="73"/>
      <c r="P159" s="188">
        <f>O159*H159</f>
        <v>0</v>
      </c>
      <c r="Q159" s="188">
        <v>0.00040000000000000002</v>
      </c>
      <c r="R159" s="188">
        <f>Q159*H159</f>
        <v>0.0016000000000000001</v>
      </c>
      <c r="S159" s="188">
        <v>0</v>
      </c>
      <c r="T159" s="189">
        <f>S159*H159</f>
        <v>0</v>
      </c>
      <c r="U159" s="34"/>
      <c r="V159" s="34"/>
      <c r="W159" s="34"/>
      <c r="X159" s="34"/>
      <c r="Y159" s="34"/>
      <c r="Z159" s="34"/>
      <c r="AA159" s="34"/>
      <c r="AB159" s="34"/>
      <c r="AC159" s="34"/>
      <c r="AD159" s="34"/>
      <c r="AE159" s="34"/>
      <c r="AR159" s="190" t="s">
        <v>502</v>
      </c>
      <c r="AT159" s="190" t="s">
        <v>2150</v>
      </c>
      <c r="AU159" s="190" t="s">
        <v>82</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353</v>
      </c>
      <c r="BM159" s="190" t="s">
        <v>3722</v>
      </c>
    </row>
    <row r="160" s="2" customFormat="1">
      <c r="A160" s="34"/>
      <c r="B160" s="35"/>
      <c r="C160" s="34"/>
      <c r="D160" s="192" t="s">
        <v>290</v>
      </c>
      <c r="E160" s="34"/>
      <c r="F160" s="193" t="s">
        <v>3721</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82</v>
      </c>
    </row>
    <row r="161" s="2" customFormat="1" ht="16.5" customHeight="1">
      <c r="A161" s="34"/>
      <c r="B161" s="177"/>
      <c r="C161" s="178" t="s">
        <v>353</v>
      </c>
      <c r="D161" s="178" t="s">
        <v>284</v>
      </c>
      <c r="E161" s="179" t="s">
        <v>3723</v>
      </c>
      <c r="F161" s="180" t="s">
        <v>3724</v>
      </c>
      <c r="G161" s="181" t="s">
        <v>410</v>
      </c>
      <c r="H161" s="203">
        <v>1</v>
      </c>
      <c r="I161" s="183"/>
      <c r="J161" s="184">
        <f>ROUND(I161*H161,2)</f>
        <v>0</v>
      </c>
      <c r="K161" s="185"/>
      <c r="L161" s="35"/>
      <c r="M161" s="186" t="s">
        <v>1</v>
      </c>
      <c r="N161" s="187"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353</v>
      </c>
      <c r="AT161" s="190" t="s">
        <v>284</v>
      </c>
      <c r="AU161" s="190" t="s">
        <v>82</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353</v>
      </c>
      <c r="BM161" s="190" t="s">
        <v>3725</v>
      </c>
    </row>
    <row r="162" s="2" customFormat="1">
      <c r="A162" s="34"/>
      <c r="B162" s="35"/>
      <c r="C162" s="34"/>
      <c r="D162" s="192" t="s">
        <v>290</v>
      </c>
      <c r="E162" s="34"/>
      <c r="F162" s="193" t="s">
        <v>3724</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82</v>
      </c>
    </row>
    <row r="163" s="2" customFormat="1" ht="21.75" customHeight="1">
      <c r="A163" s="34"/>
      <c r="B163" s="177"/>
      <c r="C163" s="208" t="s">
        <v>360</v>
      </c>
      <c r="D163" s="208" t="s">
        <v>2150</v>
      </c>
      <c r="E163" s="209" t="s">
        <v>3726</v>
      </c>
      <c r="F163" s="210" t="s">
        <v>3727</v>
      </c>
      <c r="G163" s="211" t="s">
        <v>410</v>
      </c>
      <c r="H163" s="212">
        <v>1</v>
      </c>
      <c r="I163" s="213"/>
      <c r="J163" s="214">
        <f>ROUND(I163*H163,2)</f>
        <v>0</v>
      </c>
      <c r="K163" s="215"/>
      <c r="L163" s="216"/>
      <c r="M163" s="217" t="s">
        <v>1</v>
      </c>
      <c r="N163" s="218" t="s">
        <v>38</v>
      </c>
      <c r="O163" s="73"/>
      <c r="P163" s="188">
        <f>O163*H163</f>
        <v>0</v>
      </c>
      <c r="Q163" s="188">
        <v>0.00040000000000000002</v>
      </c>
      <c r="R163" s="188">
        <f>Q163*H163</f>
        <v>0.00040000000000000002</v>
      </c>
      <c r="S163" s="188">
        <v>0</v>
      </c>
      <c r="T163" s="189">
        <f>S163*H163</f>
        <v>0</v>
      </c>
      <c r="U163" s="34"/>
      <c r="V163" s="34"/>
      <c r="W163" s="34"/>
      <c r="X163" s="34"/>
      <c r="Y163" s="34"/>
      <c r="Z163" s="34"/>
      <c r="AA163" s="34"/>
      <c r="AB163" s="34"/>
      <c r="AC163" s="34"/>
      <c r="AD163" s="34"/>
      <c r="AE163" s="34"/>
      <c r="AR163" s="190" t="s">
        <v>502</v>
      </c>
      <c r="AT163" s="190" t="s">
        <v>2150</v>
      </c>
      <c r="AU163" s="190" t="s">
        <v>82</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353</v>
      </c>
      <c r="BM163" s="190" t="s">
        <v>3728</v>
      </c>
    </row>
    <row r="164" s="2" customFormat="1">
      <c r="A164" s="34"/>
      <c r="B164" s="35"/>
      <c r="C164" s="34"/>
      <c r="D164" s="192" t="s">
        <v>290</v>
      </c>
      <c r="E164" s="34"/>
      <c r="F164" s="193" t="s">
        <v>3727</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82</v>
      </c>
    </row>
    <row r="165" s="2" customFormat="1" ht="24.15" customHeight="1">
      <c r="A165" s="34"/>
      <c r="B165" s="177"/>
      <c r="C165" s="178" t="s">
        <v>455</v>
      </c>
      <c r="D165" s="178" t="s">
        <v>284</v>
      </c>
      <c r="E165" s="179" t="s">
        <v>3729</v>
      </c>
      <c r="F165" s="180" t="s">
        <v>3730</v>
      </c>
      <c r="G165" s="181" t="s">
        <v>505</v>
      </c>
      <c r="H165" s="203">
        <v>40</v>
      </c>
      <c r="I165" s="183"/>
      <c r="J165" s="184">
        <f>ROUND(I165*H165,2)</f>
        <v>0</v>
      </c>
      <c r="K165" s="185"/>
      <c r="L165" s="35"/>
      <c r="M165" s="186" t="s">
        <v>1</v>
      </c>
      <c r="N165" s="187" t="s">
        <v>38</v>
      </c>
      <c r="O165" s="73"/>
      <c r="P165" s="188">
        <f>O165*H165</f>
        <v>0</v>
      </c>
      <c r="Q165" s="188">
        <v>0.0034499999999999999</v>
      </c>
      <c r="R165" s="188">
        <f>Q165*H165</f>
        <v>0.13800000000000001</v>
      </c>
      <c r="S165" s="188">
        <v>0</v>
      </c>
      <c r="T165" s="189">
        <f>S165*H165</f>
        <v>0</v>
      </c>
      <c r="U165" s="34"/>
      <c r="V165" s="34"/>
      <c r="W165" s="34"/>
      <c r="X165" s="34"/>
      <c r="Y165" s="34"/>
      <c r="Z165" s="34"/>
      <c r="AA165" s="34"/>
      <c r="AB165" s="34"/>
      <c r="AC165" s="34"/>
      <c r="AD165" s="34"/>
      <c r="AE165" s="34"/>
      <c r="AR165" s="190" t="s">
        <v>353</v>
      </c>
      <c r="AT165" s="190" t="s">
        <v>284</v>
      </c>
      <c r="AU165" s="190" t="s">
        <v>82</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353</v>
      </c>
      <c r="BM165" s="190" t="s">
        <v>3731</v>
      </c>
    </row>
    <row r="166" s="2" customFormat="1">
      <c r="A166" s="34"/>
      <c r="B166" s="35"/>
      <c r="C166" s="34"/>
      <c r="D166" s="192" t="s">
        <v>290</v>
      </c>
      <c r="E166" s="34"/>
      <c r="F166" s="193" t="s">
        <v>3730</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82</v>
      </c>
    </row>
    <row r="167" s="2" customFormat="1" ht="21.75" customHeight="1">
      <c r="A167" s="34"/>
      <c r="B167" s="177"/>
      <c r="C167" s="178" t="s">
        <v>367</v>
      </c>
      <c r="D167" s="178" t="s">
        <v>284</v>
      </c>
      <c r="E167" s="179" t="s">
        <v>3732</v>
      </c>
      <c r="F167" s="180" t="s">
        <v>3733</v>
      </c>
      <c r="G167" s="181" t="s">
        <v>403</v>
      </c>
      <c r="H167" s="203">
        <v>28.902999999999999</v>
      </c>
      <c r="I167" s="183"/>
      <c r="J167" s="184">
        <f>ROUND(I167*H167,2)</f>
        <v>0</v>
      </c>
      <c r="K167" s="185"/>
      <c r="L167" s="35"/>
      <c r="M167" s="186" t="s">
        <v>1</v>
      </c>
      <c r="N167" s="187" t="s">
        <v>38</v>
      </c>
      <c r="O167" s="73"/>
      <c r="P167" s="188">
        <f>O167*H167</f>
        <v>0</v>
      </c>
      <c r="Q167" s="188">
        <v>0.00038000000000000002</v>
      </c>
      <c r="R167" s="188">
        <f>Q167*H167</f>
        <v>0.010983140000000001</v>
      </c>
      <c r="S167" s="188">
        <v>0</v>
      </c>
      <c r="T167" s="189">
        <f>S167*H167</f>
        <v>0</v>
      </c>
      <c r="U167" s="34"/>
      <c r="V167" s="34"/>
      <c r="W167" s="34"/>
      <c r="X167" s="34"/>
      <c r="Y167" s="34"/>
      <c r="Z167" s="34"/>
      <c r="AA167" s="34"/>
      <c r="AB167" s="34"/>
      <c r="AC167" s="34"/>
      <c r="AD167" s="34"/>
      <c r="AE167" s="34"/>
      <c r="AR167" s="190" t="s">
        <v>353</v>
      </c>
      <c r="AT167" s="190" t="s">
        <v>284</v>
      </c>
      <c r="AU167" s="190" t="s">
        <v>82</v>
      </c>
      <c r="AY167" s="15" t="s">
        <v>281</v>
      </c>
      <c r="BE167" s="191">
        <f>IF(N167="základní",J167,0)</f>
        <v>0</v>
      </c>
      <c r="BF167" s="191">
        <f>IF(N167="snížená",J167,0)</f>
        <v>0</v>
      </c>
      <c r="BG167" s="191">
        <f>IF(N167="zákl. přenesená",J167,0)</f>
        <v>0</v>
      </c>
      <c r="BH167" s="191">
        <f>IF(N167="sníž. přenesená",J167,0)</f>
        <v>0</v>
      </c>
      <c r="BI167" s="191">
        <f>IF(N167="nulová",J167,0)</f>
        <v>0</v>
      </c>
      <c r="BJ167" s="15" t="s">
        <v>80</v>
      </c>
      <c r="BK167" s="191">
        <f>ROUND(I167*H167,2)</f>
        <v>0</v>
      </c>
      <c r="BL167" s="15" t="s">
        <v>353</v>
      </c>
      <c r="BM167" s="190" t="s">
        <v>3734</v>
      </c>
    </row>
    <row r="168" s="2" customFormat="1">
      <c r="A168" s="34"/>
      <c r="B168" s="35"/>
      <c r="C168" s="34"/>
      <c r="D168" s="192" t="s">
        <v>290</v>
      </c>
      <c r="E168" s="34"/>
      <c r="F168" s="193" t="s">
        <v>3733</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290</v>
      </c>
      <c r="AU168" s="15" t="s">
        <v>82</v>
      </c>
    </row>
    <row r="169" s="2" customFormat="1" ht="24.15" customHeight="1">
      <c r="A169" s="34"/>
      <c r="B169" s="177"/>
      <c r="C169" s="208" t="s">
        <v>372</v>
      </c>
      <c r="D169" s="208" t="s">
        <v>2150</v>
      </c>
      <c r="E169" s="209" t="s">
        <v>3735</v>
      </c>
      <c r="F169" s="210" t="s">
        <v>3736</v>
      </c>
      <c r="G169" s="211" t="s">
        <v>403</v>
      </c>
      <c r="H169" s="212">
        <v>28.902999999999999</v>
      </c>
      <c r="I169" s="213"/>
      <c r="J169" s="214">
        <f>ROUND(I169*H169,2)</f>
        <v>0</v>
      </c>
      <c r="K169" s="215"/>
      <c r="L169" s="216"/>
      <c r="M169" s="217" t="s">
        <v>1</v>
      </c>
      <c r="N169" s="218" t="s">
        <v>38</v>
      </c>
      <c r="O169" s="73"/>
      <c r="P169" s="188">
        <f>O169*H169</f>
        <v>0</v>
      </c>
      <c r="Q169" s="188">
        <v>0</v>
      </c>
      <c r="R169" s="188">
        <f>Q169*H169</f>
        <v>0</v>
      </c>
      <c r="S169" s="188">
        <v>0</v>
      </c>
      <c r="T169" s="189">
        <f>S169*H169</f>
        <v>0</v>
      </c>
      <c r="U169" s="34"/>
      <c r="V169" s="34"/>
      <c r="W169" s="34"/>
      <c r="X169" s="34"/>
      <c r="Y169" s="34"/>
      <c r="Z169" s="34"/>
      <c r="AA169" s="34"/>
      <c r="AB169" s="34"/>
      <c r="AC169" s="34"/>
      <c r="AD169" s="34"/>
      <c r="AE169" s="34"/>
      <c r="AR169" s="190" t="s">
        <v>502</v>
      </c>
      <c r="AT169" s="190" t="s">
        <v>2150</v>
      </c>
      <c r="AU169" s="190" t="s">
        <v>82</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353</v>
      </c>
      <c r="BM169" s="190" t="s">
        <v>3737</v>
      </c>
    </row>
    <row r="170" s="2" customFormat="1">
      <c r="A170" s="34"/>
      <c r="B170" s="35"/>
      <c r="C170" s="34"/>
      <c r="D170" s="192" t="s">
        <v>290</v>
      </c>
      <c r="E170" s="34"/>
      <c r="F170" s="193" t="s">
        <v>3736</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82</v>
      </c>
    </row>
    <row r="171" s="2" customFormat="1" ht="24.15" customHeight="1">
      <c r="A171" s="34"/>
      <c r="B171" s="177"/>
      <c r="C171" s="178" t="s">
        <v>7</v>
      </c>
      <c r="D171" s="178" t="s">
        <v>284</v>
      </c>
      <c r="E171" s="179" t="s">
        <v>3738</v>
      </c>
      <c r="F171" s="180" t="s">
        <v>3739</v>
      </c>
      <c r="G171" s="181" t="s">
        <v>515</v>
      </c>
      <c r="H171" s="203">
        <v>0.40000000000000002</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353</v>
      </c>
      <c r="AT171" s="190" t="s">
        <v>284</v>
      </c>
      <c r="AU171" s="190" t="s">
        <v>82</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353</v>
      </c>
      <c r="BM171" s="190" t="s">
        <v>3740</v>
      </c>
    </row>
    <row r="172" s="2" customFormat="1">
      <c r="A172" s="34"/>
      <c r="B172" s="35"/>
      <c r="C172" s="34"/>
      <c r="D172" s="192" t="s">
        <v>290</v>
      </c>
      <c r="E172" s="34"/>
      <c r="F172" s="193" t="s">
        <v>3739</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82</v>
      </c>
    </row>
    <row r="173" s="12" customFormat="1" ht="22.8" customHeight="1">
      <c r="A173" s="12"/>
      <c r="B173" s="164"/>
      <c r="C173" s="12"/>
      <c r="D173" s="165" t="s">
        <v>72</v>
      </c>
      <c r="E173" s="175" t="s">
        <v>3741</v>
      </c>
      <c r="F173" s="175" t="s">
        <v>3742</v>
      </c>
      <c r="G173" s="12"/>
      <c r="H173" s="12"/>
      <c r="I173" s="167"/>
      <c r="J173" s="176">
        <f>BK173</f>
        <v>0</v>
      </c>
      <c r="K173" s="12"/>
      <c r="L173" s="164"/>
      <c r="M173" s="169"/>
      <c r="N173" s="170"/>
      <c r="O173" s="170"/>
      <c r="P173" s="171">
        <f>P174</f>
        <v>0</v>
      </c>
      <c r="Q173" s="170"/>
      <c r="R173" s="171">
        <f>R174</f>
        <v>0.20000000000000001</v>
      </c>
      <c r="S173" s="170"/>
      <c r="T173" s="172">
        <f>T174</f>
        <v>0</v>
      </c>
      <c r="U173" s="12"/>
      <c r="V173" s="12"/>
      <c r="W173" s="12"/>
      <c r="X173" s="12"/>
      <c r="Y173" s="12"/>
      <c r="Z173" s="12"/>
      <c r="AA173" s="12"/>
      <c r="AB173" s="12"/>
      <c r="AC173" s="12"/>
      <c r="AD173" s="12"/>
      <c r="AE173" s="12"/>
      <c r="AR173" s="165" t="s">
        <v>82</v>
      </c>
      <c r="AT173" s="173" t="s">
        <v>72</v>
      </c>
      <c r="AU173" s="173" t="s">
        <v>80</v>
      </c>
      <c r="AY173" s="165" t="s">
        <v>281</v>
      </c>
      <c r="BK173" s="174">
        <f>BK174</f>
        <v>0</v>
      </c>
    </row>
    <row r="174" s="12" customFormat="1" ht="20.88" customHeight="1">
      <c r="A174" s="12"/>
      <c r="B174" s="164"/>
      <c r="C174" s="12"/>
      <c r="D174" s="165" t="s">
        <v>72</v>
      </c>
      <c r="E174" s="175" t="s">
        <v>3660</v>
      </c>
      <c r="F174" s="175" t="s">
        <v>3661</v>
      </c>
      <c r="G174" s="12"/>
      <c r="H174" s="12"/>
      <c r="I174" s="167"/>
      <c r="J174" s="176">
        <f>BK174</f>
        <v>0</v>
      </c>
      <c r="K174" s="12"/>
      <c r="L174" s="164"/>
      <c r="M174" s="169"/>
      <c r="N174" s="170"/>
      <c r="O174" s="170"/>
      <c r="P174" s="171">
        <f>SUM(P175:P186)</f>
        <v>0</v>
      </c>
      <c r="Q174" s="170"/>
      <c r="R174" s="171">
        <f>SUM(R175:R186)</f>
        <v>0.20000000000000001</v>
      </c>
      <c r="S174" s="170"/>
      <c r="T174" s="172">
        <f>SUM(T175:T186)</f>
        <v>0</v>
      </c>
      <c r="U174" s="12"/>
      <c r="V174" s="12"/>
      <c r="W174" s="12"/>
      <c r="X174" s="12"/>
      <c r="Y174" s="12"/>
      <c r="Z174" s="12"/>
      <c r="AA174" s="12"/>
      <c r="AB174" s="12"/>
      <c r="AC174" s="12"/>
      <c r="AD174" s="12"/>
      <c r="AE174" s="12"/>
      <c r="AR174" s="165" t="s">
        <v>82</v>
      </c>
      <c r="AT174" s="173" t="s">
        <v>72</v>
      </c>
      <c r="AU174" s="173" t="s">
        <v>82</v>
      </c>
      <c r="AY174" s="165" t="s">
        <v>281</v>
      </c>
      <c r="BK174" s="174">
        <f>SUM(BK175:BK186)</f>
        <v>0</v>
      </c>
    </row>
    <row r="175" s="2" customFormat="1" ht="24.15" customHeight="1">
      <c r="A175" s="34"/>
      <c r="B175" s="177"/>
      <c r="C175" s="178" t="s">
        <v>380</v>
      </c>
      <c r="D175" s="178" t="s">
        <v>284</v>
      </c>
      <c r="E175" s="179" t="s">
        <v>3743</v>
      </c>
      <c r="F175" s="180" t="s">
        <v>3744</v>
      </c>
      <c r="G175" s="181" t="s">
        <v>627</v>
      </c>
      <c r="H175" s="203">
        <v>8</v>
      </c>
      <c r="I175" s="183"/>
      <c r="J175" s="184">
        <f>ROUND(I175*H175,2)</f>
        <v>0</v>
      </c>
      <c r="K175" s="185"/>
      <c r="L175" s="35"/>
      <c r="M175" s="186" t="s">
        <v>1</v>
      </c>
      <c r="N175" s="187" t="s">
        <v>38</v>
      </c>
      <c r="O175" s="73"/>
      <c r="P175" s="188">
        <f>O175*H175</f>
        <v>0</v>
      </c>
      <c r="Q175" s="188">
        <v>0</v>
      </c>
      <c r="R175" s="188">
        <f>Q175*H175</f>
        <v>0</v>
      </c>
      <c r="S175" s="188">
        <v>0</v>
      </c>
      <c r="T175" s="189">
        <f>S175*H175</f>
        <v>0</v>
      </c>
      <c r="U175" s="34"/>
      <c r="V175" s="34"/>
      <c r="W175" s="34"/>
      <c r="X175" s="34"/>
      <c r="Y175" s="34"/>
      <c r="Z175" s="34"/>
      <c r="AA175" s="34"/>
      <c r="AB175" s="34"/>
      <c r="AC175" s="34"/>
      <c r="AD175" s="34"/>
      <c r="AE175" s="34"/>
      <c r="AR175" s="190" t="s">
        <v>353</v>
      </c>
      <c r="AT175" s="190" t="s">
        <v>284</v>
      </c>
      <c r="AU175" s="190" t="s">
        <v>90</v>
      </c>
      <c r="AY175" s="15" t="s">
        <v>281</v>
      </c>
      <c r="BE175" s="191">
        <f>IF(N175="základní",J175,0)</f>
        <v>0</v>
      </c>
      <c r="BF175" s="191">
        <f>IF(N175="snížená",J175,0)</f>
        <v>0</v>
      </c>
      <c r="BG175" s="191">
        <f>IF(N175="zákl. přenesená",J175,0)</f>
        <v>0</v>
      </c>
      <c r="BH175" s="191">
        <f>IF(N175="sníž. přenesená",J175,0)</f>
        <v>0</v>
      </c>
      <c r="BI175" s="191">
        <f>IF(N175="nulová",J175,0)</f>
        <v>0</v>
      </c>
      <c r="BJ175" s="15" t="s">
        <v>80</v>
      </c>
      <c r="BK175" s="191">
        <f>ROUND(I175*H175,2)</f>
        <v>0</v>
      </c>
      <c r="BL175" s="15" t="s">
        <v>353</v>
      </c>
      <c r="BM175" s="190" t="s">
        <v>3745</v>
      </c>
    </row>
    <row r="176" s="2" customFormat="1">
      <c r="A176" s="34"/>
      <c r="B176" s="35"/>
      <c r="C176" s="34"/>
      <c r="D176" s="192" t="s">
        <v>290</v>
      </c>
      <c r="E176" s="34"/>
      <c r="F176" s="193" t="s">
        <v>3744</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290</v>
      </c>
      <c r="AU176" s="15" t="s">
        <v>90</v>
      </c>
    </row>
    <row r="177" s="2" customFormat="1" ht="16.5" customHeight="1">
      <c r="A177" s="34"/>
      <c r="B177" s="177"/>
      <c r="C177" s="178" t="s">
        <v>385</v>
      </c>
      <c r="D177" s="178" t="s">
        <v>284</v>
      </c>
      <c r="E177" s="179" t="s">
        <v>3746</v>
      </c>
      <c r="F177" s="180" t="s">
        <v>3747</v>
      </c>
      <c r="G177" s="181" t="s">
        <v>790</v>
      </c>
      <c r="H177" s="203">
        <v>1</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353</v>
      </c>
      <c r="AT177" s="190" t="s">
        <v>284</v>
      </c>
      <c r="AU177" s="190" t="s">
        <v>90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353</v>
      </c>
      <c r="BM177" s="190" t="s">
        <v>3748</v>
      </c>
    </row>
    <row r="178" s="2" customFormat="1">
      <c r="A178" s="34"/>
      <c r="B178" s="35"/>
      <c r="C178" s="34"/>
      <c r="D178" s="192" t="s">
        <v>290</v>
      </c>
      <c r="E178" s="34"/>
      <c r="F178" s="193" t="s">
        <v>3747</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90</v>
      </c>
    </row>
    <row r="179" s="2" customFormat="1" ht="16.5" customHeight="1">
      <c r="A179" s="34"/>
      <c r="B179" s="177"/>
      <c r="C179" s="178" t="s">
        <v>390</v>
      </c>
      <c r="D179" s="178" t="s">
        <v>284</v>
      </c>
      <c r="E179" s="179" t="s">
        <v>3749</v>
      </c>
      <c r="F179" s="180" t="s">
        <v>3750</v>
      </c>
      <c r="G179" s="181" t="s">
        <v>790</v>
      </c>
      <c r="H179" s="203">
        <v>1</v>
      </c>
      <c r="I179" s="183"/>
      <c r="J179" s="184">
        <f>ROUND(I179*H179,2)</f>
        <v>0</v>
      </c>
      <c r="K179" s="185"/>
      <c r="L179" s="35"/>
      <c r="M179" s="186" t="s">
        <v>1</v>
      </c>
      <c r="N179" s="187" t="s">
        <v>38</v>
      </c>
      <c r="O179" s="73"/>
      <c r="P179" s="188">
        <f>O179*H179</f>
        <v>0</v>
      </c>
      <c r="Q179" s="188">
        <v>0</v>
      </c>
      <c r="R179" s="188">
        <f>Q179*H179</f>
        <v>0</v>
      </c>
      <c r="S179" s="188">
        <v>0</v>
      </c>
      <c r="T179" s="189">
        <f>S179*H179</f>
        <v>0</v>
      </c>
      <c r="U179" s="34"/>
      <c r="V179" s="34"/>
      <c r="W179" s="34"/>
      <c r="X179" s="34"/>
      <c r="Y179" s="34"/>
      <c r="Z179" s="34"/>
      <c r="AA179" s="34"/>
      <c r="AB179" s="34"/>
      <c r="AC179" s="34"/>
      <c r="AD179" s="34"/>
      <c r="AE179" s="34"/>
      <c r="AR179" s="190" t="s">
        <v>353</v>
      </c>
      <c r="AT179" s="190" t="s">
        <v>284</v>
      </c>
      <c r="AU179" s="190" t="s">
        <v>90</v>
      </c>
      <c r="AY179" s="15" t="s">
        <v>281</v>
      </c>
      <c r="BE179" s="191">
        <f>IF(N179="základní",J179,0)</f>
        <v>0</v>
      </c>
      <c r="BF179" s="191">
        <f>IF(N179="snížená",J179,0)</f>
        <v>0</v>
      </c>
      <c r="BG179" s="191">
        <f>IF(N179="zákl. přenesená",J179,0)</f>
        <v>0</v>
      </c>
      <c r="BH179" s="191">
        <f>IF(N179="sníž. přenesená",J179,0)</f>
        <v>0</v>
      </c>
      <c r="BI179" s="191">
        <f>IF(N179="nulová",J179,0)</f>
        <v>0</v>
      </c>
      <c r="BJ179" s="15" t="s">
        <v>80</v>
      </c>
      <c r="BK179" s="191">
        <f>ROUND(I179*H179,2)</f>
        <v>0</v>
      </c>
      <c r="BL179" s="15" t="s">
        <v>353</v>
      </c>
      <c r="BM179" s="190" t="s">
        <v>3751</v>
      </c>
    </row>
    <row r="180" s="2" customFormat="1">
      <c r="A180" s="34"/>
      <c r="B180" s="35"/>
      <c r="C180" s="34"/>
      <c r="D180" s="192" t="s">
        <v>290</v>
      </c>
      <c r="E180" s="34"/>
      <c r="F180" s="193" t="s">
        <v>3750</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290</v>
      </c>
      <c r="AU180" s="15" t="s">
        <v>90</v>
      </c>
    </row>
    <row r="181" s="2" customFormat="1" ht="16.5" customHeight="1">
      <c r="A181" s="34"/>
      <c r="B181" s="177"/>
      <c r="C181" s="178" t="s">
        <v>477</v>
      </c>
      <c r="D181" s="178" t="s">
        <v>284</v>
      </c>
      <c r="E181" s="179" t="s">
        <v>3752</v>
      </c>
      <c r="F181" s="180" t="s">
        <v>3753</v>
      </c>
      <c r="G181" s="181" t="s">
        <v>627</v>
      </c>
      <c r="H181" s="203">
        <v>8</v>
      </c>
      <c r="I181" s="183"/>
      <c r="J181" s="184">
        <f>ROUND(I181*H181,2)</f>
        <v>0</v>
      </c>
      <c r="K181" s="185"/>
      <c r="L181" s="35"/>
      <c r="M181" s="186" t="s">
        <v>1</v>
      </c>
      <c r="N181" s="187"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353</v>
      </c>
      <c r="AT181" s="190" t="s">
        <v>284</v>
      </c>
      <c r="AU181" s="190" t="s">
        <v>90</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353</v>
      </c>
      <c r="BM181" s="190" t="s">
        <v>3754</v>
      </c>
    </row>
    <row r="182" s="2" customFormat="1">
      <c r="A182" s="34"/>
      <c r="B182" s="35"/>
      <c r="C182" s="34"/>
      <c r="D182" s="192" t="s">
        <v>290</v>
      </c>
      <c r="E182" s="34"/>
      <c r="F182" s="193" t="s">
        <v>3753</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90</v>
      </c>
    </row>
    <row r="183" s="2" customFormat="1" ht="21.75" customHeight="1">
      <c r="A183" s="34"/>
      <c r="B183" s="177"/>
      <c r="C183" s="178" t="s">
        <v>763</v>
      </c>
      <c r="D183" s="178" t="s">
        <v>284</v>
      </c>
      <c r="E183" s="179" t="s">
        <v>3755</v>
      </c>
      <c r="F183" s="180" t="s">
        <v>3756</v>
      </c>
      <c r="G183" s="181" t="s">
        <v>410</v>
      </c>
      <c r="H183" s="203">
        <v>1</v>
      </c>
      <c r="I183" s="183"/>
      <c r="J183" s="184">
        <f>ROUND(I183*H183,2)</f>
        <v>0</v>
      </c>
      <c r="K183" s="185"/>
      <c r="L183" s="35"/>
      <c r="M183" s="186" t="s">
        <v>1</v>
      </c>
      <c r="N183" s="187" t="s">
        <v>38</v>
      </c>
      <c r="O183" s="73"/>
      <c r="P183" s="188">
        <f>O183*H183</f>
        <v>0</v>
      </c>
      <c r="Q183" s="188">
        <v>0</v>
      </c>
      <c r="R183" s="188">
        <f>Q183*H183</f>
        <v>0</v>
      </c>
      <c r="S183" s="188">
        <v>0</v>
      </c>
      <c r="T183" s="189">
        <f>S183*H183</f>
        <v>0</v>
      </c>
      <c r="U183" s="34"/>
      <c r="V183" s="34"/>
      <c r="W183" s="34"/>
      <c r="X183" s="34"/>
      <c r="Y183" s="34"/>
      <c r="Z183" s="34"/>
      <c r="AA183" s="34"/>
      <c r="AB183" s="34"/>
      <c r="AC183" s="34"/>
      <c r="AD183" s="34"/>
      <c r="AE183" s="34"/>
      <c r="AR183" s="190" t="s">
        <v>353</v>
      </c>
      <c r="AT183" s="190" t="s">
        <v>284</v>
      </c>
      <c r="AU183" s="190" t="s">
        <v>90</v>
      </c>
      <c r="AY183" s="15" t="s">
        <v>281</v>
      </c>
      <c r="BE183" s="191">
        <f>IF(N183="základní",J183,0)</f>
        <v>0</v>
      </c>
      <c r="BF183" s="191">
        <f>IF(N183="snížená",J183,0)</f>
        <v>0</v>
      </c>
      <c r="BG183" s="191">
        <f>IF(N183="zákl. přenesená",J183,0)</f>
        <v>0</v>
      </c>
      <c r="BH183" s="191">
        <f>IF(N183="sníž. přenesená",J183,0)</f>
        <v>0</v>
      </c>
      <c r="BI183" s="191">
        <f>IF(N183="nulová",J183,0)</f>
        <v>0</v>
      </c>
      <c r="BJ183" s="15" t="s">
        <v>80</v>
      </c>
      <c r="BK183" s="191">
        <f>ROUND(I183*H183,2)</f>
        <v>0</v>
      </c>
      <c r="BL183" s="15" t="s">
        <v>353</v>
      </c>
      <c r="BM183" s="190" t="s">
        <v>3757</v>
      </c>
    </row>
    <row r="184" s="2" customFormat="1">
      <c r="A184" s="34"/>
      <c r="B184" s="35"/>
      <c r="C184" s="34"/>
      <c r="D184" s="192" t="s">
        <v>290</v>
      </c>
      <c r="E184" s="34"/>
      <c r="F184" s="193" t="s">
        <v>3756</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290</v>
      </c>
      <c r="AU184" s="15" t="s">
        <v>90</v>
      </c>
    </row>
    <row r="185" s="2" customFormat="1" ht="16.5" customHeight="1">
      <c r="A185" s="34"/>
      <c r="B185" s="177"/>
      <c r="C185" s="178" t="s">
        <v>767</v>
      </c>
      <c r="D185" s="178" t="s">
        <v>284</v>
      </c>
      <c r="E185" s="179" t="s">
        <v>3758</v>
      </c>
      <c r="F185" s="180" t="s">
        <v>3759</v>
      </c>
      <c r="G185" s="181" t="s">
        <v>3760</v>
      </c>
      <c r="H185" s="203">
        <v>1</v>
      </c>
      <c r="I185" s="183"/>
      <c r="J185" s="184">
        <f>ROUND(I185*H185,2)</f>
        <v>0</v>
      </c>
      <c r="K185" s="185"/>
      <c r="L185" s="35"/>
      <c r="M185" s="186" t="s">
        <v>1</v>
      </c>
      <c r="N185" s="187" t="s">
        <v>38</v>
      </c>
      <c r="O185" s="73"/>
      <c r="P185" s="188">
        <f>O185*H185</f>
        <v>0</v>
      </c>
      <c r="Q185" s="188">
        <v>0.20000000000000001</v>
      </c>
      <c r="R185" s="188">
        <f>Q185*H185</f>
        <v>0.20000000000000001</v>
      </c>
      <c r="S185" s="188">
        <v>0</v>
      </c>
      <c r="T185" s="189">
        <f>S185*H185</f>
        <v>0</v>
      </c>
      <c r="U185" s="34"/>
      <c r="V185" s="34"/>
      <c r="W185" s="34"/>
      <c r="X185" s="34"/>
      <c r="Y185" s="34"/>
      <c r="Z185" s="34"/>
      <c r="AA185" s="34"/>
      <c r="AB185" s="34"/>
      <c r="AC185" s="34"/>
      <c r="AD185" s="34"/>
      <c r="AE185" s="34"/>
      <c r="AR185" s="190" t="s">
        <v>353</v>
      </c>
      <c r="AT185" s="190" t="s">
        <v>284</v>
      </c>
      <c r="AU185" s="190" t="s">
        <v>90</v>
      </c>
      <c r="AY185" s="15" t="s">
        <v>281</v>
      </c>
      <c r="BE185" s="191">
        <f>IF(N185="základní",J185,0)</f>
        <v>0</v>
      </c>
      <c r="BF185" s="191">
        <f>IF(N185="snížená",J185,0)</f>
        <v>0</v>
      </c>
      <c r="BG185" s="191">
        <f>IF(N185="zákl. přenesená",J185,0)</f>
        <v>0</v>
      </c>
      <c r="BH185" s="191">
        <f>IF(N185="sníž. přenesená",J185,0)</f>
        <v>0</v>
      </c>
      <c r="BI185" s="191">
        <f>IF(N185="nulová",J185,0)</f>
        <v>0</v>
      </c>
      <c r="BJ185" s="15" t="s">
        <v>80</v>
      </c>
      <c r="BK185" s="191">
        <f>ROUND(I185*H185,2)</f>
        <v>0</v>
      </c>
      <c r="BL185" s="15" t="s">
        <v>353</v>
      </c>
      <c r="BM185" s="190" t="s">
        <v>3761</v>
      </c>
    </row>
    <row r="186" s="2" customFormat="1">
      <c r="A186" s="34"/>
      <c r="B186" s="35"/>
      <c r="C186" s="34"/>
      <c r="D186" s="192" t="s">
        <v>290</v>
      </c>
      <c r="E186" s="34"/>
      <c r="F186" s="193" t="s">
        <v>3759</v>
      </c>
      <c r="G186" s="34"/>
      <c r="H186" s="34"/>
      <c r="I186" s="194"/>
      <c r="J186" s="34"/>
      <c r="K186" s="34"/>
      <c r="L186" s="35"/>
      <c r="M186" s="199"/>
      <c r="N186" s="200"/>
      <c r="O186" s="201"/>
      <c r="P186" s="201"/>
      <c r="Q186" s="201"/>
      <c r="R186" s="201"/>
      <c r="S186" s="201"/>
      <c r="T186" s="202"/>
      <c r="U186" s="34"/>
      <c r="V186" s="34"/>
      <c r="W186" s="34"/>
      <c r="X186" s="34"/>
      <c r="Y186" s="34"/>
      <c r="Z186" s="34"/>
      <c r="AA186" s="34"/>
      <c r="AB186" s="34"/>
      <c r="AC186" s="34"/>
      <c r="AD186" s="34"/>
      <c r="AE186" s="34"/>
      <c r="AT186" s="15" t="s">
        <v>290</v>
      </c>
      <c r="AU186" s="15" t="s">
        <v>90</v>
      </c>
    </row>
    <row r="187" s="2" customFormat="1" ht="6.96" customHeight="1">
      <c r="A187" s="34"/>
      <c r="B187" s="56"/>
      <c r="C187" s="57"/>
      <c r="D187" s="57"/>
      <c r="E187" s="57"/>
      <c r="F187" s="57"/>
      <c r="G187" s="57"/>
      <c r="H187" s="57"/>
      <c r="I187" s="57"/>
      <c r="J187" s="57"/>
      <c r="K187" s="57"/>
      <c r="L187" s="35"/>
      <c r="M187" s="34"/>
      <c r="O187" s="34"/>
      <c r="P187" s="34"/>
      <c r="Q187" s="34"/>
      <c r="R187" s="34"/>
      <c r="S187" s="34"/>
      <c r="T187" s="34"/>
      <c r="U187" s="34"/>
      <c r="V187" s="34"/>
      <c r="W187" s="34"/>
      <c r="X187" s="34"/>
      <c r="Y187" s="34"/>
      <c r="Z187" s="34"/>
      <c r="AA187" s="34"/>
      <c r="AB187" s="34"/>
      <c r="AC187" s="34"/>
      <c r="AD187" s="34"/>
      <c r="AE187" s="34"/>
    </row>
  </sheetData>
  <autoFilter ref="C127:K186"/>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215</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s="1" customFormat="1" ht="12" customHeight="1">
      <c r="B8" s="18"/>
      <c r="D8" s="28" t="s">
        <v>249</v>
      </c>
      <c r="L8" s="18"/>
    </row>
    <row r="9" s="2" customFormat="1" ht="16.5" customHeight="1">
      <c r="A9" s="34"/>
      <c r="B9" s="35"/>
      <c r="C9" s="34"/>
      <c r="D9" s="34"/>
      <c r="E9" s="126" t="s">
        <v>3762</v>
      </c>
      <c r="F9" s="34"/>
      <c r="G9" s="34"/>
      <c r="H9" s="34"/>
      <c r="I9" s="34"/>
      <c r="J9" s="34"/>
      <c r="K9" s="34"/>
      <c r="L9" s="51"/>
      <c r="S9" s="34"/>
      <c r="T9" s="34"/>
      <c r="U9" s="34"/>
      <c r="V9" s="34"/>
      <c r="W9" s="34"/>
      <c r="X9" s="34"/>
      <c r="Y9" s="34"/>
      <c r="Z9" s="34"/>
      <c r="AA9" s="34"/>
      <c r="AB9" s="34"/>
      <c r="AC9" s="34"/>
      <c r="AD9" s="34"/>
      <c r="AE9" s="34"/>
    </row>
    <row r="10" s="2" customFormat="1" ht="12" customHeight="1">
      <c r="A10" s="34"/>
      <c r="B10" s="35"/>
      <c r="C10" s="34"/>
      <c r="D10" s="28" t="s">
        <v>251</v>
      </c>
      <c r="E10" s="34"/>
      <c r="F10" s="34"/>
      <c r="G10" s="34"/>
      <c r="H10" s="34"/>
      <c r="I10" s="34"/>
      <c r="J10" s="34"/>
      <c r="K10" s="34"/>
      <c r="L10" s="51"/>
      <c r="S10" s="34"/>
      <c r="T10" s="34"/>
      <c r="U10" s="34"/>
      <c r="V10" s="34"/>
      <c r="W10" s="34"/>
      <c r="X10" s="34"/>
      <c r="Y10" s="34"/>
      <c r="Z10" s="34"/>
      <c r="AA10" s="34"/>
      <c r="AB10" s="34"/>
      <c r="AC10" s="34"/>
      <c r="AD10" s="34"/>
      <c r="AE10" s="34"/>
    </row>
    <row r="11" s="2" customFormat="1" ht="16.5" customHeight="1">
      <c r="A11" s="34"/>
      <c r="B11" s="35"/>
      <c r="C11" s="34"/>
      <c r="D11" s="34"/>
      <c r="E11" s="63" t="s">
        <v>3763</v>
      </c>
      <c r="F11" s="34"/>
      <c r="G11" s="34"/>
      <c r="H11" s="34"/>
      <c r="I11" s="34"/>
      <c r="J11" s="34"/>
      <c r="K11" s="34"/>
      <c r="L11" s="51"/>
      <c r="S11" s="34"/>
      <c r="T11" s="34"/>
      <c r="U11" s="34"/>
      <c r="V11" s="34"/>
      <c r="W11" s="34"/>
      <c r="X11" s="34"/>
      <c r="Y11" s="34"/>
      <c r="Z11" s="34"/>
      <c r="AA11" s="34"/>
      <c r="AB11" s="34"/>
      <c r="AC11" s="34"/>
      <c r="AD11" s="34"/>
      <c r="AE11" s="34"/>
    </row>
    <row r="12" s="2" customFormat="1">
      <c r="A12" s="34"/>
      <c r="B12" s="35"/>
      <c r="C12" s="34"/>
      <c r="D12" s="34"/>
      <c r="E12" s="34"/>
      <c r="F12" s="34"/>
      <c r="G12" s="34"/>
      <c r="H12" s="34"/>
      <c r="I12" s="34"/>
      <c r="J12" s="34"/>
      <c r="K12" s="34"/>
      <c r="L12" s="51"/>
      <c r="S12" s="34"/>
      <c r="T12" s="34"/>
      <c r="U12" s="34"/>
      <c r="V12" s="34"/>
      <c r="W12" s="34"/>
      <c r="X12" s="34"/>
      <c r="Y12" s="34"/>
      <c r="Z12" s="34"/>
      <c r="AA12" s="34"/>
      <c r="AB12" s="34"/>
      <c r="AC12" s="34"/>
      <c r="AD12" s="34"/>
      <c r="AE12" s="34"/>
    </row>
    <row r="13" s="2" customFormat="1" ht="12" customHeight="1">
      <c r="A13" s="34"/>
      <c r="B13" s="35"/>
      <c r="C13" s="34"/>
      <c r="D13" s="28" t="s">
        <v>18</v>
      </c>
      <c r="E13" s="34"/>
      <c r="F13" s="23" t="s">
        <v>1</v>
      </c>
      <c r="G13" s="34"/>
      <c r="H13" s="34"/>
      <c r="I13" s="28" t="s">
        <v>19</v>
      </c>
      <c r="J13" s="23" t="s">
        <v>1</v>
      </c>
      <c r="K13" s="34"/>
      <c r="L13" s="51"/>
      <c r="S13" s="34"/>
      <c r="T13" s="34"/>
      <c r="U13" s="34"/>
      <c r="V13" s="34"/>
      <c r="W13" s="34"/>
      <c r="X13" s="34"/>
      <c r="Y13" s="34"/>
      <c r="Z13" s="34"/>
      <c r="AA13" s="34"/>
      <c r="AB13" s="34"/>
      <c r="AC13" s="34"/>
      <c r="AD13" s="34"/>
      <c r="AE13" s="34"/>
    </row>
    <row r="14" s="2" customFormat="1" ht="12" customHeight="1">
      <c r="A14" s="34"/>
      <c r="B14" s="35"/>
      <c r="C14" s="34"/>
      <c r="D14" s="28" t="s">
        <v>20</v>
      </c>
      <c r="E14" s="34"/>
      <c r="F14" s="23" t="s">
        <v>21</v>
      </c>
      <c r="G14" s="34"/>
      <c r="H14" s="34"/>
      <c r="I14" s="28" t="s">
        <v>22</v>
      </c>
      <c r="J14" s="65" t="str">
        <f>'Rekapitulace stavby'!AN8</f>
        <v>5. 12. 2024</v>
      </c>
      <c r="K14" s="34"/>
      <c r="L14" s="51"/>
      <c r="S14" s="34"/>
      <c r="T14" s="34"/>
      <c r="U14" s="34"/>
      <c r="V14" s="34"/>
      <c r="W14" s="34"/>
      <c r="X14" s="34"/>
      <c r="Y14" s="34"/>
      <c r="Z14" s="34"/>
      <c r="AA14" s="34"/>
      <c r="AB14" s="34"/>
      <c r="AC14" s="34"/>
      <c r="AD14" s="34"/>
      <c r="AE14" s="34"/>
    </row>
    <row r="15" s="2" customFormat="1" ht="10.8" customHeight="1">
      <c r="A15" s="34"/>
      <c r="B15" s="35"/>
      <c r="C15" s="34"/>
      <c r="D15" s="34"/>
      <c r="E15" s="34"/>
      <c r="F15" s="34"/>
      <c r="G15" s="34"/>
      <c r="H15" s="34"/>
      <c r="I15" s="34"/>
      <c r="J15" s="34"/>
      <c r="K15" s="34"/>
      <c r="L15" s="51"/>
      <c r="S15" s="34"/>
      <c r="T15" s="34"/>
      <c r="U15" s="34"/>
      <c r="V15" s="34"/>
      <c r="W15" s="34"/>
      <c r="X15" s="34"/>
      <c r="Y15" s="34"/>
      <c r="Z15" s="34"/>
      <c r="AA15" s="34"/>
      <c r="AB15" s="34"/>
      <c r="AC15" s="34"/>
      <c r="AD15" s="34"/>
      <c r="AE15" s="34"/>
    </row>
    <row r="16" s="2" customFormat="1" ht="12" customHeight="1">
      <c r="A16" s="34"/>
      <c r="B16" s="35"/>
      <c r="C16" s="34"/>
      <c r="D16" s="28" t="s">
        <v>24</v>
      </c>
      <c r="E16" s="34"/>
      <c r="F16" s="34"/>
      <c r="G16" s="34"/>
      <c r="H16" s="34"/>
      <c r="I16" s="28" t="s">
        <v>25</v>
      </c>
      <c r="J16" s="23" t="s">
        <v>1</v>
      </c>
      <c r="K16" s="34"/>
      <c r="L16" s="51"/>
      <c r="S16" s="34"/>
      <c r="T16" s="34"/>
      <c r="U16" s="34"/>
      <c r="V16" s="34"/>
      <c r="W16" s="34"/>
      <c r="X16" s="34"/>
      <c r="Y16" s="34"/>
      <c r="Z16" s="34"/>
      <c r="AA16" s="34"/>
      <c r="AB16" s="34"/>
      <c r="AC16" s="34"/>
      <c r="AD16" s="34"/>
      <c r="AE16" s="34"/>
    </row>
    <row r="17" s="2" customFormat="1" ht="18" customHeight="1">
      <c r="A17" s="34"/>
      <c r="B17" s="35"/>
      <c r="C17" s="34"/>
      <c r="D17" s="34"/>
      <c r="E17" s="23" t="s">
        <v>21</v>
      </c>
      <c r="F17" s="34"/>
      <c r="G17" s="34"/>
      <c r="H17" s="34"/>
      <c r="I17" s="28" t="s">
        <v>26</v>
      </c>
      <c r="J17" s="23" t="s">
        <v>1</v>
      </c>
      <c r="K17" s="34"/>
      <c r="L17" s="51"/>
      <c r="S17" s="34"/>
      <c r="T17" s="34"/>
      <c r="U17" s="34"/>
      <c r="V17" s="34"/>
      <c r="W17" s="34"/>
      <c r="X17" s="34"/>
      <c r="Y17" s="34"/>
      <c r="Z17" s="34"/>
      <c r="AA17" s="34"/>
      <c r="AB17" s="34"/>
      <c r="AC17" s="34"/>
      <c r="AD17" s="34"/>
      <c r="AE17" s="34"/>
    </row>
    <row r="18" s="2" customFormat="1" ht="6.96" customHeight="1">
      <c r="A18" s="34"/>
      <c r="B18" s="35"/>
      <c r="C18" s="34"/>
      <c r="D18" s="34"/>
      <c r="E18" s="34"/>
      <c r="F18" s="34"/>
      <c r="G18" s="34"/>
      <c r="H18" s="34"/>
      <c r="I18" s="34"/>
      <c r="J18" s="34"/>
      <c r="K18" s="34"/>
      <c r="L18" s="51"/>
      <c r="S18" s="34"/>
      <c r="T18" s="34"/>
      <c r="U18" s="34"/>
      <c r="V18" s="34"/>
      <c r="W18" s="34"/>
      <c r="X18" s="34"/>
      <c r="Y18" s="34"/>
      <c r="Z18" s="34"/>
      <c r="AA18" s="34"/>
      <c r="AB18" s="34"/>
      <c r="AC18" s="34"/>
      <c r="AD18" s="34"/>
      <c r="AE18" s="34"/>
    </row>
    <row r="19" s="2" customFormat="1" ht="12" customHeight="1">
      <c r="A19" s="34"/>
      <c r="B19" s="35"/>
      <c r="C19" s="34"/>
      <c r="D19" s="28" t="s">
        <v>27</v>
      </c>
      <c r="E19" s="34"/>
      <c r="F19" s="34"/>
      <c r="G19" s="34"/>
      <c r="H19" s="34"/>
      <c r="I19" s="28" t="s">
        <v>25</v>
      </c>
      <c r="J19" s="29" t="str">
        <f>'Rekapitulace stavby'!AN13</f>
        <v>Vyplň údaj</v>
      </c>
      <c r="K19" s="34"/>
      <c r="L19" s="51"/>
      <c r="S19" s="34"/>
      <c r="T19" s="34"/>
      <c r="U19" s="34"/>
      <c r="V19" s="34"/>
      <c r="W19" s="34"/>
      <c r="X19" s="34"/>
      <c r="Y19" s="34"/>
      <c r="Z19" s="34"/>
      <c r="AA19" s="34"/>
      <c r="AB19" s="34"/>
      <c r="AC19" s="34"/>
      <c r="AD19" s="34"/>
      <c r="AE19" s="34"/>
    </row>
    <row r="20" s="2" customFormat="1" ht="18" customHeight="1">
      <c r="A20" s="34"/>
      <c r="B20" s="35"/>
      <c r="C20" s="34"/>
      <c r="D20" s="34"/>
      <c r="E20" s="29" t="str">
        <f>'Rekapitulace stavby'!E14</f>
        <v>Vyplň údaj</v>
      </c>
      <c r="F20" s="23"/>
      <c r="G20" s="23"/>
      <c r="H20" s="23"/>
      <c r="I20" s="28" t="s">
        <v>26</v>
      </c>
      <c r="J20" s="29" t="str">
        <f>'Rekapitulace stavby'!AN14</f>
        <v>Vyplň údaj</v>
      </c>
      <c r="K20" s="34"/>
      <c r="L20" s="51"/>
      <c r="S20" s="34"/>
      <c r="T20" s="34"/>
      <c r="U20" s="34"/>
      <c r="V20" s="34"/>
      <c r="W20" s="34"/>
      <c r="X20" s="34"/>
      <c r="Y20" s="34"/>
      <c r="Z20" s="34"/>
      <c r="AA20" s="34"/>
      <c r="AB20" s="34"/>
      <c r="AC20" s="34"/>
      <c r="AD20" s="34"/>
      <c r="AE20" s="34"/>
    </row>
    <row r="21" s="2" customFormat="1" ht="6.96" customHeight="1">
      <c r="A21" s="34"/>
      <c r="B21" s="35"/>
      <c r="C21" s="34"/>
      <c r="D21" s="34"/>
      <c r="E21" s="34"/>
      <c r="F21" s="34"/>
      <c r="G21" s="34"/>
      <c r="H21" s="34"/>
      <c r="I21" s="34"/>
      <c r="J21" s="34"/>
      <c r="K21" s="34"/>
      <c r="L21" s="51"/>
      <c r="S21" s="34"/>
      <c r="T21" s="34"/>
      <c r="U21" s="34"/>
      <c r="V21" s="34"/>
      <c r="W21" s="34"/>
      <c r="X21" s="34"/>
      <c r="Y21" s="34"/>
      <c r="Z21" s="34"/>
      <c r="AA21" s="34"/>
      <c r="AB21" s="34"/>
      <c r="AC21" s="34"/>
      <c r="AD21" s="34"/>
      <c r="AE21" s="34"/>
    </row>
    <row r="22" s="2" customFormat="1" ht="12" customHeight="1">
      <c r="A22" s="34"/>
      <c r="B22" s="35"/>
      <c r="C22" s="34"/>
      <c r="D22" s="28" t="s">
        <v>29</v>
      </c>
      <c r="E22" s="34"/>
      <c r="F22" s="34"/>
      <c r="G22" s="34"/>
      <c r="H22" s="34"/>
      <c r="I22" s="28" t="s">
        <v>25</v>
      </c>
      <c r="J22" s="23" t="s">
        <v>1</v>
      </c>
      <c r="K22" s="34"/>
      <c r="L22" s="51"/>
      <c r="S22" s="34"/>
      <c r="T22" s="34"/>
      <c r="U22" s="34"/>
      <c r="V22" s="34"/>
      <c r="W22" s="34"/>
      <c r="X22" s="34"/>
      <c r="Y22" s="34"/>
      <c r="Z22" s="34"/>
      <c r="AA22" s="34"/>
      <c r="AB22" s="34"/>
      <c r="AC22" s="34"/>
      <c r="AD22" s="34"/>
      <c r="AE22" s="34"/>
    </row>
    <row r="23" s="2" customFormat="1" ht="18" customHeight="1">
      <c r="A23" s="34"/>
      <c r="B23" s="35"/>
      <c r="C23" s="34"/>
      <c r="D23" s="34"/>
      <c r="E23" s="23" t="s">
        <v>21</v>
      </c>
      <c r="F23" s="34"/>
      <c r="G23" s="34"/>
      <c r="H23" s="34"/>
      <c r="I23" s="28" t="s">
        <v>26</v>
      </c>
      <c r="J23" s="23" t="s">
        <v>1</v>
      </c>
      <c r="K23" s="34"/>
      <c r="L23" s="51"/>
      <c r="S23" s="34"/>
      <c r="T23" s="34"/>
      <c r="U23" s="34"/>
      <c r="V23" s="34"/>
      <c r="W23" s="34"/>
      <c r="X23" s="34"/>
      <c r="Y23" s="34"/>
      <c r="Z23" s="34"/>
      <c r="AA23" s="34"/>
      <c r="AB23" s="34"/>
      <c r="AC23" s="34"/>
      <c r="AD23" s="34"/>
      <c r="AE23" s="34"/>
    </row>
    <row r="24" s="2" customFormat="1" ht="6.96" customHeight="1">
      <c r="A24" s="34"/>
      <c r="B24" s="35"/>
      <c r="C24" s="34"/>
      <c r="D24" s="34"/>
      <c r="E24" s="34"/>
      <c r="F24" s="34"/>
      <c r="G24" s="34"/>
      <c r="H24" s="34"/>
      <c r="I24" s="34"/>
      <c r="J24" s="34"/>
      <c r="K24" s="34"/>
      <c r="L24" s="51"/>
      <c r="S24" s="34"/>
      <c r="T24" s="34"/>
      <c r="U24" s="34"/>
      <c r="V24" s="34"/>
      <c r="W24" s="34"/>
      <c r="X24" s="34"/>
      <c r="Y24" s="34"/>
      <c r="Z24" s="34"/>
      <c r="AA24" s="34"/>
      <c r="AB24" s="34"/>
      <c r="AC24" s="34"/>
      <c r="AD24" s="34"/>
      <c r="AE24" s="34"/>
    </row>
    <row r="25" s="2" customFormat="1" ht="12" customHeight="1">
      <c r="A25" s="34"/>
      <c r="B25" s="35"/>
      <c r="C25" s="34"/>
      <c r="D25" s="28" t="s">
        <v>31</v>
      </c>
      <c r="E25" s="34"/>
      <c r="F25" s="34"/>
      <c r="G25" s="34"/>
      <c r="H25" s="34"/>
      <c r="I25" s="28" t="s">
        <v>25</v>
      </c>
      <c r="J25" s="23" t="s">
        <v>1</v>
      </c>
      <c r="K25" s="34"/>
      <c r="L25" s="51"/>
      <c r="S25" s="34"/>
      <c r="T25" s="34"/>
      <c r="U25" s="34"/>
      <c r="V25" s="34"/>
      <c r="W25" s="34"/>
      <c r="X25" s="34"/>
      <c r="Y25" s="34"/>
      <c r="Z25" s="34"/>
      <c r="AA25" s="34"/>
      <c r="AB25" s="34"/>
      <c r="AC25" s="34"/>
      <c r="AD25" s="34"/>
      <c r="AE25" s="34"/>
    </row>
    <row r="26" s="2" customFormat="1" ht="18" customHeight="1">
      <c r="A26" s="34"/>
      <c r="B26" s="35"/>
      <c r="C26" s="34"/>
      <c r="D26" s="34"/>
      <c r="E26" s="23" t="s">
        <v>21</v>
      </c>
      <c r="F26" s="34"/>
      <c r="G26" s="34"/>
      <c r="H26" s="34"/>
      <c r="I26" s="28" t="s">
        <v>26</v>
      </c>
      <c r="J26" s="23" t="s">
        <v>1</v>
      </c>
      <c r="K26" s="34"/>
      <c r="L26" s="51"/>
      <c r="S26" s="34"/>
      <c r="T26" s="34"/>
      <c r="U26" s="34"/>
      <c r="V26" s="34"/>
      <c r="W26" s="34"/>
      <c r="X26" s="34"/>
      <c r="Y26" s="34"/>
      <c r="Z26" s="34"/>
      <c r="AA26" s="34"/>
      <c r="AB26" s="34"/>
      <c r="AC26" s="34"/>
      <c r="AD26" s="34"/>
      <c r="AE26" s="34"/>
    </row>
    <row r="27" s="2" customFormat="1" ht="6.96" customHeight="1">
      <c r="A27" s="34"/>
      <c r="B27" s="35"/>
      <c r="C27" s="34"/>
      <c r="D27" s="34"/>
      <c r="E27" s="34"/>
      <c r="F27" s="34"/>
      <c r="G27" s="34"/>
      <c r="H27" s="34"/>
      <c r="I27" s="34"/>
      <c r="J27" s="34"/>
      <c r="K27" s="34"/>
      <c r="L27" s="51"/>
      <c r="S27" s="34"/>
      <c r="T27" s="34"/>
      <c r="U27" s="34"/>
      <c r="V27" s="34"/>
      <c r="W27" s="34"/>
      <c r="X27" s="34"/>
      <c r="Y27" s="34"/>
      <c r="Z27" s="34"/>
      <c r="AA27" s="34"/>
      <c r="AB27" s="34"/>
      <c r="AC27" s="34"/>
      <c r="AD27" s="34"/>
      <c r="AE27" s="34"/>
    </row>
    <row r="28" s="2" customFormat="1" ht="12" customHeight="1">
      <c r="A28" s="34"/>
      <c r="B28" s="35"/>
      <c r="C28" s="34"/>
      <c r="D28" s="28" t="s">
        <v>32</v>
      </c>
      <c r="E28" s="34"/>
      <c r="F28" s="34"/>
      <c r="G28" s="34"/>
      <c r="H28" s="34"/>
      <c r="I28" s="34"/>
      <c r="J28" s="34"/>
      <c r="K28" s="34"/>
      <c r="L28" s="51"/>
      <c r="S28" s="34"/>
      <c r="T28" s="34"/>
      <c r="U28" s="34"/>
      <c r="V28" s="34"/>
      <c r="W28" s="34"/>
      <c r="X28" s="34"/>
      <c r="Y28" s="34"/>
      <c r="Z28" s="34"/>
      <c r="AA28" s="34"/>
      <c r="AB28" s="34"/>
      <c r="AC28" s="34"/>
      <c r="AD28" s="34"/>
      <c r="AE28" s="34"/>
    </row>
    <row r="29" s="8" customFormat="1" ht="16.5" customHeight="1">
      <c r="A29" s="128"/>
      <c r="B29" s="129"/>
      <c r="C29" s="128"/>
      <c r="D29" s="128"/>
      <c r="E29" s="32" t="s">
        <v>1</v>
      </c>
      <c r="F29" s="32"/>
      <c r="G29" s="32"/>
      <c r="H29" s="32"/>
      <c r="I29" s="128"/>
      <c r="J29" s="128"/>
      <c r="K29" s="128"/>
      <c r="L29" s="130"/>
      <c r="S29" s="128"/>
      <c r="T29" s="128"/>
      <c r="U29" s="128"/>
      <c r="V29" s="128"/>
      <c r="W29" s="128"/>
      <c r="X29" s="128"/>
      <c r="Y29" s="128"/>
      <c r="Z29" s="128"/>
      <c r="AA29" s="128"/>
      <c r="AB29" s="128"/>
      <c r="AC29" s="128"/>
      <c r="AD29" s="128"/>
      <c r="AE29" s="128"/>
    </row>
    <row r="30" s="2" customFormat="1" ht="6.96" customHeight="1">
      <c r="A30" s="34"/>
      <c r="B30" s="35"/>
      <c r="C30" s="34"/>
      <c r="D30" s="34"/>
      <c r="E30" s="34"/>
      <c r="F30" s="34"/>
      <c r="G30" s="34"/>
      <c r="H30" s="34"/>
      <c r="I30" s="34"/>
      <c r="J30" s="34"/>
      <c r="K30" s="34"/>
      <c r="L30" s="51"/>
      <c r="S30" s="34"/>
      <c r="T30" s="34"/>
      <c r="U30" s="34"/>
      <c r="V30" s="34"/>
      <c r="W30" s="34"/>
      <c r="X30" s="34"/>
      <c r="Y30" s="34"/>
      <c r="Z30" s="34"/>
      <c r="AA30" s="34"/>
      <c r="AB30" s="34"/>
      <c r="AC30" s="34"/>
      <c r="AD30" s="34"/>
      <c r="AE30" s="34"/>
    </row>
    <row r="31" s="2" customFormat="1" ht="6.96" customHeight="1">
      <c r="A31" s="34"/>
      <c r="B31" s="35"/>
      <c r="C31" s="34"/>
      <c r="D31" s="86"/>
      <c r="E31" s="86"/>
      <c r="F31" s="86"/>
      <c r="G31" s="86"/>
      <c r="H31" s="86"/>
      <c r="I31" s="86"/>
      <c r="J31" s="86"/>
      <c r="K31" s="86"/>
      <c r="L31" s="51"/>
      <c r="S31" s="34"/>
      <c r="T31" s="34"/>
      <c r="U31" s="34"/>
      <c r="V31" s="34"/>
      <c r="W31" s="34"/>
      <c r="X31" s="34"/>
      <c r="Y31" s="34"/>
      <c r="Z31" s="34"/>
      <c r="AA31" s="34"/>
      <c r="AB31" s="34"/>
      <c r="AC31" s="34"/>
      <c r="AD31" s="34"/>
      <c r="AE31" s="34"/>
    </row>
    <row r="32" s="2" customFormat="1" ht="25.44" customHeight="1">
      <c r="A32" s="34"/>
      <c r="B32" s="35"/>
      <c r="C32" s="34"/>
      <c r="D32" s="131" t="s">
        <v>33</v>
      </c>
      <c r="E32" s="34"/>
      <c r="F32" s="34"/>
      <c r="G32" s="34"/>
      <c r="H32" s="34"/>
      <c r="I32" s="34"/>
      <c r="J32" s="92">
        <f>ROUND(J126, 2)</f>
        <v>0</v>
      </c>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14.4" customHeight="1">
      <c r="A34" s="34"/>
      <c r="B34" s="35"/>
      <c r="C34" s="34"/>
      <c r="D34" s="34"/>
      <c r="E34" s="34"/>
      <c r="F34" s="39" t="s">
        <v>35</v>
      </c>
      <c r="G34" s="34"/>
      <c r="H34" s="34"/>
      <c r="I34" s="39" t="s">
        <v>34</v>
      </c>
      <c r="J34" s="39" t="s">
        <v>36</v>
      </c>
      <c r="K34" s="34"/>
      <c r="L34" s="51"/>
      <c r="S34" s="34"/>
      <c r="T34" s="34"/>
      <c r="U34" s="34"/>
      <c r="V34" s="34"/>
      <c r="W34" s="34"/>
      <c r="X34" s="34"/>
      <c r="Y34" s="34"/>
      <c r="Z34" s="34"/>
      <c r="AA34" s="34"/>
      <c r="AB34" s="34"/>
      <c r="AC34" s="34"/>
      <c r="AD34" s="34"/>
      <c r="AE34" s="34"/>
    </row>
    <row r="35" s="2" customFormat="1" ht="14.4" customHeight="1">
      <c r="A35" s="34"/>
      <c r="B35" s="35"/>
      <c r="C35" s="34"/>
      <c r="D35" s="127" t="s">
        <v>37</v>
      </c>
      <c r="E35" s="28" t="s">
        <v>38</v>
      </c>
      <c r="F35" s="132">
        <f>ROUND((SUM(BE126:BE194)),  2)</f>
        <v>0</v>
      </c>
      <c r="G35" s="34"/>
      <c r="H35" s="34"/>
      <c r="I35" s="133">
        <v>0.20999999999999999</v>
      </c>
      <c r="J35" s="132">
        <f>ROUND(((SUM(BE126:BE194))*I35),  2)</f>
        <v>0</v>
      </c>
      <c r="K35" s="34"/>
      <c r="L35" s="51"/>
      <c r="S35" s="34"/>
      <c r="T35" s="34"/>
      <c r="U35" s="34"/>
      <c r="V35" s="34"/>
      <c r="W35" s="34"/>
      <c r="X35" s="34"/>
      <c r="Y35" s="34"/>
      <c r="Z35" s="34"/>
      <c r="AA35" s="34"/>
      <c r="AB35" s="34"/>
      <c r="AC35" s="34"/>
      <c r="AD35" s="34"/>
      <c r="AE35" s="34"/>
    </row>
    <row r="36" s="2" customFormat="1" ht="14.4" customHeight="1">
      <c r="A36" s="34"/>
      <c r="B36" s="35"/>
      <c r="C36" s="34"/>
      <c r="D36" s="34"/>
      <c r="E36" s="28" t="s">
        <v>39</v>
      </c>
      <c r="F36" s="132">
        <f>ROUND((SUM(BF126:BF194)),  2)</f>
        <v>0</v>
      </c>
      <c r="G36" s="34"/>
      <c r="H36" s="34"/>
      <c r="I36" s="133">
        <v>0.12</v>
      </c>
      <c r="J36" s="132">
        <f>ROUND(((SUM(BF126:BF194))*I36),  2)</f>
        <v>0</v>
      </c>
      <c r="K36" s="34"/>
      <c r="L36" s="51"/>
      <c r="S36" s="34"/>
      <c r="T36" s="34"/>
      <c r="U36" s="34"/>
      <c r="V36" s="34"/>
      <c r="W36" s="34"/>
      <c r="X36" s="34"/>
      <c r="Y36" s="34"/>
      <c r="Z36" s="34"/>
      <c r="AA36" s="34"/>
      <c r="AB36" s="34"/>
      <c r="AC36" s="34"/>
      <c r="AD36" s="34"/>
      <c r="AE36" s="34"/>
    </row>
    <row r="37" hidden="1" s="2" customFormat="1" ht="14.4" customHeight="1">
      <c r="A37" s="34"/>
      <c r="B37" s="35"/>
      <c r="C37" s="34"/>
      <c r="D37" s="34"/>
      <c r="E37" s="28" t="s">
        <v>40</v>
      </c>
      <c r="F37" s="132">
        <f>ROUND((SUM(BG126:BG194)),  2)</f>
        <v>0</v>
      </c>
      <c r="G37" s="34"/>
      <c r="H37" s="34"/>
      <c r="I37" s="133">
        <v>0.20999999999999999</v>
      </c>
      <c r="J37" s="132">
        <f>0</f>
        <v>0</v>
      </c>
      <c r="K37" s="34"/>
      <c r="L37" s="51"/>
      <c r="S37" s="34"/>
      <c r="T37" s="34"/>
      <c r="U37" s="34"/>
      <c r="V37" s="34"/>
      <c r="W37" s="34"/>
      <c r="X37" s="34"/>
      <c r="Y37" s="34"/>
      <c r="Z37" s="34"/>
      <c r="AA37" s="34"/>
      <c r="AB37" s="34"/>
      <c r="AC37" s="34"/>
      <c r="AD37" s="34"/>
      <c r="AE37" s="34"/>
    </row>
    <row r="38" hidden="1" s="2" customFormat="1" ht="14.4" customHeight="1">
      <c r="A38" s="34"/>
      <c r="B38" s="35"/>
      <c r="C38" s="34"/>
      <c r="D38" s="34"/>
      <c r="E38" s="28" t="s">
        <v>41</v>
      </c>
      <c r="F38" s="132">
        <f>ROUND((SUM(BH126:BH194)),  2)</f>
        <v>0</v>
      </c>
      <c r="G38" s="34"/>
      <c r="H38" s="34"/>
      <c r="I38" s="133">
        <v>0.12</v>
      </c>
      <c r="J38" s="132">
        <f>0</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42</v>
      </c>
      <c r="F39" s="132">
        <f>ROUND((SUM(BI126:BI194)),  2)</f>
        <v>0</v>
      </c>
      <c r="G39" s="34"/>
      <c r="H39" s="34"/>
      <c r="I39" s="133">
        <v>0</v>
      </c>
      <c r="J39" s="132">
        <f>0</f>
        <v>0</v>
      </c>
      <c r="K39" s="34"/>
      <c r="L39" s="51"/>
      <c r="S39" s="34"/>
      <c r="T39" s="34"/>
      <c r="U39" s="34"/>
      <c r="V39" s="34"/>
      <c r="W39" s="34"/>
      <c r="X39" s="34"/>
      <c r="Y39" s="34"/>
      <c r="Z39" s="34"/>
      <c r="AA39" s="34"/>
      <c r="AB39" s="34"/>
      <c r="AC39" s="34"/>
      <c r="AD39" s="34"/>
      <c r="AE39" s="34"/>
    </row>
    <row r="40" s="2" customFormat="1" ht="6.96" customHeight="1">
      <c r="A40" s="34"/>
      <c r="B40" s="35"/>
      <c r="C40" s="34"/>
      <c r="D40" s="34"/>
      <c r="E40" s="34"/>
      <c r="F40" s="34"/>
      <c r="G40" s="34"/>
      <c r="H40" s="34"/>
      <c r="I40" s="34"/>
      <c r="J40" s="34"/>
      <c r="K40" s="34"/>
      <c r="L40" s="51"/>
      <c r="S40" s="34"/>
      <c r="T40" s="34"/>
      <c r="U40" s="34"/>
      <c r="V40" s="34"/>
      <c r="W40" s="34"/>
      <c r="X40" s="34"/>
      <c r="Y40" s="34"/>
      <c r="Z40" s="34"/>
      <c r="AA40" s="34"/>
      <c r="AB40" s="34"/>
      <c r="AC40" s="34"/>
      <c r="AD40" s="34"/>
      <c r="AE40" s="34"/>
    </row>
    <row r="41" s="2" customFormat="1" ht="25.44" customHeight="1">
      <c r="A41" s="34"/>
      <c r="B41" s="35"/>
      <c r="C41" s="134"/>
      <c r="D41" s="135" t="s">
        <v>43</v>
      </c>
      <c r="E41" s="77"/>
      <c r="F41" s="77"/>
      <c r="G41" s="136" t="s">
        <v>44</v>
      </c>
      <c r="H41" s="137" t="s">
        <v>45</v>
      </c>
      <c r="I41" s="77"/>
      <c r="J41" s="138">
        <f>SUM(J32:J39)</f>
        <v>0</v>
      </c>
      <c r="K41" s="139"/>
      <c r="L41" s="51"/>
      <c r="S41" s="34"/>
      <c r="T41" s="34"/>
      <c r="U41" s="34"/>
      <c r="V41" s="34"/>
      <c r="W41" s="34"/>
      <c r="X41" s="34"/>
      <c r="Y41" s="34"/>
      <c r="Z41" s="34"/>
      <c r="AA41" s="34"/>
      <c r="AB41" s="34"/>
      <c r="AC41" s="34"/>
      <c r="AD41" s="34"/>
      <c r="AE41" s="34"/>
    </row>
    <row r="42" s="2" customFormat="1" ht="14.4"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1" customFormat="1" ht="14.4" customHeight="1">
      <c r="B43" s="18"/>
      <c r="L43" s="18"/>
    </row>
    <row r="44" s="1" customFormat="1" ht="14.4" customHeight="1">
      <c r="B44" s="18"/>
      <c r="L44" s="18"/>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2" customFormat="1" ht="16.5" customHeight="1">
      <c r="A87" s="34"/>
      <c r="B87" s="35"/>
      <c r="C87" s="34"/>
      <c r="D87" s="34"/>
      <c r="E87" s="126" t="s">
        <v>3762</v>
      </c>
      <c r="F87" s="34"/>
      <c r="G87" s="34"/>
      <c r="H87" s="34"/>
      <c r="I87" s="34"/>
      <c r="J87" s="34"/>
      <c r="K87" s="34"/>
      <c r="L87" s="51"/>
      <c r="S87" s="34"/>
      <c r="T87" s="34"/>
      <c r="U87" s="34"/>
      <c r="V87" s="34"/>
      <c r="W87" s="34"/>
      <c r="X87" s="34"/>
      <c r="Y87" s="34"/>
      <c r="Z87" s="34"/>
      <c r="AA87" s="34"/>
      <c r="AB87" s="34"/>
      <c r="AC87" s="34"/>
      <c r="AD87" s="34"/>
      <c r="AE87" s="34"/>
    </row>
    <row r="88" s="2" customFormat="1" ht="12" customHeight="1">
      <c r="A88" s="34"/>
      <c r="B88" s="35"/>
      <c r="C88" s="28" t="s">
        <v>251</v>
      </c>
      <c r="D88" s="34"/>
      <c r="E88" s="34"/>
      <c r="F88" s="34"/>
      <c r="G88" s="34"/>
      <c r="H88" s="34"/>
      <c r="I88" s="34"/>
      <c r="J88" s="34"/>
      <c r="K88" s="34"/>
      <c r="L88" s="51"/>
      <c r="S88" s="34"/>
      <c r="T88" s="34"/>
      <c r="U88" s="34"/>
      <c r="V88" s="34"/>
      <c r="W88" s="34"/>
      <c r="X88" s="34"/>
      <c r="Y88" s="34"/>
      <c r="Z88" s="34"/>
      <c r="AA88" s="34"/>
      <c r="AB88" s="34"/>
      <c r="AC88" s="34"/>
      <c r="AD88" s="34"/>
      <c r="AE88" s="34"/>
    </row>
    <row r="89" s="2" customFormat="1" ht="16.5" customHeight="1">
      <c r="A89" s="34"/>
      <c r="B89" s="35"/>
      <c r="C89" s="34"/>
      <c r="D89" s="34"/>
      <c r="E89" s="63" t="str">
        <f>E11</f>
        <v>SO0 - Vedlejší rozpočtové náklady</v>
      </c>
      <c r="F89" s="34"/>
      <c r="G89" s="34"/>
      <c r="H89" s="34"/>
      <c r="I89" s="34"/>
      <c r="J89" s="34"/>
      <c r="K89" s="34"/>
      <c r="L89" s="51"/>
      <c r="S89" s="34"/>
      <c r="T89" s="34"/>
      <c r="U89" s="34"/>
      <c r="V89" s="34"/>
      <c r="W89" s="34"/>
      <c r="X89" s="34"/>
      <c r="Y89" s="34"/>
      <c r="Z89" s="34"/>
      <c r="AA89" s="34"/>
      <c r="AB89" s="34"/>
      <c r="AC89" s="34"/>
      <c r="AD89" s="34"/>
      <c r="AE89" s="34"/>
    </row>
    <row r="90" s="2" customFormat="1" ht="6.96" customHeight="1">
      <c r="A90" s="34"/>
      <c r="B90" s="35"/>
      <c r="C90" s="34"/>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2" customHeight="1">
      <c r="A91" s="34"/>
      <c r="B91" s="35"/>
      <c r="C91" s="28" t="s">
        <v>20</v>
      </c>
      <c r="D91" s="34"/>
      <c r="E91" s="34"/>
      <c r="F91" s="23" t="str">
        <f>F14</f>
        <v xml:space="preserve"> </v>
      </c>
      <c r="G91" s="34"/>
      <c r="H91" s="34"/>
      <c r="I91" s="28" t="s">
        <v>22</v>
      </c>
      <c r="J91" s="65" t="str">
        <f>IF(J14="","",J14)</f>
        <v>5. 12. 2024</v>
      </c>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5.15" customHeight="1">
      <c r="A93" s="34"/>
      <c r="B93" s="35"/>
      <c r="C93" s="28" t="s">
        <v>24</v>
      </c>
      <c r="D93" s="34"/>
      <c r="E93" s="34"/>
      <c r="F93" s="23" t="str">
        <f>E17</f>
        <v xml:space="preserve"> </v>
      </c>
      <c r="G93" s="34"/>
      <c r="H93" s="34"/>
      <c r="I93" s="28" t="s">
        <v>29</v>
      </c>
      <c r="J93" s="32" t="str">
        <f>E23</f>
        <v xml:space="preserve"> </v>
      </c>
      <c r="K93" s="34"/>
      <c r="L93" s="51"/>
      <c r="S93" s="34"/>
      <c r="T93" s="34"/>
      <c r="U93" s="34"/>
      <c r="V93" s="34"/>
      <c r="W93" s="34"/>
      <c r="X93" s="34"/>
      <c r="Y93" s="34"/>
      <c r="Z93" s="34"/>
      <c r="AA93" s="34"/>
      <c r="AB93" s="34"/>
      <c r="AC93" s="34"/>
      <c r="AD93" s="34"/>
      <c r="AE93" s="34"/>
    </row>
    <row r="94" s="2" customFormat="1" ht="15.15" customHeight="1">
      <c r="A94" s="34"/>
      <c r="B94" s="35"/>
      <c r="C94" s="28" t="s">
        <v>27</v>
      </c>
      <c r="D94" s="34"/>
      <c r="E94" s="34"/>
      <c r="F94" s="23" t="str">
        <f>IF(E20="","",E20)</f>
        <v>Vyplň údaj</v>
      </c>
      <c r="G94" s="34"/>
      <c r="H94" s="34"/>
      <c r="I94" s="28" t="s">
        <v>31</v>
      </c>
      <c r="J94" s="32" t="str">
        <f>E26</f>
        <v xml:space="preserve"> </v>
      </c>
      <c r="K94" s="34"/>
      <c r="L94" s="51"/>
      <c r="S94" s="34"/>
      <c r="T94" s="34"/>
      <c r="U94" s="34"/>
      <c r="V94" s="34"/>
      <c r="W94" s="34"/>
      <c r="X94" s="34"/>
      <c r="Y94" s="34"/>
      <c r="Z94" s="34"/>
      <c r="AA94" s="34"/>
      <c r="AB94" s="34"/>
      <c r="AC94" s="34"/>
      <c r="AD94" s="34"/>
      <c r="AE94" s="34"/>
    </row>
    <row r="95" s="2" customFormat="1" ht="10.32" customHeight="1">
      <c r="A95" s="34"/>
      <c r="B95" s="35"/>
      <c r="C95" s="34"/>
      <c r="D95" s="34"/>
      <c r="E95" s="34"/>
      <c r="F95" s="34"/>
      <c r="G95" s="34"/>
      <c r="H95" s="34"/>
      <c r="I95" s="34"/>
      <c r="J95" s="34"/>
      <c r="K95" s="34"/>
      <c r="L95" s="51"/>
      <c r="S95" s="34"/>
      <c r="T95" s="34"/>
      <c r="U95" s="34"/>
      <c r="V95" s="34"/>
      <c r="W95" s="34"/>
      <c r="X95" s="34"/>
      <c r="Y95" s="34"/>
      <c r="Z95" s="34"/>
      <c r="AA95" s="34"/>
      <c r="AB95" s="34"/>
      <c r="AC95" s="34"/>
      <c r="AD95" s="34"/>
      <c r="AE95" s="34"/>
    </row>
    <row r="96" s="2" customFormat="1" ht="29.28" customHeight="1">
      <c r="A96" s="34"/>
      <c r="B96" s="35"/>
      <c r="C96" s="142" t="s">
        <v>256</v>
      </c>
      <c r="D96" s="134"/>
      <c r="E96" s="134"/>
      <c r="F96" s="134"/>
      <c r="G96" s="134"/>
      <c r="H96" s="134"/>
      <c r="I96" s="134"/>
      <c r="J96" s="143" t="s">
        <v>257</v>
      </c>
      <c r="K96" s="1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2.8" customHeight="1">
      <c r="A98" s="34"/>
      <c r="B98" s="35"/>
      <c r="C98" s="144" t="s">
        <v>258</v>
      </c>
      <c r="D98" s="34"/>
      <c r="E98" s="34"/>
      <c r="F98" s="34"/>
      <c r="G98" s="34"/>
      <c r="H98" s="34"/>
      <c r="I98" s="34"/>
      <c r="J98" s="92">
        <f>J126</f>
        <v>0</v>
      </c>
      <c r="K98" s="34"/>
      <c r="L98" s="51"/>
      <c r="S98" s="34"/>
      <c r="T98" s="34"/>
      <c r="U98" s="34"/>
      <c r="V98" s="34"/>
      <c r="W98" s="34"/>
      <c r="X98" s="34"/>
      <c r="Y98" s="34"/>
      <c r="Z98" s="34"/>
      <c r="AA98" s="34"/>
      <c r="AB98" s="34"/>
      <c r="AC98" s="34"/>
      <c r="AD98" s="34"/>
      <c r="AE98" s="34"/>
      <c r="AU98" s="15" t="s">
        <v>259</v>
      </c>
    </row>
    <row r="99" s="9" customFormat="1" ht="24.96" customHeight="1">
      <c r="A99" s="9"/>
      <c r="B99" s="145"/>
      <c r="C99" s="9"/>
      <c r="D99" s="146" t="s">
        <v>260</v>
      </c>
      <c r="E99" s="147"/>
      <c r="F99" s="147"/>
      <c r="G99" s="147"/>
      <c r="H99" s="147"/>
      <c r="I99" s="147"/>
      <c r="J99" s="148">
        <f>J127</f>
        <v>0</v>
      </c>
      <c r="K99" s="9"/>
      <c r="L99" s="145"/>
      <c r="S99" s="9"/>
      <c r="T99" s="9"/>
      <c r="U99" s="9"/>
      <c r="V99" s="9"/>
      <c r="W99" s="9"/>
      <c r="X99" s="9"/>
      <c r="Y99" s="9"/>
      <c r="Z99" s="9"/>
      <c r="AA99" s="9"/>
      <c r="AB99" s="9"/>
      <c r="AC99" s="9"/>
      <c r="AD99" s="9"/>
      <c r="AE99" s="9"/>
    </row>
    <row r="100" s="10" customFormat="1" ht="19.92" customHeight="1">
      <c r="A100" s="10"/>
      <c r="B100" s="149"/>
      <c r="C100" s="10"/>
      <c r="D100" s="150" t="s">
        <v>261</v>
      </c>
      <c r="E100" s="151"/>
      <c r="F100" s="151"/>
      <c r="G100" s="151"/>
      <c r="H100" s="151"/>
      <c r="I100" s="151"/>
      <c r="J100" s="152">
        <f>J128</f>
        <v>0</v>
      </c>
      <c r="K100" s="10"/>
      <c r="L100" s="149"/>
      <c r="S100" s="10"/>
      <c r="T100" s="10"/>
      <c r="U100" s="10"/>
      <c r="V100" s="10"/>
      <c r="W100" s="10"/>
      <c r="X100" s="10"/>
      <c r="Y100" s="10"/>
      <c r="Z100" s="10"/>
      <c r="AA100" s="10"/>
      <c r="AB100" s="10"/>
      <c r="AC100" s="10"/>
      <c r="AD100" s="10"/>
      <c r="AE100" s="10"/>
    </row>
    <row r="101" s="10" customFormat="1" ht="19.92" customHeight="1">
      <c r="A101" s="10"/>
      <c r="B101" s="149"/>
      <c r="C101" s="10"/>
      <c r="D101" s="150" t="s">
        <v>262</v>
      </c>
      <c r="E101" s="151"/>
      <c r="F101" s="151"/>
      <c r="G101" s="151"/>
      <c r="H101" s="151"/>
      <c r="I101" s="151"/>
      <c r="J101" s="152">
        <f>J141</f>
        <v>0</v>
      </c>
      <c r="K101" s="10"/>
      <c r="L101" s="149"/>
      <c r="S101" s="10"/>
      <c r="T101" s="10"/>
      <c r="U101" s="10"/>
      <c r="V101" s="10"/>
      <c r="W101" s="10"/>
      <c r="X101" s="10"/>
      <c r="Y101" s="10"/>
      <c r="Z101" s="10"/>
      <c r="AA101" s="10"/>
      <c r="AB101" s="10"/>
      <c r="AC101" s="10"/>
      <c r="AD101" s="10"/>
      <c r="AE101" s="10"/>
    </row>
    <row r="102" s="10" customFormat="1" ht="19.92" customHeight="1">
      <c r="A102" s="10"/>
      <c r="B102" s="149"/>
      <c r="C102" s="10"/>
      <c r="D102" s="150" t="s">
        <v>263</v>
      </c>
      <c r="E102" s="151"/>
      <c r="F102" s="151"/>
      <c r="G102" s="151"/>
      <c r="H102" s="151"/>
      <c r="I102" s="151"/>
      <c r="J102" s="152">
        <f>J160</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264</v>
      </c>
      <c r="E103" s="151"/>
      <c r="F103" s="151"/>
      <c r="G103" s="151"/>
      <c r="H103" s="151"/>
      <c r="I103" s="151"/>
      <c r="J103" s="152">
        <f>J173</f>
        <v>0</v>
      </c>
      <c r="K103" s="10"/>
      <c r="L103" s="149"/>
      <c r="S103" s="10"/>
      <c r="T103" s="10"/>
      <c r="U103" s="10"/>
      <c r="V103" s="10"/>
      <c r="W103" s="10"/>
      <c r="X103" s="10"/>
      <c r="Y103" s="10"/>
      <c r="Z103" s="10"/>
      <c r="AA103" s="10"/>
      <c r="AB103" s="10"/>
      <c r="AC103" s="10"/>
      <c r="AD103" s="10"/>
      <c r="AE103" s="10"/>
    </row>
    <row r="104" s="10" customFormat="1" ht="19.92" customHeight="1">
      <c r="A104" s="10"/>
      <c r="B104" s="149"/>
      <c r="C104" s="10"/>
      <c r="D104" s="150" t="s">
        <v>265</v>
      </c>
      <c r="E104" s="151"/>
      <c r="F104" s="151"/>
      <c r="G104" s="151"/>
      <c r="H104" s="151"/>
      <c r="I104" s="151"/>
      <c r="J104" s="152">
        <f>J177</f>
        <v>0</v>
      </c>
      <c r="K104" s="10"/>
      <c r="L104" s="149"/>
      <c r="S104" s="10"/>
      <c r="T104" s="10"/>
      <c r="U104" s="10"/>
      <c r="V104" s="10"/>
      <c r="W104" s="10"/>
      <c r="X104" s="10"/>
      <c r="Y104" s="10"/>
      <c r="Z104" s="10"/>
      <c r="AA104" s="10"/>
      <c r="AB104" s="10"/>
      <c r="AC104" s="10"/>
      <c r="AD104" s="10"/>
      <c r="AE104" s="10"/>
    </row>
    <row r="105" s="2" customFormat="1" ht="21.84" customHeight="1">
      <c r="A105" s="34"/>
      <c r="B105" s="35"/>
      <c r="C105" s="34"/>
      <c r="D105" s="34"/>
      <c r="E105" s="34"/>
      <c r="F105" s="34"/>
      <c r="G105" s="34"/>
      <c r="H105" s="34"/>
      <c r="I105" s="34"/>
      <c r="J105" s="34"/>
      <c r="K105" s="34"/>
      <c r="L105" s="51"/>
      <c r="S105" s="34"/>
      <c r="T105" s="34"/>
      <c r="U105" s="34"/>
      <c r="V105" s="34"/>
      <c r="W105" s="34"/>
      <c r="X105" s="34"/>
      <c r="Y105" s="34"/>
      <c r="Z105" s="34"/>
      <c r="AA105" s="34"/>
      <c r="AB105" s="34"/>
      <c r="AC105" s="34"/>
      <c r="AD105" s="34"/>
      <c r="AE105" s="34"/>
    </row>
    <row r="106" s="2" customFormat="1" ht="6.96" customHeight="1">
      <c r="A106" s="34"/>
      <c r="B106" s="56"/>
      <c r="C106" s="57"/>
      <c r="D106" s="57"/>
      <c r="E106" s="57"/>
      <c r="F106" s="57"/>
      <c r="G106" s="57"/>
      <c r="H106" s="57"/>
      <c r="I106" s="57"/>
      <c r="J106" s="57"/>
      <c r="K106" s="57"/>
      <c r="L106" s="51"/>
      <c r="S106" s="34"/>
      <c r="T106" s="34"/>
      <c r="U106" s="34"/>
      <c r="V106" s="34"/>
      <c r="W106" s="34"/>
      <c r="X106" s="34"/>
      <c r="Y106" s="34"/>
      <c r="Z106" s="34"/>
      <c r="AA106" s="34"/>
      <c r="AB106" s="34"/>
      <c r="AC106" s="34"/>
      <c r="AD106" s="34"/>
      <c r="AE106" s="34"/>
    </row>
    <row r="110" s="2" customFormat="1" ht="6.96" customHeight="1">
      <c r="A110" s="34"/>
      <c r="B110" s="58"/>
      <c r="C110" s="59"/>
      <c r="D110" s="59"/>
      <c r="E110" s="59"/>
      <c r="F110" s="59"/>
      <c r="G110" s="59"/>
      <c r="H110" s="59"/>
      <c r="I110" s="59"/>
      <c r="J110" s="59"/>
      <c r="K110" s="59"/>
      <c r="L110" s="51"/>
      <c r="S110" s="34"/>
      <c r="T110" s="34"/>
      <c r="U110" s="34"/>
      <c r="V110" s="34"/>
      <c r="W110" s="34"/>
      <c r="X110" s="34"/>
      <c r="Y110" s="34"/>
      <c r="Z110" s="34"/>
      <c r="AA110" s="34"/>
      <c r="AB110" s="34"/>
      <c r="AC110" s="34"/>
      <c r="AD110" s="34"/>
      <c r="AE110" s="34"/>
    </row>
    <row r="111" s="2" customFormat="1" ht="24.96" customHeight="1">
      <c r="A111" s="34"/>
      <c r="B111" s="35"/>
      <c r="C111" s="19" t="s">
        <v>266</v>
      </c>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6.96" customHeight="1">
      <c r="A112" s="34"/>
      <c r="B112" s="35"/>
      <c r="C112" s="34"/>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2" customHeight="1">
      <c r="A113" s="34"/>
      <c r="B113" s="35"/>
      <c r="C113" s="28" t="s">
        <v>16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16.5" customHeight="1">
      <c r="A114" s="34"/>
      <c r="B114" s="35"/>
      <c r="C114" s="34"/>
      <c r="D114" s="34"/>
      <c r="E114" s="126" t="str">
        <f>E7</f>
        <v>Městský park -Děkanská zahrada Pelhřimov - kompletní provedení</v>
      </c>
      <c r="F114" s="28"/>
      <c r="G114" s="28"/>
      <c r="H114" s="28"/>
      <c r="I114" s="34"/>
      <c r="J114" s="34"/>
      <c r="K114" s="34"/>
      <c r="L114" s="51"/>
      <c r="S114" s="34"/>
      <c r="T114" s="34"/>
      <c r="U114" s="34"/>
      <c r="V114" s="34"/>
      <c r="W114" s="34"/>
      <c r="X114" s="34"/>
      <c r="Y114" s="34"/>
      <c r="Z114" s="34"/>
      <c r="AA114" s="34"/>
      <c r="AB114" s="34"/>
      <c r="AC114" s="34"/>
      <c r="AD114" s="34"/>
      <c r="AE114" s="34"/>
    </row>
    <row r="115" s="1" customFormat="1" ht="12" customHeight="1">
      <c r="B115" s="18"/>
      <c r="C115" s="28" t="s">
        <v>249</v>
      </c>
      <c r="L115" s="18"/>
    </row>
    <row r="116" s="2" customFormat="1" ht="16.5" customHeight="1">
      <c r="A116" s="34"/>
      <c r="B116" s="35"/>
      <c r="C116" s="34"/>
      <c r="D116" s="34"/>
      <c r="E116" s="126" t="s">
        <v>3762</v>
      </c>
      <c r="F116" s="34"/>
      <c r="G116" s="34"/>
      <c r="H116" s="34"/>
      <c r="I116" s="34"/>
      <c r="J116" s="34"/>
      <c r="K116" s="34"/>
      <c r="L116" s="51"/>
      <c r="S116" s="34"/>
      <c r="T116" s="34"/>
      <c r="U116" s="34"/>
      <c r="V116" s="34"/>
      <c r="W116" s="34"/>
      <c r="X116" s="34"/>
      <c r="Y116" s="34"/>
      <c r="Z116" s="34"/>
      <c r="AA116" s="34"/>
      <c r="AB116" s="34"/>
      <c r="AC116" s="34"/>
      <c r="AD116" s="34"/>
      <c r="AE116" s="34"/>
    </row>
    <row r="117" s="2" customFormat="1" ht="12" customHeight="1">
      <c r="A117" s="34"/>
      <c r="B117" s="35"/>
      <c r="C117" s="28" t="s">
        <v>251</v>
      </c>
      <c r="D117" s="34"/>
      <c r="E117" s="34"/>
      <c r="F117" s="34"/>
      <c r="G117" s="34"/>
      <c r="H117" s="34"/>
      <c r="I117" s="34"/>
      <c r="J117" s="34"/>
      <c r="K117" s="34"/>
      <c r="L117" s="51"/>
      <c r="S117" s="34"/>
      <c r="T117" s="34"/>
      <c r="U117" s="34"/>
      <c r="V117" s="34"/>
      <c r="W117" s="34"/>
      <c r="X117" s="34"/>
      <c r="Y117" s="34"/>
      <c r="Z117" s="34"/>
      <c r="AA117" s="34"/>
      <c r="AB117" s="34"/>
      <c r="AC117" s="34"/>
      <c r="AD117" s="34"/>
      <c r="AE117" s="34"/>
    </row>
    <row r="118" s="2" customFormat="1" ht="16.5" customHeight="1">
      <c r="A118" s="34"/>
      <c r="B118" s="35"/>
      <c r="C118" s="34"/>
      <c r="D118" s="34"/>
      <c r="E118" s="63" t="str">
        <f>E11</f>
        <v>SO0 - Vedlejší rozpočtové náklady</v>
      </c>
      <c r="F118" s="34"/>
      <c r="G118" s="34"/>
      <c r="H118" s="34"/>
      <c r="I118" s="34"/>
      <c r="J118" s="34"/>
      <c r="K118" s="34"/>
      <c r="L118" s="51"/>
      <c r="S118" s="34"/>
      <c r="T118" s="34"/>
      <c r="U118" s="34"/>
      <c r="V118" s="34"/>
      <c r="W118" s="34"/>
      <c r="X118" s="34"/>
      <c r="Y118" s="34"/>
      <c r="Z118" s="34"/>
      <c r="AA118" s="34"/>
      <c r="AB118" s="34"/>
      <c r="AC118" s="34"/>
      <c r="AD118" s="34"/>
      <c r="AE118" s="34"/>
    </row>
    <row r="119" s="2" customFormat="1" ht="6.96" customHeight="1">
      <c r="A119" s="34"/>
      <c r="B119" s="35"/>
      <c r="C119" s="34"/>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12" customHeight="1">
      <c r="A120" s="34"/>
      <c r="B120" s="35"/>
      <c r="C120" s="28" t="s">
        <v>20</v>
      </c>
      <c r="D120" s="34"/>
      <c r="E120" s="34"/>
      <c r="F120" s="23" t="str">
        <f>F14</f>
        <v xml:space="preserve"> </v>
      </c>
      <c r="G120" s="34"/>
      <c r="H120" s="34"/>
      <c r="I120" s="28" t="s">
        <v>22</v>
      </c>
      <c r="J120" s="65" t="str">
        <f>IF(J14="","",J14)</f>
        <v>5. 12. 2024</v>
      </c>
      <c r="K120" s="34"/>
      <c r="L120" s="51"/>
      <c r="S120" s="34"/>
      <c r="T120" s="34"/>
      <c r="U120" s="34"/>
      <c r="V120" s="34"/>
      <c r="W120" s="34"/>
      <c r="X120" s="34"/>
      <c r="Y120" s="34"/>
      <c r="Z120" s="34"/>
      <c r="AA120" s="34"/>
      <c r="AB120" s="34"/>
      <c r="AC120" s="34"/>
      <c r="AD120" s="34"/>
      <c r="AE120" s="34"/>
    </row>
    <row r="121" s="2" customFormat="1" ht="6.96" customHeight="1">
      <c r="A121" s="34"/>
      <c r="B121" s="35"/>
      <c r="C121" s="34"/>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5.15" customHeight="1">
      <c r="A122" s="34"/>
      <c r="B122" s="35"/>
      <c r="C122" s="28" t="s">
        <v>24</v>
      </c>
      <c r="D122" s="34"/>
      <c r="E122" s="34"/>
      <c r="F122" s="23" t="str">
        <f>E17</f>
        <v xml:space="preserve"> </v>
      </c>
      <c r="G122" s="34"/>
      <c r="H122" s="34"/>
      <c r="I122" s="28" t="s">
        <v>29</v>
      </c>
      <c r="J122" s="32" t="str">
        <f>E23</f>
        <v xml:space="preserve"> </v>
      </c>
      <c r="K122" s="34"/>
      <c r="L122" s="51"/>
      <c r="S122" s="34"/>
      <c r="T122" s="34"/>
      <c r="U122" s="34"/>
      <c r="V122" s="34"/>
      <c r="W122" s="34"/>
      <c r="X122" s="34"/>
      <c r="Y122" s="34"/>
      <c r="Z122" s="34"/>
      <c r="AA122" s="34"/>
      <c r="AB122" s="34"/>
      <c r="AC122" s="34"/>
      <c r="AD122" s="34"/>
      <c r="AE122" s="34"/>
    </row>
    <row r="123" s="2" customFormat="1" ht="15.15" customHeight="1">
      <c r="A123" s="34"/>
      <c r="B123" s="35"/>
      <c r="C123" s="28" t="s">
        <v>27</v>
      </c>
      <c r="D123" s="34"/>
      <c r="E123" s="34"/>
      <c r="F123" s="23" t="str">
        <f>IF(E20="","",E20)</f>
        <v>Vyplň údaj</v>
      </c>
      <c r="G123" s="34"/>
      <c r="H123" s="34"/>
      <c r="I123" s="28" t="s">
        <v>31</v>
      </c>
      <c r="J123" s="32" t="str">
        <f>E26</f>
        <v xml:space="preserve"> </v>
      </c>
      <c r="K123" s="34"/>
      <c r="L123" s="51"/>
      <c r="S123" s="34"/>
      <c r="T123" s="34"/>
      <c r="U123" s="34"/>
      <c r="V123" s="34"/>
      <c r="W123" s="34"/>
      <c r="X123" s="34"/>
      <c r="Y123" s="34"/>
      <c r="Z123" s="34"/>
      <c r="AA123" s="34"/>
      <c r="AB123" s="34"/>
      <c r="AC123" s="34"/>
      <c r="AD123" s="34"/>
      <c r="AE123" s="34"/>
    </row>
    <row r="124" s="2" customFormat="1" ht="10.32" customHeight="1">
      <c r="A124" s="34"/>
      <c r="B124" s="35"/>
      <c r="C124" s="34"/>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11" customFormat="1" ht="29.28" customHeight="1">
      <c r="A125" s="153"/>
      <c r="B125" s="154"/>
      <c r="C125" s="155" t="s">
        <v>267</v>
      </c>
      <c r="D125" s="156" t="s">
        <v>58</v>
      </c>
      <c r="E125" s="156" t="s">
        <v>54</v>
      </c>
      <c r="F125" s="156" t="s">
        <v>55</v>
      </c>
      <c r="G125" s="156" t="s">
        <v>268</v>
      </c>
      <c r="H125" s="156" t="s">
        <v>269</v>
      </c>
      <c r="I125" s="156" t="s">
        <v>270</v>
      </c>
      <c r="J125" s="157" t="s">
        <v>257</v>
      </c>
      <c r="K125" s="158" t="s">
        <v>271</v>
      </c>
      <c r="L125" s="159"/>
      <c r="M125" s="82" t="s">
        <v>1</v>
      </c>
      <c r="N125" s="83" t="s">
        <v>37</v>
      </c>
      <c r="O125" s="83" t="s">
        <v>272</v>
      </c>
      <c r="P125" s="83" t="s">
        <v>273</v>
      </c>
      <c r="Q125" s="83" t="s">
        <v>274</v>
      </c>
      <c r="R125" s="83" t="s">
        <v>275</v>
      </c>
      <c r="S125" s="83" t="s">
        <v>276</v>
      </c>
      <c r="T125" s="84" t="s">
        <v>277</v>
      </c>
      <c r="U125" s="153"/>
      <c r="V125" s="153"/>
      <c r="W125" s="153"/>
      <c r="X125" s="153"/>
      <c r="Y125" s="153"/>
      <c r="Z125" s="153"/>
      <c r="AA125" s="153"/>
      <c r="AB125" s="153"/>
      <c r="AC125" s="153"/>
      <c r="AD125" s="153"/>
      <c r="AE125" s="153"/>
    </row>
    <row r="126" s="2" customFormat="1" ht="22.8" customHeight="1">
      <c r="A126" s="34"/>
      <c r="B126" s="35"/>
      <c r="C126" s="89" t="s">
        <v>278</v>
      </c>
      <c r="D126" s="34"/>
      <c r="E126" s="34"/>
      <c r="F126" s="34"/>
      <c r="G126" s="34"/>
      <c r="H126" s="34"/>
      <c r="I126" s="34"/>
      <c r="J126" s="160">
        <f>BK126</f>
        <v>0</v>
      </c>
      <c r="K126" s="34"/>
      <c r="L126" s="35"/>
      <c r="M126" s="85"/>
      <c r="N126" s="69"/>
      <c r="O126" s="86"/>
      <c r="P126" s="161">
        <f>P127</f>
        <v>0</v>
      </c>
      <c r="Q126" s="86"/>
      <c r="R126" s="161">
        <f>R127</f>
        <v>0</v>
      </c>
      <c r="S126" s="86"/>
      <c r="T126" s="162">
        <f>T127</f>
        <v>0</v>
      </c>
      <c r="U126" s="34"/>
      <c r="V126" s="34"/>
      <c r="W126" s="34"/>
      <c r="X126" s="34"/>
      <c r="Y126" s="34"/>
      <c r="Z126" s="34"/>
      <c r="AA126" s="34"/>
      <c r="AB126" s="34"/>
      <c r="AC126" s="34"/>
      <c r="AD126" s="34"/>
      <c r="AE126" s="34"/>
      <c r="AT126" s="15" t="s">
        <v>72</v>
      </c>
      <c r="AU126" s="15" t="s">
        <v>259</v>
      </c>
      <c r="BK126" s="163">
        <f>BK127</f>
        <v>0</v>
      </c>
    </row>
    <row r="127" s="12" customFormat="1" ht="25.92" customHeight="1">
      <c r="A127" s="12"/>
      <c r="B127" s="164"/>
      <c r="C127" s="12"/>
      <c r="D127" s="165" t="s">
        <v>72</v>
      </c>
      <c r="E127" s="166" t="s">
        <v>279</v>
      </c>
      <c r="F127" s="166" t="s">
        <v>89</v>
      </c>
      <c r="G127" s="12"/>
      <c r="H127" s="12"/>
      <c r="I127" s="167"/>
      <c r="J127" s="168">
        <f>BK127</f>
        <v>0</v>
      </c>
      <c r="K127" s="12"/>
      <c r="L127" s="164"/>
      <c r="M127" s="169"/>
      <c r="N127" s="170"/>
      <c r="O127" s="170"/>
      <c r="P127" s="171">
        <f>P128+P141+P160+P173+P177</f>
        <v>0</v>
      </c>
      <c r="Q127" s="170"/>
      <c r="R127" s="171">
        <f>R128+R141+R160+R173+R177</f>
        <v>0</v>
      </c>
      <c r="S127" s="170"/>
      <c r="T127" s="172">
        <f>T128+T141+T160+T173+T177</f>
        <v>0</v>
      </c>
      <c r="U127" s="12"/>
      <c r="V127" s="12"/>
      <c r="W127" s="12"/>
      <c r="X127" s="12"/>
      <c r="Y127" s="12"/>
      <c r="Z127" s="12"/>
      <c r="AA127" s="12"/>
      <c r="AB127" s="12"/>
      <c r="AC127" s="12"/>
      <c r="AD127" s="12"/>
      <c r="AE127" s="12"/>
      <c r="AR127" s="165" t="s">
        <v>280</v>
      </c>
      <c r="AT127" s="173" t="s">
        <v>72</v>
      </c>
      <c r="AU127" s="173" t="s">
        <v>73</v>
      </c>
      <c r="AY127" s="165" t="s">
        <v>281</v>
      </c>
      <c r="BK127" s="174">
        <f>BK128+BK141+BK160+BK173+BK177</f>
        <v>0</v>
      </c>
    </row>
    <row r="128" s="12" customFormat="1" ht="22.8" customHeight="1">
      <c r="A128" s="12"/>
      <c r="B128" s="164"/>
      <c r="C128" s="12"/>
      <c r="D128" s="165" t="s">
        <v>72</v>
      </c>
      <c r="E128" s="175" t="s">
        <v>282</v>
      </c>
      <c r="F128" s="175" t="s">
        <v>283</v>
      </c>
      <c r="G128" s="12"/>
      <c r="H128" s="12"/>
      <c r="I128" s="167"/>
      <c r="J128" s="176">
        <f>BK128</f>
        <v>0</v>
      </c>
      <c r="K128" s="12"/>
      <c r="L128" s="164"/>
      <c r="M128" s="169"/>
      <c r="N128" s="170"/>
      <c r="O128" s="170"/>
      <c r="P128" s="171">
        <f>SUM(P129:P140)</f>
        <v>0</v>
      </c>
      <c r="Q128" s="170"/>
      <c r="R128" s="171">
        <f>SUM(R129:R140)</f>
        <v>0</v>
      </c>
      <c r="S128" s="170"/>
      <c r="T128" s="172">
        <f>SUM(T129:T140)</f>
        <v>0</v>
      </c>
      <c r="U128" s="12"/>
      <c r="V128" s="12"/>
      <c r="W128" s="12"/>
      <c r="X128" s="12"/>
      <c r="Y128" s="12"/>
      <c r="Z128" s="12"/>
      <c r="AA128" s="12"/>
      <c r="AB128" s="12"/>
      <c r="AC128" s="12"/>
      <c r="AD128" s="12"/>
      <c r="AE128" s="12"/>
      <c r="AR128" s="165" t="s">
        <v>280</v>
      </c>
      <c r="AT128" s="173" t="s">
        <v>72</v>
      </c>
      <c r="AU128" s="173" t="s">
        <v>80</v>
      </c>
      <c r="AY128" s="165" t="s">
        <v>281</v>
      </c>
      <c r="BK128" s="174">
        <f>SUM(BK129:BK140)</f>
        <v>0</v>
      </c>
    </row>
    <row r="129" s="2" customFormat="1" ht="16.5" customHeight="1">
      <c r="A129" s="34"/>
      <c r="B129" s="177"/>
      <c r="C129" s="178" t="s">
        <v>82</v>
      </c>
      <c r="D129" s="178" t="s">
        <v>284</v>
      </c>
      <c r="E129" s="179" t="s">
        <v>285</v>
      </c>
      <c r="F129" s="180" t="s">
        <v>286</v>
      </c>
      <c r="G129" s="181" t="s">
        <v>287</v>
      </c>
      <c r="H129" s="182"/>
      <c r="I129" s="183"/>
      <c r="J129" s="184">
        <f>ROUND(I129*H129,2)</f>
        <v>0</v>
      </c>
      <c r="K129" s="185"/>
      <c r="L129" s="35"/>
      <c r="M129" s="186" t="s">
        <v>1</v>
      </c>
      <c r="N129" s="187" t="s">
        <v>38</v>
      </c>
      <c r="O129" s="73"/>
      <c r="P129" s="188">
        <f>O129*H129</f>
        <v>0</v>
      </c>
      <c r="Q129" s="188">
        <v>0</v>
      </c>
      <c r="R129" s="188">
        <f>Q129*H129</f>
        <v>0</v>
      </c>
      <c r="S129" s="188">
        <v>0</v>
      </c>
      <c r="T129" s="189">
        <f>S129*H129</f>
        <v>0</v>
      </c>
      <c r="U129" s="34"/>
      <c r="V129" s="34"/>
      <c r="W129" s="34"/>
      <c r="X129" s="34"/>
      <c r="Y129" s="34"/>
      <c r="Z129" s="34"/>
      <c r="AA129" s="34"/>
      <c r="AB129" s="34"/>
      <c r="AC129" s="34"/>
      <c r="AD129" s="34"/>
      <c r="AE129" s="34"/>
      <c r="AR129" s="190" t="s">
        <v>288</v>
      </c>
      <c r="AT129" s="190" t="s">
        <v>284</v>
      </c>
      <c r="AU129" s="190" t="s">
        <v>82</v>
      </c>
      <c r="AY129" s="15" t="s">
        <v>281</v>
      </c>
      <c r="BE129" s="191">
        <f>IF(N129="základní",J129,0)</f>
        <v>0</v>
      </c>
      <c r="BF129" s="191">
        <f>IF(N129="snížená",J129,0)</f>
        <v>0</v>
      </c>
      <c r="BG129" s="191">
        <f>IF(N129="zákl. přenesená",J129,0)</f>
        <v>0</v>
      </c>
      <c r="BH129" s="191">
        <f>IF(N129="sníž. přenesená",J129,0)</f>
        <v>0</v>
      </c>
      <c r="BI129" s="191">
        <f>IF(N129="nulová",J129,0)</f>
        <v>0</v>
      </c>
      <c r="BJ129" s="15" t="s">
        <v>80</v>
      </c>
      <c r="BK129" s="191">
        <f>ROUND(I129*H129,2)</f>
        <v>0</v>
      </c>
      <c r="BL129" s="15" t="s">
        <v>288</v>
      </c>
      <c r="BM129" s="190" t="s">
        <v>3764</v>
      </c>
    </row>
    <row r="130" s="2" customFormat="1">
      <c r="A130" s="34"/>
      <c r="B130" s="35"/>
      <c r="C130" s="34"/>
      <c r="D130" s="192" t="s">
        <v>290</v>
      </c>
      <c r="E130" s="34"/>
      <c r="F130" s="193" t="s">
        <v>286</v>
      </c>
      <c r="G130" s="34"/>
      <c r="H130" s="34"/>
      <c r="I130" s="194"/>
      <c r="J130" s="34"/>
      <c r="K130" s="34"/>
      <c r="L130" s="35"/>
      <c r="M130" s="195"/>
      <c r="N130" s="196"/>
      <c r="O130" s="73"/>
      <c r="P130" s="73"/>
      <c r="Q130" s="73"/>
      <c r="R130" s="73"/>
      <c r="S130" s="73"/>
      <c r="T130" s="74"/>
      <c r="U130" s="34"/>
      <c r="V130" s="34"/>
      <c r="W130" s="34"/>
      <c r="X130" s="34"/>
      <c r="Y130" s="34"/>
      <c r="Z130" s="34"/>
      <c r="AA130" s="34"/>
      <c r="AB130" s="34"/>
      <c r="AC130" s="34"/>
      <c r="AD130" s="34"/>
      <c r="AE130" s="34"/>
      <c r="AT130" s="15" t="s">
        <v>290</v>
      </c>
      <c r="AU130" s="15" t="s">
        <v>82</v>
      </c>
    </row>
    <row r="131" s="2" customFormat="1">
      <c r="A131" s="34"/>
      <c r="B131" s="35"/>
      <c r="C131" s="34"/>
      <c r="D131" s="192" t="s">
        <v>291</v>
      </c>
      <c r="E131" s="34"/>
      <c r="F131" s="197" t="s">
        <v>292</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291</v>
      </c>
      <c r="AU131" s="15" t="s">
        <v>82</v>
      </c>
    </row>
    <row r="132" s="2" customFormat="1" ht="16.5" customHeight="1">
      <c r="A132" s="34"/>
      <c r="B132" s="177"/>
      <c r="C132" s="178" t="s">
        <v>90</v>
      </c>
      <c r="D132" s="178" t="s">
        <v>284</v>
      </c>
      <c r="E132" s="179" t="s">
        <v>293</v>
      </c>
      <c r="F132" s="180" t="s">
        <v>294</v>
      </c>
      <c r="G132" s="181" t="s">
        <v>287</v>
      </c>
      <c r="H132" s="182"/>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288</v>
      </c>
      <c r="AT132" s="190" t="s">
        <v>284</v>
      </c>
      <c r="AU132" s="190" t="s">
        <v>82</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288</v>
      </c>
      <c r="BM132" s="190" t="s">
        <v>3765</v>
      </c>
    </row>
    <row r="133" s="2" customFormat="1">
      <c r="A133" s="34"/>
      <c r="B133" s="35"/>
      <c r="C133" s="34"/>
      <c r="D133" s="192" t="s">
        <v>290</v>
      </c>
      <c r="E133" s="34"/>
      <c r="F133" s="193" t="s">
        <v>294</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82</v>
      </c>
    </row>
    <row r="134" s="2" customFormat="1">
      <c r="A134" s="34"/>
      <c r="B134" s="35"/>
      <c r="C134" s="34"/>
      <c r="D134" s="192" t="s">
        <v>291</v>
      </c>
      <c r="E134" s="34"/>
      <c r="F134" s="197" t="s">
        <v>296</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291</v>
      </c>
      <c r="AU134" s="15" t="s">
        <v>82</v>
      </c>
    </row>
    <row r="135" s="2" customFormat="1" ht="16.5" customHeight="1">
      <c r="A135" s="34"/>
      <c r="B135" s="177"/>
      <c r="C135" s="178" t="s">
        <v>97</v>
      </c>
      <c r="D135" s="178" t="s">
        <v>284</v>
      </c>
      <c r="E135" s="179" t="s">
        <v>297</v>
      </c>
      <c r="F135" s="180" t="s">
        <v>298</v>
      </c>
      <c r="G135" s="181" t="s">
        <v>287</v>
      </c>
      <c r="H135" s="182"/>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288</v>
      </c>
      <c r="AT135" s="190" t="s">
        <v>284</v>
      </c>
      <c r="AU135" s="190" t="s">
        <v>82</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288</v>
      </c>
      <c r="BM135" s="190" t="s">
        <v>3766</v>
      </c>
    </row>
    <row r="136" s="2" customFormat="1">
      <c r="A136" s="34"/>
      <c r="B136" s="35"/>
      <c r="C136" s="34"/>
      <c r="D136" s="192" t="s">
        <v>290</v>
      </c>
      <c r="E136" s="34"/>
      <c r="F136" s="193" t="s">
        <v>298</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82</v>
      </c>
    </row>
    <row r="137" s="2" customFormat="1">
      <c r="A137" s="34"/>
      <c r="B137" s="35"/>
      <c r="C137" s="34"/>
      <c r="D137" s="192" t="s">
        <v>291</v>
      </c>
      <c r="E137" s="34"/>
      <c r="F137" s="198" t="s">
        <v>300</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82</v>
      </c>
    </row>
    <row r="138" s="2" customFormat="1" ht="16.5" customHeight="1">
      <c r="A138" s="34"/>
      <c r="B138" s="177"/>
      <c r="C138" s="178" t="s">
        <v>280</v>
      </c>
      <c r="D138" s="178" t="s">
        <v>284</v>
      </c>
      <c r="E138" s="179" t="s">
        <v>301</v>
      </c>
      <c r="F138" s="180" t="s">
        <v>302</v>
      </c>
      <c r="G138" s="181" t="s">
        <v>287</v>
      </c>
      <c r="H138" s="182"/>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288</v>
      </c>
      <c r="AT138" s="190" t="s">
        <v>284</v>
      </c>
      <c r="AU138" s="190" t="s">
        <v>82</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288</v>
      </c>
      <c r="BM138" s="190" t="s">
        <v>3767</v>
      </c>
    </row>
    <row r="139" s="2" customFormat="1">
      <c r="A139" s="34"/>
      <c r="B139" s="35"/>
      <c r="C139" s="34"/>
      <c r="D139" s="192" t="s">
        <v>290</v>
      </c>
      <c r="E139" s="34"/>
      <c r="F139" s="193" t="s">
        <v>302</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82</v>
      </c>
    </row>
    <row r="140" s="2" customFormat="1">
      <c r="A140" s="34"/>
      <c r="B140" s="35"/>
      <c r="C140" s="34"/>
      <c r="D140" s="192" t="s">
        <v>291</v>
      </c>
      <c r="E140" s="34"/>
      <c r="F140" s="197" t="s">
        <v>304</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82</v>
      </c>
    </row>
    <row r="141" s="12" customFormat="1" ht="22.8" customHeight="1">
      <c r="A141" s="12"/>
      <c r="B141" s="164"/>
      <c r="C141" s="12"/>
      <c r="D141" s="165" t="s">
        <v>72</v>
      </c>
      <c r="E141" s="175" t="s">
        <v>305</v>
      </c>
      <c r="F141" s="175" t="s">
        <v>306</v>
      </c>
      <c r="G141" s="12"/>
      <c r="H141" s="12"/>
      <c r="I141" s="167"/>
      <c r="J141" s="176">
        <f>BK141</f>
        <v>0</v>
      </c>
      <c r="K141" s="12"/>
      <c r="L141" s="164"/>
      <c r="M141" s="169"/>
      <c r="N141" s="170"/>
      <c r="O141" s="170"/>
      <c r="P141" s="171">
        <f>SUM(P142:P159)</f>
        <v>0</v>
      </c>
      <c r="Q141" s="170"/>
      <c r="R141" s="171">
        <f>SUM(R142:R159)</f>
        <v>0</v>
      </c>
      <c r="S141" s="170"/>
      <c r="T141" s="172">
        <f>SUM(T142:T159)</f>
        <v>0</v>
      </c>
      <c r="U141" s="12"/>
      <c r="V141" s="12"/>
      <c r="W141" s="12"/>
      <c r="X141" s="12"/>
      <c r="Y141" s="12"/>
      <c r="Z141" s="12"/>
      <c r="AA141" s="12"/>
      <c r="AB141" s="12"/>
      <c r="AC141" s="12"/>
      <c r="AD141" s="12"/>
      <c r="AE141" s="12"/>
      <c r="AR141" s="165" t="s">
        <v>280</v>
      </c>
      <c r="AT141" s="173" t="s">
        <v>72</v>
      </c>
      <c r="AU141" s="173" t="s">
        <v>80</v>
      </c>
      <c r="AY141" s="165" t="s">
        <v>281</v>
      </c>
      <c r="BK141" s="174">
        <f>SUM(BK142:BK159)</f>
        <v>0</v>
      </c>
    </row>
    <row r="142" s="2" customFormat="1" ht="21.75" customHeight="1">
      <c r="A142" s="34"/>
      <c r="B142" s="177"/>
      <c r="C142" s="178" t="s">
        <v>307</v>
      </c>
      <c r="D142" s="178" t="s">
        <v>284</v>
      </c>
      <c r="E142" s="179" t="s">
        <v>308</v>
      </c>
      <c r="F142" s="180" t="s">
        <v>309</v>
      </c>
      <c r="G142" s="181" t="s">
        <v>287</v>
      </c>
      <c r="H142" s="182"/>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288</v>
      </c>
      <c r="AT142" s="190" t="s">
        <v>284</v>
      </c>
      <c r="AU142" s="190" t="s">
        <v>82</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288</v>
      </c>
      <c r="BM142" s="190" t="s">
        <v>3768</v>
      </c>
    </row>
    <row r="143" s="2" customFormat="1">
      <c r="A143" s="34"/>
      <c r="B143" s="35"/>
      <c r="C143" s="34"/>
      <c r="D143" s="192" t="s">
        <v>290</v>
      </c>
      <c r="E143" s="34"/>
      <c r="F143" s="193" t="s">
        <v>309</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82</v>
      </c>
    </row>
    <row r="144" s="2" customFormat="1">
      <c r="A144" s="34"/>
      <c r="B144" s="35"/>
      <c r="C144" s="34"/>
      <c r="D144" s="192" t="s">
        <v>291</v>
      </c>
      <c r="E144" s="34"/>
      <c r="F144" s="197" t="s">
        <v>311</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82</v>
      </c>
    </row>
    <row r="145" s="2" customFormat="1" ht="16.5" customHeight="1">
      <c r="A145" s="34"/>
      <c r="B145" s="177"/>
      <c r="C145" s="178" t="s">
        <v>312</v>
      </c>
      <c r="D145" s="178" t="s">
        <v>284</v>
      </c>
      <c r="E145" s="179" t="s">
        <v>313</v>
      </c>
      <c r="F145" s="180" t="s">
        <v>314</v>
      </c>
      <c r="G145" s="181" t="s">
        <v>287</v>
      </c>
      <c r="H145" s="182"/>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288</v>
      </c>
      <c r="AT145" s="190" t="s">
        <v>284</v>
      </c>
      <c r="AU145" s="190" t="s">
        <v>82</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288</v>
      </c>
      <c r="BM145" s="190" t="s">
        <v>3769</v>
      </c>
    </row>
    <row r="146" s="2" customFormat="1">
      <c r="A146" s="34"/>
      <c r="B146" s="35"/>
      <c r="C146" s="34"/>
      <c r="D146" s="192" t="s">
        <v>290</v>
      </c>
      <c r="E146" s="34"/>
      <c r="F146" s="193" t="s">
        <v>314</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82</v>
      </c>
    </row>
    <row r="147" s="2" customFormat="1">
      <c r="A147" s="34"/>
      <c r="B147" s="35"/>
      <c r="C147" s="34"/>
      <c r="D147" s="192" t="s">
        <v>291</v>
      </c>
      <c r="E147" s="34"/>
      <c r="F147" s="198" t="s">
        <v>316</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291</v>
      </c>
      <c r="AU147" s="15" t="s">
        <v>82</v>
      </c>
    </row>
    <row r="148" s="2" customFormat="1" ht="21.75" customHeight="1">
      <c r="A148" s="34"/>
      <c r="B148" s="177"/>
      <c r="C148" s="178" t="s">
        <v>317</v>
      </c>
      <c r="D148" s="178" t="s">
        <v>284</v>
      </c>
      <c r="E148" s="179" t="s">
        <v>318</v>
      </c>
      <c r="F148" s="180" t="s">
        <v>319</v>
      </c>
      <c r="G148" s="181" t="s">
        <v>287</v>
      </c>
      <c r="H148" s="182"/>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288</v>
      </c>
      <c r="AT148" s="190" t="s">
        <v>284</v>
      </c>
      <c r="AU148" s="190" t="s">
        <v>82</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288</v>
      </c>
      <c r="BM148" s="190" t="s">
        <v>3770</v>
      </c>
    </row>
    <row r="149" s="2" customFormat="1">
      <c r="A149" s="34"/>
      <c r="B149" s="35"/>
      <c r="C149" s="34"/>
      <c r="D149" s="192" t="s">
        <v>290</v>
      </c>
      <c r="E149" s="34"/>
      <c r="F149" s="193" t="s">
        <v>319</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82</v>
      </c>
    </row>
    <row r="150" s="2" customFormat="1">
      <c r="A150" s="34"/>
      <c r="B150" s="35"/>
      <c r="C150" s="34"/>
      <c r="D150" s="192" t="s">
        <v>291</v>
      </c>
      <c r="E150" s="34"/>
      <c r="F150" s="197" t="s">
        <v>321</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291</v>
      </c>
      <c r="AU150" s="15" t="s">
        <v>82</v>
      </c>
    </row>
    <row r="151" s="2" customFormat="1" ht="16.5" customHeight="1">
      <c r="A151" s="34"/>
      <c r="B151" s="177"/>
      <c r="C151" s="178" t="s">
        <v>322</v>
      </c>
      <c r="D151" s="178" t="s">
        <v>284</v>
      </c>
      <c r="E151" s="179" t="s">
        <v>323</v>
      </c>
      <c r="F151" s="180" t="s">
        <v>324</v>
      </c>
      <c r="G151" s="181" t="s">
        <v>287</v>
      </c>
      <c r="H151" s="182"/>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288</v>
      </c>
      <c r="AT151" s="190" t="s">
        <v>284</v>
      </c>
      <c r="AU151" s="190" t="s">
        <v>82</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288</v>
      </c>
      <c r="BM151" s="190" t="s">
        <v>3771</v>
      </c>
    </row>
    <row r="152" s="2" customFormat="1">
      <c r="A152" s="34"/>
      <c r="B152" s="35"/>
      <c r="C152" s="34"/>
      <c r="D152" s="192" t="s">
        <v>290</v>
      </c>
      <c r="E152" s="34"/>
      <c r="F152" s="193" t="s">
        <v>324</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82</v>
      </c>
    </row>
    <row r="153" s="2" customFormat="1">
      <c r="A153" s="34"/>
      <c r="B153" s="35"/>
      <c r="C153" s="34"/>
      <c r="D153" s="192" t="s">
        <v>291</v>
      </c>
      <c r="E153" s="34"/>
      <c r="F153" s="198" t="s">
        <v>326</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291</v>
      </c>
      <c r="AU153" s="15" t="s">
        <v>82</v>
      </c>
    </row>
    <row r="154" s="2" customFormat="1" ht="16.5" customHeight="1">
      <c r="A154" s="34"/>
      <c r="B154" s="177"/>
      <c r="C154" s="178" t="s">
        <v>327</v>
      </c>
      <c r="D154" s="178" t="s">
        <v>284</v>
      </c>
      <c r="E154" s="179" t="s">
        <v>328</v>
      </c>
      <c r="F154" s="180" t="s">
        <v>329</v>
      </c>
      <c r="G154" s="181" t="s">
        <v>287</v>
      </c>
      <c r="H154" s="182"/>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288</v>
      </c>
      <c r="AT154" s="190" t="s">
        <v>284</v>
      </c>
      <c r="AU154" s="190" t="s">
        <v>82</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288</v>
      </c>
      <c r="BM154" s="190" t="s">
        <v>3772</v>
      </c>
    </row>
    <row r="155" s="2" customFormat="1">
      <c r="A155" s="34"/>
      <c r="B155" s="35"/>
      <c r="C155" s="34"/>
      <c r="D155" s="192" t="s">
        <v>290</v>
      </c>
      <c r="E155" s="34"/>
      <c r="F155" s="193" t="s">
        <v>329</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82</v>
      </c>
    </row>
    <row r="156" s="2" customFormat="1">
      <c r="A156" s="34"/>
      <c r="B156" s="35"/>
      <c r="C156" s="34"/>
      <c r="D156" s="192" t="s">
        <v>291</v>
      </c>
      <c r="E156" s="34"/>
      <c r="F156" s="197" t="s">
        <v>331</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291</v>
      </c>
      <c r="AU156" s="15" t="s">
        <v>82</v>
      </c>
    </row>
    <row r="157" s="2" customFormat="1" ht="16.5" customHeight="1">
      <c r="A157" s="34"/>
      <c r="B157" s="177"/>
      <c r="C157" s="178" t="s">
        <v>332</v>
      </c>
      <c r="D157" s="178" t="s">
        <v>284</v>
      </c>
      <c r="E157" s="179" t="s">
        <v>333</v>
      </c>
      <c r="F157" s="180" t="s">
        <v>334</v>
      </c>
      <c r="G157" s="181" t="s">
        <v>287</v>
      </c>
      <c r="H157" s="182"/>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288</v>
      </c>
      <c r="AT157" s="190" t="s">
        <v>284</v>
      </c>
      <c r="AU157" s="190" t="s">
        <v>82</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288</v>
      </c>
      <c r="BM157" s="190" t="s">
        <v>3773</v>
      </c>
    </row>
    <row r="158" s="2" customFormat="1">
      <c r="A158" s="34"/>
      <c r="B158" s="35"/>
      <c r="C158" s="34"/>
      <c r="D158" s="192" t="s">
        <v>290</v>
      </c>
      <c r="E158" s="34"/>
      <c r="F158" s="193" t="s">
        <v>334</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82</v>
      </c>
    </row>
    <row r="159" s="2" customFormat="1">
      <c r="A159" s="34"/>
      <c r="B159" s="35"/>
      <c r="C159" s="34"/>
      <c r="D159" s="192" t="s">
        <v>291</v>
      </c>
      <c r="E159" s="34"/>
      <c r="F159" s="197" t="s">
        <v>336</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291</v>
      </c>
      <c r="AU159" s="15" t="s">
        <v>82</v>
      </c>
    </row>
    <row r="160" s="12" customFormat="1" ht="22.8" customHeight="1">
      <c r="A160" s="12"/>
      <c r="B160" s="164"/>
      <c r="C160" s="12"/>
      <c r="D160" s="165" t="s">
        <v>72</v>
      </c>
      <c r="E160" s="175" t="s">
        <v>337</v>
      </c>
      <c r="F160" s="175" t="s">
        <v>338</v>
      </c>
      <c r="G160" s="12"/>
      <c r="H160" s="12"/>
      <c r="I160" s="167"/>
      <c r="J160" s="176">
        <f>BK160</f>
        <v>0</v>
      </c>
      <c r="K160" s="12"/>
      <c r="L160" s="164"/>
      <c r="M160" s="169"/>
      <c r="N160" s="170"/>
      <c r="O160" s="170"/>
      <c r="P160" s="171">
        <f>SUM(P161:P172)</f>
        <v>0</v>
      </c>
      <c r="Q160" s="170"/>
      <c r="R160" s="171">
        <f>SUM(R161:R172)</f>
        <v>0</v>
      </c>
      <c r="S160" s="170"/>
      <c r="T160" s="172">
        <f>SUM(T161:T172)</f>
        <v>0</v>
      </c>
      <c r="U160" s="12"/>
      <c r="V160" s="12"/>
      <c r="W160" s="12"/>
      <c r="X160" s="12"/>
      <c r="Y160" s="12"/>
      <c r="Z160" s="12"/>
      <c r="AA160" s="12"/>
      <c r="AB160" s="12"/>
      <c r="AC160" s="12"/>
      <c r="AD160" s="12"/>
      <c r="AE160" s="12"/>
      <c r="AR160" s="165" t="s">
        <v>280</v>
      </c>
      <c r="AT160" s="173" t="s">
        <v>72</v>
      </c>
      <c r="AU160" s="173" t="s">
        <v>80</v>
      </c>
      <c r="AY160" s="165" t="s">
        <v>281</v>
      </c>
      <c r="BK160" s="174">
        <f>SUM(BK161:BK172)</f>
        <v>0</v>
      </c>
    </row>
    <row r="161" s="2" customFormat="1" ht="21.75" customHeight="1">
      <c r="A161" s="34"/>
      <c r="B161" s="177"/>
      <c r="C161" s="178" t="s">
        <v>8</v>
      </c>
      <c r="D161" s="178" t="s">
        <v>284</v>
      </c>
      <c r="E161" s="179" t="s">
        <v>339</v>
      </c>
      <c r="F161" s="180" t="s">
        <v>340</v>
      </c>
      <c r="G161" s="181" t="s">
        <v>287</v>
      </c>
      <c r="H161" s="182"/>
      <c r="I161" s="183"/>
      <c r="J161" s="184">
        <f>ROUND(I161*H161,2)</f>
        <v>0</v>
      </c>
      <c r="K161" s="185"/>
      <c r="L161" s="35"/>
      <c r="M161" s="186" t="s">
        <v>1</v>
      </c>
      <c r="N161" s="187"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288</v>
      </c>
      <c r="AT161" s="190" t="s">
        <v>284</v>
      </c>
      <c r="AU161" s="190" t="s">
        <v>82</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288</v>
      </c>
      <c r="BM161" s="190" t="s">
        <v>3774</v>
      </c>
    </row>
    <row r="162" s="2" customFormat="1">
      <c r="A162" s="34"/>
      <c r="B162" s="35"/>
      <c r="C162" s="34"/>
      <c r="D162" s="192" t="s">
        <v>290</v>
      </c>
      <c r="E162" s="34"/>
      <c r="F162" s="193" t="s">
        <v>340</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82</v>
      </c>
    </row>
    <row r="163" s="2" customFormat="1">
      <c r="A163" s="34"/>
      <c r="B163" s="35"/>
      <c r="C163" s="34"/>
      <c r="D163" s="192" t="s">
        <v>291</v>
      </c>
      <c r="E163" s="34"/>
      <c r="F163" s="197" t="s">
        <v>342</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291</v>
      </c>
      <c r="AU163" s="15" t="s">
        <v>82</v>
      </c>
    </row>
    <row r="164" s="2" customFormat="1" ht="24.15" customHeight="1">
      <c r="A164" s="34"/>
      <c r="B164" s="177"/>
      <c r="C164" s="178" t="s">
        <v>343</v>
      </c>
      <c r="D164" s="178" t="s">
        <v>284</v>
      </c>
      <c r="E164" s="179" t="s">
        <v>344</v>
      </c>
      <c r="F164" s="180" t="s">
        <v>345</v>
      </c>
      <c r="G164" s="181" t="s">
        <v>287</v>
      </c>
      <c r="H164" s="182"/>
      <c r="I164" s="183"/>
      <c r="J164" s="184">
        <f>ROUND(I164*H164,2)</f>
        <v>0</v>
      </c>
      <c r="K164" s="185"/>
      <c r="L164" s="35"/>
      <c r="M164" s="186" t="s">
        <v>1</v>
      </c>
      <c r="N164" s="187" t="s">
        <v>38</v>
      </c>
      <c r="O164" s="73"/>
      <c r="P164" s="188">
        <f>O164*H164</f>
        <v>0</v>
      </c>
      <c r="Q164" s="188">
        <v>0</v>
      </c>
      <c r="R164" s="188">
        <f>Q164*H164</f>
        <v>0</v>
      </c>
      <c r="S164" s="188">
        <v>0</v>
      </c>
      <c r="T164" s="189">
        <f>S164*H164</f>
        <v>0</v>
      </c>
      <c r="U164" s="34"/>
      <c r="V164" s="34"/>
      <c r="W164" s="34"/>
      <c r="X164" s="34"/>
      <c r="Y164" s="34"/>
      <c r="Z164" s="34"/>
      <c r="AA164" s="34"/>
      <c r="AB164" s="34"/>
      <c r="AC164" s="34"/>
      <c r="AD164" s="34"/>
      <c r="AE164" s="34"/>
      <c r="AR164" s="190" t="s">
        <v>288</v>
      </c>
      <c r="AT164" s="190" t="s">
        <v>284</v>
      </c>
      <c r="AU164" s="190" t="s">
        <v>82</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288</v>
      </c>
      <c r="BM164" s="190" t="s">
        <v>3775</v>
      </c>
    </row>
    <row r="165" s="2" customFormat="1">
      <c r="A165" s="34"/>
      <c r="B165" s="35"/>
      <c r="C165" s="34"/>
      <c r="D165" s="192" t="s">
        <v>290</v>
      </c>
      <c r="E165" s="34"/>
      <c r="F165" s="193" t="s">
        <v>345</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82</v>
      </c>
    </row>
    <row r="166" s="2" customFormat="1">
      <c r="A166" s="34"/>
      <c r="B166" s="35"/>
      <c r="C166" s="34"/>
      <c r="D166" s="192" t="s">
        <v>291</v>
      </c>
      <c r="E166" s="34"/>
      <c r="F166" s="197" t="s">
        <v>347</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291</v>
      </c>
      <c r="AU166" s="15" t="s">
        <v>82</v>
      </c>
    </row>
    <row r="167" s="2" customFormat="1" ht="16.5" customHeight="1">
      <c r="A167" s="34"/>
      <c r="B167" s="177"/>
      <c r="C167" s="178" t="s">
        <v>348</v>
      </c>
      <c r="D167" s="178" t="s">
        <v>284</v>
      </c>
      <c r="E167" s="179" t="s">
        <v>349</v>
      </c>
      <c r="F167" s="180" t="s">
        <v>350</v>
      </c>
      <c r="G167" s="181" t="s">
        <v>287</v>
      </c>
      <c r="H167" s="182"/>
      <c r="I167" s="183"/>
      <c r="J167" s="184">
        <f>ROUND(I167*H167,2)</f>
        <v>0</v>
      </c>
      <c r="K167" s="185"/>
      <c r="L167" s="35"/>
      <c r="M167" s="186" t="s">
        <v>1</v>
      </c>
      <c r="N167" s="187" t="s">
        <v>38</v>
      </c>
      <c r="O167" s="73"/>
      <c r="P167" s="188">
        <f>O167*H167</f>
        <v>0</v>
      </c>
      <c r="Q167" s="188">
        <v>0</v>
      </c>
      <c r="R167" s="188">
        <f>Q167*H167</f>
        <v>0</v>
      </c>
      <c r="S167" s="188">
        <v>0</v>
      </c>
      <c r="T167" s="189">
        <f>S167*H167</f>
        <v>0</v>
      </c>
      <c r="U167" s="34"/>
      <c r="V167" s="34"/>
      <c r="W167" s="34"/>
      <c r="X167" s="34"/>
      <c r="Y167" s="34"/>
      <c r="Z167" s="34"/>
      <c r="AA167" s="34"/>
      <c r="AB167" s="34"/>
      <c r="AC167" s="34"/>
      <c r="AD167" s="34"/>
      <c r="AE167" s="34"/>
      <c r="AR167" s="190" t="s">
        <v>288</v>
      </c>
      <c r="AT167" s="190" t="s">
        <v>284</v>
      </c>
      <c r="AU167" s="190" t="s">
        <v>82</v>
      </c>
      <c r="AY167" s="15" t="s">
        <v>281</v>
      </c>
      <c r="BE167" s="191">
        <f>IF(N167="základní",J167,0)</f>
        <v>0</v>
      </c>
      <c r="BF167" s="191">
        <f>IF(N167="snížená",J167,0)</f>
        <v>0</v>
      </c>
      <c r="BG167" s="191">
        <f>IF(N167="zákl. přenesená",J167,0)</f>
        <v>0</v>
      </c>
      <c r="BH167" s="191">
        <f>IF(N167="sníž. přenesená",J167,0)</f>
        <v>0</v>
      </c>
      <c r="BI167" s="191">
        <f>IF(N167="nulová",J167,0)</f>
        <v>0</v>
      </c>
      <c r="BJ167" s="15" t="s">
        <v>80</v>
      </c>
      <c r="BK167" s="191">
        <f>ROUND(I167*H167,2)</f>
        <v>0</v>
      </c>
      <c r="BL167" s="15" t="s">
        <v>288</v>
      </c>
      <c r="BM167" s="190" t="s">
        <v>3776</v>
      </c>
    </row>
    <row r="168" s="2" customFormat="1">
      <c r="A168" s="34"/>
      <c r="B168" s="35"/>
      <c r="C168" s="34"/>
      <c r="D168" s="192" t="s">
        <v>290</v>
      </c>
      <c r="E168" s="34"/>
      <c r="F168" s="193" t="s">
        <v>350</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290</v>
      </c>
      <c r="AU168" s="15" t="s">
        <v>82</v>
      </c>
    </row>
    <row r="169" s="2" customFormat="1">
      <c r="A169" s="34"/>
      <c r="B169" s="35"/>
      <c r="C169" s="34"/>
      <c r="D169" s="192" t="s">
        <v>291</v>
      </c>
      <c r="E169" s="34"/>
      <c r="F169" s="197" t="s">
        <v>352</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291</v>
      </c>
      <c r="AU169" s="15" t="s">
        <v>82</v>
      </c>
    </row>
    <row r="170" s="2" customFormat="1" ht="16.5" customHeight="1">
      <c r="A170" s="34"/>
      <c r="B170" s="177"/>
      <c r="C170" s="178" t="s">
        <v>353</v>
      </c>
      <c r="D170" s="178" t="s">
        <v>284</v>
      </c>
      <c r="E170" s="179" t="s">
        <v>354</v>
      </c>
      <c r="F170" s="180" t="s">
        <v>355</v>
      </c>
      <c r="G170" s="181" t="s">
        <v>287</v>
      </c>
      <c r="H170" s="182"/>
      <c r="I170" s="183"/>
      <c r="J170" s="184">
        <f>ROUND(I170*H170,2)</f>
        <v>0</v>
      </c>
      <c r="K170" s="185"/>
      <c r="L170" s="35"/>
      <c r="M170" s="186" t="s">
        <v>1</v>
      </c>
      <c r="N170" s="187" t="s">
        <v>38</v>
      </c>
      <c r="O170" s="73"/>
      <c r="P170" s="188">
        <f>O170*H170</f>
        <v>0</v>
      </c>
      <c r="Q170" s="188">
        <v>0</v>
      </c>
      <c r="R170" s="188">
        <f>Q170*H170</f>
        <v>0</v>
      </c>
      <c r="S170" s="188">
        <v>0</v>
      </c>
      <c r="T170" s="189">
        <f>S170*H170</f>
        <v>0</v>
      </c>
      <c r="U170" s="34"/>
      <c r="V170" s="34"/>
      <c r="W170" s="34"/>
      <c r="X170" s="34"/>
      <c r="Y170" s="34"/>
      <c r="Z170" s="34"/>
      <c r="AA170" s="34"/>
      <c r="AB170" s="34"/>
      <c r="AC170" s="34"/>
      <c r="AD170" s="34"/>
      <c r="AE170" s="34"/>
      <c r="AR170" s="190" t="s">
        <v>288</v>
      </c>
      <c r="AT170" s="190" t="s">
        <v>284</v>
      </c>
      <c r="AU170" s="190" t="s">
        <v>82</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288</v>
      </c>
      <c r="BM170" s="190" t="s">
        <v>3777</v>
      </c>
    </row>
    <row r="171" s="2" customFormat="1">
      <c r="A171" s="34"/>
      <c r="B171" s="35"/>
      <c r="C171" s="34"/>
      <c r="D171" s="192" t="s">
        <v>290</v>
      </c>
      <c r="E171" s="34"/>
      <c r="F171" s="193" t="s">
        <v>355</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82</v>
      </c>
    </row>
    <row r="172" s="2" customFormat="1">
      <c r="A172" s="34"/>
      <c r="B172" s="35"/>
      <c r="C172" s="34"/>
      <c r="D172" s="192" t="s">
        <v>291</v>
      </c>
      <c r="E172" s="34"/>
      <c r="F172" s="197" t="s">
        <v>357</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291</v>
      </c>
      <c r="AU172" s="15" t="s">
        <v>82</v>
      </c>
    </row>
    <row r="173" s="12" customFormat="1" ht="22.8" customHeight="1">
      <c r="A173" s="12"/>
      <c r="B173" s="164"/>
      <c r="C173" s="12"/>
      <c r="D173" s="165" t="s">
        <v>72</v>
      </c>
      <c r="E173" s="175" t="s">
        <v>358</v>
      </c>
      <c r="F173" s="175" t="s">
        <v>359</v>
      </c>
      <c r="G173" s="12"/>
      <c r="H173" s="12"/>
      <c r="I173" s="167"/>
      <c r="J173" s="176">
        <f>BK173</f>
        <v>0</v>
      </c>
      <c r="K173" s="12"/>
      <c r="L173" s="164"/>
      <c r="M173" s="169"/>
      <c r="N173" s="170"/>
      <c r="O173" s="170"/>
      <c r="P173" s="171">
        <f>SUM(P174:P176)</f>
        <v>0</v>
      </c>
      <c r="Q173" s="170"/>
      <c r="R173" s="171">
        <f>SUM(R174:R176)</f>
        <v>0</v>
      </c>
      <c r="S173" s="170"/>
      <c r="T173" s="172">
        <f>SUM(T174:T176)</f>
        <v>0</v>
      </c>
      <c r="U173" s="12"/>
      <c r="V173" s="12"/>
      <c r="W173" s="12"/>
      <c r="X173" s="12"/>
      <c r="Y173" s="12"/>
      <c r="Z173" s="12"/>
      <c r="AA173" s="12"/>
      <c r="AB173" s="12"/>
      <c r="AC173" s="12"/>
      <c r="AD173" s="12"/>
      <c r="AE173" s="12"/>
      <c r="AR173" s="165" t="s">
        <v>280</v>
      </c>
      <c r="AT173" s="173" t="s">
        <v>72</v>
      </c>
      <c r="AU173" s="173" t="s">
        <v>80</v>
      </c>
      <c r="AY173" s="165" t="s">
        <v>281</v>
      </c>
      <c r="BK173" s="174">
        <f>SUM(BK174:BK176)</f>
        <v>0</v>
      </c>
    </row>
    <row r="174" s="2" customFormat="1" ht="16.5" customHeight="1">
      <c r="A174" s="34"/>
      <c r="B174" s="177"/>
      <c r="C174" s="178" t="s">
        <v>360</v>
      </c>
      <c r="D174" s="178" t="s">
        <v>284</v>
      </c>
      <c r="E174" s="179" t="s">
        <v>361</v>
      </c>
      <c r="F174" s="180" t="s">
        <v>362</v>
      </c>
      <c r="G174" s="181" t="s">
        <v>287</v>
      </c>
      <c r="H174" s="182"/>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288</v>
      </c>
      <c r="AT174" s="190" t="s">
        <v>284</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288</v>
      </c>
      <c r="BM174" s="190" t="s">
        <v>3778</v>
      </c>
    </row>
    <row r="175" s="2" customFormat="1">
      <c r="A175" s="34"/>
      <c r="B175" s="35"/>
      <c r="C175" s="34"/>
      <c r="D175" s="192" t="s">
        <v>290</v>
      </c>
      <c r="E175" s="34"/>
      <c r="F175" s="193" t="s">
        <v>362</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2" customFormat="1">
      <c r="A176" s="34"/>
      <c r="B176" s="35"/>
      <c r="C176" s="34"/>
      <c r="D176" s="192" t="s">
        <v>291</v>
      </c>
      <c r="E176" s="34"/>
      <c r="F176" s="197" t="s">
        <v>364</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82</v>
      </c>
    </row>
    <row r="177" s="12" customFormat="1" ht="22.8" customHeight="1">
      <c r="A177" s="12"/>
      <c r="B177" s="164"/>
      <c r="C177" s="12"/>
      <c r="D177" s="165" t="s">
        <v>72</v>
      </c>
      <c r="E177" s="175" t="s">
        <v>365</v>
      </c>
      <c r="F177" s="175" t="s">
        <v>366</v>
      </c>
      <c r="G177" s="12"/>
      <c r="H177" s="12"/>
      <c r="I177" s="167"/>
      <c r="J177" s="176">
        <f>BK177</f>
        <v>0</v>
      </c>
      <c r="K177" s="12"/>
      <c r="L177" s="164"/>
      <c r="M177" s="169"/>
      <c r="N177" s="170"/>
      <c r="O177" s="170"/>
      <c r="P177" s="171">
        <f>SUM(P178:P194)</f>
        <v>0</v>
      </c>
      <c r="Q177" s="170"/>
      <c r="R177" s="171">
        <f>SUM(R178:R194)</f>
        <v>0</v>
      </c>
      <c r="S177" s="170"/>
      <c r="T177" s="172">
        <f>SUM(T178:T194)</f>
        <v>0</v>
      </c>
      <c r="U177" s="12"/>
      <c r="V177" s="12"/>
      <c r="W177" s="12"/>
      <c r="X177" s="12"/>
      <c r="Y177" s="12"/>
      <c r="Z177" s="12"/>
      <c r="AA177" s="12"/>
      <c r="AB177" s="12"/>
      <c r="AC177" s="12"/>
      <c r="AD177" s="12"/>
      <c r="AE177" s="12"/>
      <c r="AR177" s="165" t="s">
        <v>280</v>
      </c>
      <c r="AT177" s="173" t="s">
        <v>72</v>
      </c>
      <c r="AU177" s="173" t="s">
        <v>80</v>
      </c>
      <c r="AY177" s="165" t="s">
        <v>281</v>
      </c>
      <c r="BK177" s="174">
        <f>SUM(BK178:BK194)</f>
        <v>0</v>
      </c>
    </row>
    <row r="178" s="2" customFormat="1" ht="16.5" customHeight="1">
      <c r="A178" s="34"/>
      <c r="B178" s="177"/>
      <c r="C178" s="178" t="s">
        <v>367</v>
      </c>
      <c r="D178" s="178" t="s">
        <v>284</v>
      </c>
      <c r="E178" s="179" t="s">
        <v>368</v>
      </c>
      <c r="F178" s="180" t="s">
        <v>369</v>
      </c>
      <c r="G178" s="181" t="s">
        <v>287</v>
      </c>
      <c r="H178" s="182"/>
      <c r="I178" s="183"/>
      <c r="J178" s="184">
        <f>ROUND(I178*H178,2)</f>
        <v>0</v>
      </c>
      <c r="K178" s="185"/>
      <c r="L178" s="35"/>
      <c r="M178" s="186" t="s">
        <v>1</v>
      </c>
      <c r="N178" s="187" t="s">
        <v>38</v>
      </c>
      <c r="O178" s="73"/>
      <c r="P178" s="188">
        <f>O178*H178</f>
        <v>0</v>
      </c>
      <c r="Q178" s="188">
        <v>0</v>
      </c>
      <c r="R178" s="188">
        <f>Q178*H178</f>
        <v>0</v>
      </c>
      <c r="S178" s="188">
        <v>0</v>
      </c>
      <c r="T178" s="189">
        <f>S178*H178</f>
        <v>0</v>
      </c>
      <c r="U178" s="34"/>
      <c r="V178" s="34"/>
      <c r="W178" s="34"/>
      <c r="X178" s="34"/>
      <c r="Y178" s="34"/>
      <c r="Z178" s="34"/>
      <c r="AA178" s="34"/>
      <c r="AB178" s="34"/>
      <c r="AC178" s="34"/>
      <c r="AD178" s="34"/>
      <c r="AE178" s="34"/>
      <c r="AR178" s="190" t="s">
        <v>288</v>
      </c>
      <c r="AT178" s="190" t="s">
        <v>284</v>
      </c>
      <c r="AU178" s="190" t="s">
        <v>82</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288</v>
      </c>
      <c r="BM178" s="190" t="s">
        <v>3779</v>
      </c>
    </row>
    <row r="179" s="2" customFormat="1">
      <c r="A179" s="34"/>
      <c r="B179" s="35"/>
      <c r="C179" s="34"/>
      <c r="D179" s="192" t="s">
        <v>290</v>
      </c>
      <c r="E179" s="34"/>
      <c r="F179" s="193" t="s">
        <v>369</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82</v>
      </c>
    </row>
    <row r="180" s="2" customFormat="1">
      <c r="A180" s="34"/>
      <c r="B180" s="35"/>
      <c r="C180" s="34"/>
      <c r="D180" s="192" t="s">
        <v>291</v>
      </c>
      <c r="E180" s="34"/>
      <c r="F180" s="197" t="s">
        <v>371</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291</v>
      </c>
      <c r="AU180" s="15" t="s">
        <v>82</v>
      </c>
    </row>
    <row r="181" s="2" customFormat="1" ht="16.5" customHeight="1">
      <c r="A181" s="34"/>
      <c r="B181" s="177"/>
      <c r="C181" s="178" t="s">
        <v>372</v>
      </c>
      <c r="D181" s="178" t="s">
        <v>284</v>
      </c>
      <c r="E181" s="179" t="s">
        <v>373</v>
      </c>
      <c r="F181" s="180" t="s">
        <v>374</v>
      </c>
      <c r="G181" s="181" t="s">
        <v>287</v>
      </c>
      <c r="H181" s="182"/>
      <c r="I181" s="183"/>
      <c r="J181" s="184">
        <f>ROUND(I181*H181,2)</f>
        <v>0</v>
      </c>
      <c r="K181" s="185"/>
      <c r="L181" s="35"/>
      <c r="M181" s="186" t="s">
        <v>1</v>
      </c>
      <c r="N181" s="187"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288</v>
      </c>
      <c r="AT181" s="190" t="s">
        <v>284</v>
      </c>
      <c r="AU181" s="190" t="s">
        <v>82</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288</v>
      </c>
      <c r="BM181" s="190" t="s">
        <v>3780</v>
      </c>
    </row>
    <row r="182" s="2" customFormat="1">
      <c r="A182" s="34"/>
      <c r="B182" s="35"/>
      <c r="C182" s="34"/>
      <c r="D182" s="192" t="s">
        <v>290</v>
      </c>
      <c r="E182" s="34"/>
      <c r="F182" s="193" t="s">
        <v>374</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82</v>
      </c>
    </row>
    <row r="183" s="2" customFormat="1">
      <c r="A183" s="34"/>
      <c r="B183" s="35"/>
      <c r="C183" s="34"/>
      <c r="D183" s="192" t="s">
        <v>291</v>
      </c>
      <c r="E183" s="34"/>
      <c r="F183" s="197" t="s">
        <v>376</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291</v>
      </c>
      <c r="AU183" s="15" t="s">
        <v>82</v>
      </c>
    </row>
    <row r="184" s="2" customFormat="1" ht="16.5" customHeight="1">
      <c r="A184" s="34"/>
      <c r="B184" s="177"/>
      <c r="C184" s="178" t="s">
        <v>7</v>
      </c>
      <c r="D184" s="178" t="s">
        <v>284</v>
      </c>
      <c r="E184" s="179" t="s">
        <v>377</v>
      </c>
      <c r="F184" s="180" t="s">
        <v>378</v>
      </c>
      <c r="G184" s="181" t="s">
        <v>287</v>
      </c>
      <c r="H184" s="182"/>
      <c r="I184" s="183"/>
      <c r="J184" s="184">
        <f>ROUND(I184*H184,2)</f>
        <v>0</v>
      </c>
      <c r="K184" s="185"/>
      <c r="L184" s="35"/>
      <c r="M184" s="186" t="s">
        <v>1</v>
      </c>
      <c r="N184" s="187" t="s">
        <v>38</v>
      </c>
      <c r="O184" s="73"/>
      <c r="P184" s="188">
        <f>O184*H184</f>
        <v>0</v>
      </c>
      <c r="Q184" s="188">
        <v>0</v>
      </c>
      <c r="R184" s="188">
        <f>Q184*H184</f>
        <v>0</v>
      </c>
      <c r="S184" s="188">
        <v>0</v>
      </c>
      <c r="T184" s="189">
        <f>S184*H184</f>
        <v>0</v>
      </c>
      <c r="U184" s="34"/>
      <c r="V184" s="34"/>
      <c r="W184" s="34"/>
      <c r="X184" s="34"/>
      <c r="Y184" s="34"/>
      <c r="Z184" s="34"/>
      <c r="AA184" s="34"/>
      <c r="AB184" s="34"/>
      <c r="AC184" s="34"/>
      <c r="AD184" s="34"/>
      <c r="AE184" s="34"/>
      <c r="AR184" s="190" t="s">
        <v>288</v>
      </c>
      <c r="AT184" s="190" t="s">
        <v>284</v>
      </c>
      <c r="AU184" s="190" t="s">
        <v>82</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288</v>
      </c>
      <c r="BM184" s="190" t="s">
        <v>3781</v>
      </c>
    </row>
    <row r="185" s="2" customFormat="1">
      <c r="A185" s="34"/>
      <c r="B185" s="35"/>
      <c r="C185" s="34"/>
      <c r="D185" s="192" t="s">
        <v>290</v>
      </c>
      <c r="E185" s="34"/>
      <c r="F185" s="193" t="s">
        <v>378</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82</v>
      </c>
    </row>
    <row r="186" s="2" customFormat="1" ht="16.5" customHeight="1">
      <c r="A186" s="34"/>
      <c r="B186" s="177"/>
      <c r="C186" s="178" t="s">
        <v>380</v>
      </c>
      <c r="D186" s="178" t="s">
        <v>284</v>
      </c>
      <c r="E186" s="179" t="s">
        <v>381</v>
      </c>
      <c r="F186" s="180" t="s">
        <v>382</v>
      </c>
      <c r="G186" s="181" t="s">
        <v>287</v>
      </c>
      <c r="H186" s="182"/>
      <c r="I186" s="183"/>
      <c r="J186" s="184">
        <f>ROUND(I186*H186,2)</f>
        <v>0</v>
      </c>
      <c r="K186" s="185"/>
      <c r="L186" s="35"/>
      <c r="M186" s="186" t="s">
        <v>1</v>
      </c>
      <c r="N186" s="187" t="s">
        <v>38</v>
      </c>
      <c r="O186" s="73"/>
      <c r="P186" s="188">
        <f>O186*H186</f>
        <v>0</v>
      </c>
      <c r="Q186" s="188">
        <v>0</v>
      </c>
      <c r="R186" s="188">
        <f>Q186*H186</f>
        <v>0</v>
      </c>
      <c r="S186" s="188">
        <v>0</v>
      </c>
      <c r="T186" s="189">
        <f>S186*H186</f>
        <v>0</v>
      </c>
      <c r="U186" s="34"/>
      <c r="V186" s="34"/>
      <c r="W186" s="34"/>
      <c r="X186" s="34"/>
      <c r="Y186" s="34"/>
      <c r="Z186" s="34"/>
      <c r="AA186" s="34"/>
      <c r="AB186" s="34"/>
      <c r="AC186" s="34"/>
      <c r="AD186" s="34"/>
      <c r="AE186" s="34"/>
      <c r="AR186" s="190" t="s">
        <v>288</v>
      </c>
      <c r="AT186" s="190" t="s">
        <v>284</v>
      </c>
      <c r="AU186" s="190" t="s">
        <v>82</v>
      </c>
      <c r="AY186" s="15" t="s">
        <v>281</v>
      </c>
      <c r="BE186" s="191">
        <f>IF(N186="základní",J186,0)</f>
        <v>0</v>
      </c>
      <c r="BF186" s="191">
        <f>IF(N186="snížená",J186,0)</f>
        <v>0</v>
      </c>
      <c r="BG186" s="191">
        <f>IF(N186="zákl. přenesená",J186,0)</f>
        <v>0</v>
      </c>
      <c r="BH186" s="191">
        <f>IF(N186="sníž. přenesená",J186,0)</f>
        <v>0</v>
      </c>
      <c r="BI186" s="191">
        <f>IF(N186="nulová",J186,0)</f>
        <v>0</v>
      </c>
      <c r="BJ186" s="15" t="s">
        <v>80</v>
      </c>
      <c r="BK186" s="191">
        <f>ROUND(I186*H186,2)</f>
        <v>0</v>
      </c>
      <c r="BL186" s="15" t="s">
        <v>288</v>
      </c>
      <c r="BM186" s="190" t="s">
        <v>3782</v>
      </c>
    </row>
    <row r="187" s="2" customFormat="1">
      <c r="A187" s="34"/>
      <c r="B187" s="35"/>
      <c r="C187" s="34"/>
      <c r="D187" s="192" t="s">
        <v>290</v>
      </c>
      <c r="E187" s="34"/>
      <c r="F187" s="193" t="s">
        <v>382</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290</v>
      </c>
      <c r="AU187" s="15" t="s">
        <v>82</v>
      </c>
    </row>
    <row r="188" s="2" customFormat="1">
      <c r="A188" s="34"/>
      <c r="B188" s="35"/>
      <c r="C188" s="34"/>
      <c r="D188" s="192" t="s">
        <v>291</v>
      </c>
      <c r="E188" s="34"/>
      <c r="F188" s="197" t="s">
        <v>384</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291</v>
      </c>
      <c r="AU188" s="15" t="s">
        <v>82</v>
      </c>
    </row>
    <row r="189" s="2" customFormat="1" ht="16.5" customHeight="1">
      <c r="A189" s="34"/>
      <c r="B189" s="177"/>
      <c r="C189" s="178" t="s">
        <v>385</v>
      </c>
      <c r="D189" s="178" t="s">
        <v>284</v>
      </c>
      <c r="E189" s="179" t="s">
        <v>386</v>
      </c>
      <c r="F189" s="180" t="s">
        <v>387</v>
      </c>
      <c r="G189" s="181" t="s">
        <v>287</v>
      </c>
      <c r="H189" s="182"/>
      <c r="I189" s="183"/>
      <c r="J189" s="184">
        <f>ROUND(I189*H189,2)</f>
        <v>0</v>
      </c>
      <c r="K189" s="185"/>
      <c r="L189" s="35"/>
      <c r="M189" s="186" t="s">
        <v>1</v>
      </c>
      <c r="N189" s="187" t="s">
        <v>38</v>
      </c>
      <c r="O189" s="73"/>
      <c r="P189" s="188">
        <f>O189*H189</f>
        <v>0</v>
      </c>
      <c r="Q189" s="188">
        <v>0</v>
      </c>
      <c r="R189" s="188">
        <f>Q189*H189</f>
        <v>0</v>
      </c>
      <c r="S189" s="188">
        <v>0</v>
      </c>
      <c r="T189" s="189">
        <f>S189*H189</f>
        <v>0</v>
      </c>
      <c r="U189" s="34"/>
      <c r="V189" s="34"/>
      <c r="W189" s="34"/>
      <c r="X189" s="34"/>
      <c r="Y189" s="34"/>
      <c r="Z189" s="34"/>
      <c r="AA189" s="34"/>
      <c r="AB189" s="34"/>
      <c r="AC189" s="34"/>
      <c r="AD189" s="34"/>
      <c r="AE189" s="34"/>
      <c r="AR189" s="190" t="s">
        <v>288</v>
      </c>
      <c r="AT189" s="190" t="s">
        <v>284</v>
      </c>
      <c r="AU189" s="190" t="s">
        <v>82</v>
      </c>
      <c r="AY189" s="15" t="s">
        <v>281</v>
      </c>
      <c r="BE189" s="191">
        <f>IF(N189="základní",J189,0)</f>
        <v>0</v>
      </c>
      <c r="BF189" s="191">
        <f>IF(N189="snížená",J189,0)</f>
        <v>0</v>
      </c>
      <c r="BG189" s="191">
        <f>IF(N189="zákl. přenesená",J189,0)</f>
        <v>0</v>
      </c>
      <c r="BH189" s="191">
        <f>IF(N189="sníž. přenesená",J189,0)</f>
        <v>0</v>
      </c>
      <c r="BI189" s="191">
        <f>IF(N189="nulová",J189,0)</f>
        <v>0</v>
      </c>
      <c r="BJ189" s="15" t="s">
        <v>80</v>
      </c>
      <c r="BK189" s="191">
        <f>ROUND(I189*H189,2)</f>
        <v>0</v>
      </c>
      <c r="BL189" s="15" t="s">
        <v>288</v>
      </c>
      <c r="BM189" s="190" t="s">
        <v>3783</v>
      </c>
    </row>
    <row r="190" s="2" customFormat="1">
      <c r="A190" s="34"/>
      <c r="B190" s="35"/>
      <c r="C190" s="34"/>
      <c r="D190" s="192" t="s">
        <v>290</v>
      </c>
      <c r="E190" s="34"/>
      <c r="F190" s="193" t="s">
        <v>387</v>
      </c>
      <c r="G190" s="34"/>
      <c r="H190" s="34"/>
      <c r="I190" s="194"/>
      <c r="J190" s="34"/>
      <c r="K190" s="34"/>
      <c r="L190" s="35"/>
      <c r="M190" s="195"/>
      <c r="N190" s="196"/>
      <c r="O190" s="73"/>
      <c r="P190" s="73"/>
      <c r="Q190" s="73"/>
      <c r="R190" s="73"/>
      <c r="S190" s="73"/>
      <c r="T190" s="74"/>
      <c r="U190" s="34"/>
      <c r="V190" s="34"/>
      <c r="W190" s="34"/>
      <c r="X190" s="34"/>
      <c r="Y190" s="34"/>
      <c r="Z190" s="34"/>
      <c r="AA190" s="34"/>
      <c r="AB190" s="34"/>
      <c r="AC190" s="34"/>
      <c r="AD190" s="34"/>
      <c r="AE190" s="34"/>
      <c r="AT190" s="15" t="s">
        <v>290</v>
      </c>
      <c r="AU190" s="15" t="s">
        <v>82</v>
      </c>
    </row>
    <row r="191" s="2" customFormat="1">
      <c r="A191" s="34"/>
      <c r="B191" s="35"/>
      <c r="C191" s="34"/>
      <c r="D191" s="192" t="s">
        <v>291</v>
      </c>
      <c r="E191" s="34"/>
      <c r="F191" s="197" t="s">
        <v>389</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291</v>
      </c>
      <c r="AU191" s="15" t="s">
        <v>82</v>
      </c>
    </row>
    <row r="192" s="2" customFormat="1" ht="16.5" customHeight="1">
      <c r="A192" s="34"/>
      <c r="B192" s="177"/>
      <c r="C192" s="178" t="s">
        <v>390</v>
      </c>
      <c r="D192" s="178" t="s">
        <v>284</v>
      </c>
      <c r="E192" s="179" t="s">
        <v>391</v>
      </c>
      <c r="F192" s="180" t="s">
        <v>392</v>
      </c>
      <c r="G192" s="181" t="s">
        <v>287</v>
      </c>
      <c r="H192" s="182"/>
      <c r="I192" s="183"/>
      <c r="J192" s="184">
        <f>ROUND(I192*H192,2)</f>
        <v>0</v>
      </c>
      <c r="K192" s="185"/>
      <c r="L192" s="35"/>
      <c r="M192" s="186" t="s">
        <v>1</v>
      </c>
      <c r="N192" s="187" t="s">
        <v>38</v>
      </c>
      <c r="O192" s="73"/>
      <c r="P192" s="188">
        <f>O192*H192</f>
        <v>0</v>
      </c>
      <c r="Q192" s="188">
        <v>0</v>
      </c>
      <c r="R192" s="188">
        <f>Q192*H192</f>
        <v>0</v>
      </c>
      <c r="S192" s="188">
        <v>0</v>
      </c>
      <c r="T192" s="189">
        <f>S192*H192</f>
        <v>0</v>
      </c>
      <c r="U192" s="34"/>
      <c r="V192" s="34"/>
      <c r="W192" s="34"/>
      <c r="X192" s="34"/>
      <c r="Y192" s="34"/>
      <c r="Z192" s="34"/>
      <c r="AA192" s="34"/>
      <c r="AB192" s="34"/>
      <c r="AC192" s="34"/>
      <c r="AD192" s="34"/>
      <c r="AE192" s="34"/>
      <c r="AR192" s="190" t="s">
        <v>288</v>
      </c>
      <c r="AT192" s="190" t="s">
        <v>284</v>
      </c>
      <c r="AU192" s="190" t="s">
        <v>82</v>
      </c>
      <c r="AY192" s="15" t="s">
        <v>281</v>
      </c>
      <c r="BE192" s="191">
        <f>IF(N192="základní",J192,0)</f>
        <v>0</v>
      </c>
      <c r="BF192" s="191">
        <f>IF(N192="snížená",J192,0)</f>
        <v>0</v>
      </c>
      <c r="BG192" s="191">
        <f>IF(N192="zákl. přenesená",J192,0)</f>
        <v>0</v>
      </c>
      <c r="BH192" s="191">
        <f>IF(N192="sníž. přenesená",J192,0)</f>
        <v>0</v>
      </c>
      <c r="BI192" s="191">
        <f>IF(N192="nulová",J192,0)</f>
        <v>0</v>
      </c>
      <c r="BJ192" s="15" t="s">
        <v>80</v>
      </c>
      <c r="BK192" s="191">
        <f>ROUND(I192*H192,2)</f>
        <v>0</v>
      </c>
      <c r="BL192" s="15" t="s">
        <v>288</v>
      </c>
      <c r="BM192" s="190" t="s">
        <v>3784</v>
      </c>
    </row>
    <row r="193" s="2" customFormat="1">
      <c r="A193" s="34"/>
      <c r="B193" s="35"/>
      <c r="C193" s="34"/>
      <c r="D193" s="192" t="s">
        <v>290</v>
      </c>
      <c r="E193" s="34"/>
      <c r="F193" s="193" t="s">
        <v>392</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290</v>
      </c>
      <c r="AU193" s="15" t="s">
        <v>82</v>
      </c>
    </row>
    <row r="194" s="2" customFormat="1">
      <c r="A194" s="34"/>
      <c r="B194" s="35"/>
      <c r="C194" s="34"/>
      <c r="D194" s="192" t="s">
        <v>291</v>
      </c>
      <c r="E194" s="34"/>
      <c r="F194" s="198" t="s">
        <v>394</v>
      </c>
      <c r="G194" s="34"/>
      <c r="H194" s="34"/>
      <c r="I194" s="194"/>
      <c r="J194" s="34"/>
      <c r="K194" s="34"/>
      <c r="L194" s="35"/>
      <c r="M194" s="199"/>
      <c r="N194" s="200"/>
      <c r="O194" s="201"/>
      <c r="P194" s="201"/>
      <c r="Q194" s="201"/>
      <c r="R194" s="201"/>
      <c r="S194" s="201"/>
      <c r="T194" s="202"/>
      <c r="U194" s="34"/>
      <c r="V194" s="34"/>
      <c r="W194" s="34"/>
      <c r="X194" s="34"/>
      <c r="Y194" s="34"/>
      <c r="Z194" s="34"/>
      <c r="AA194" s="34"/>
      <c r="AB194" s="34"/>
      <c r="AC194" s="34"/>
      <c r="AD194" s="34"/>
      <c r="AE194" s="34"/>
      <c r="AT194" s="15" t="s">
        <v>291</v>
      </c>
      <c r="AU194" s="15" t="s">
        <v>82</v>
      </c>
    </row>
    <row r="195" s="2" customFormat="1" ht="6.96" customHeight="1">
      <c r="A195" s="34"/>
      <c r="B195" s="56"/>
      <c r="C195" s="57"/>
      <c r="D195" s="57"/>
      <c r="E195" s="57"/>
      <c r="F195" s="57"/>
      <c r="G195" s="57"/>
      <c r="H195" s="57"/>
      <c r="I195" s="57"/>
      <c r="J195" s="57"/>
      <c r="K195" s="57"/>
      <c r="L195" s="35"/>
      <c r="M195" s="34"/>
      <c r="O195" s="34"/>
      <c r="P195" s="34"/>
      <c r="Q195" s="34"/>
      <c r="R195" s="34"/>
      <c r="S195" s="34"/>
      <c r="T195" s="34"/>
      <c r="U195" s="34"/>
      <c r="V195" s="34"/>
      <c r="W195" s="34"/>
      <c r="X195" s="34"/>
      <c r="Y195" s="34"/>
      <c r="Z195" s="34"/>
      <c r="AA195" s="34"/>
      <c r="AB195" s="34"/>
      <c r="AC195" s="34"/>
      <c r="AD195" s="34"/>
      <c r="AE195" s="34"/>
    </row>
  </sheetData>
  <autoFilter ref="C125:K194"/>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218</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s="1" customFormat="1" ht="12" customHeight="1">
      <c r="B8" s="18"/>
      <c r="D8" s="28" t="s">
        <v>249</v>
      </c>
      <c r="L8" s="18"/>
    </row>
    <row r="9" s="2" customFormat="1" ht="16.5" customHeight="1">
      <c r="A9" s="34"/>
      <c r="B9" s="35"/>
      <c r="C9" s="34"/>
      <c r="D9" s="34"/>
      <c r="E9" s="126" t="s">
        <v>3762</v>
      </c>
      <c r="F9" s="34"/>
      <c r="G9" s="34"/>
      <c r="H9" s="34"/>
      <c r="I9" s="34"/>
      <c r="J9" s="34"/>
      <c r="K9" s="34"/>
      <c r="L9" s="51"/>
      <c r="S9" s="34"/>
      <c r="T9" s="34"/>
      <c r="U9" s="34"/>
      <c r="V9" s="34"/>
      <c r="W9" s="34"/>
      <c r="X9" s="34"/>
      <c r="Y9" s="34"/>
      <c r="Z9" s="34"/>
      <c r="AA9" s="34"/>
      <c r="AB9" s="34"/>
      <c r="AC9" s="34"/>
      <c r="AD9" s="34"/>
      <c r="AE9" s="34"/>
    </row>
    <row r="10" s="2" customFormat="1" ht="12" customHeight="1">
      <c r="A10" s="34"/>
      <c r="B10" s="35"/>
      <c r="C10" s="34"/>
      <c r="D10" s="28" t="s">
        <v>251</v>
      </c>
      <c r="E10" s="34"/>
      <c r="F10" s="34"/>
      <c r="G10" s="34"/>
      <c r="H10" s="34"/>
      <c r="I10" s="34"/>
      <c r="J10" s="34"/>
      <c r="K10" s="34"/>
      <c r="L10" s="51"/>
      <c r="S10" s="34"/>
      <c r="T10" s="34"/>
      <c r="U10" s="34"/>
      <c r="V10" s="34"/>
      <c r="W10" s="34"/>
      <c r="X10" s="34"/>
      <c r="Y10" s="34"/>
      <c r="Z10" s="34"/>
      <c r="AA10" s="34"/>
      <c r="AB10" s="34"/>
      <c r="AC10" s="34"/>
      <c r="AD10" s="34"/>
      <c r="AE10" s="34"/>
    </row>
    <row r="11" s="2" customFormat="1" ht="30" customHeight="1">
      <c r="A11" s="34"/>
      <c r="B11" s="35"/>
      <c r="C11" s="34"/>
      <c r="D11" s="34"/>
      <c r="E11" s="63" t="s">
        <v>3785</v>
      </c>
      <c r="F11" s="34"/>
      <c r="G11" s="34"/>
      <c r="H11" s="34"/>
      <c r="I11" s="34"/>
      <c r="J11" s="34"/>
      <c r="K11" s="34"/>
      <c r="L11" s="51"/>
      <c r="S11" s="34"/>
      <c r="T11" s="34"/>
      <c r="U11" s="34"/>
      <c r="V11" s="34"/>
      <c r="W11" s="34"/>
      <c r="X11" s="34"/>
      <c r="Y11" s="34"/>
      <c r="Z11" s="34"/>
      <c r="AA11" s="34"/>
      <c r="AB11" s="34"/>
      <c r="AC11" s="34"/>
      <c r="AD11" s="34"/>
      <c r="AE11" s="34"/>
    </row>
    <row r="12" s="2" customFormat="1">
      <c r="A12" s="34"/>
      <c r="B12" s="35"/>
      <c r="C12" s="34"/>
      <c r="D12" s="34"/>
      <c r="E12" s="34"/>
      <c r="F12" s="34"/>
      <c r="G12" s="34"/>
      <c r="H12" s="34"/>
      <c r="I12" s="34"/>
      <c r="J12" s="34"/>
      <c r="K12" s="34"/>
      <c r="L12" s="51"/>
      <c r="S12" s="34"/>
      <c r="T12" s="34"/>
      <c r="U12" s="34"/>
      <c r="V12" s="34"/>
      <c r="W12" s="34"/>
      <c r="X12" s="34"/>
      <c r="Y12" s="34"/>
      <c r="Z12" s="34"/>
      <c r="AA12" s="34"/>
      <c r="AB12" s="34"/>
      <c r="AC12" s="34"/>
      <c r="AD12" s="34"/>
      <c r="AE12" s="34"/>
    </row>
    <row r="13" s="2" customFormat="1" ht="12" customHeight="1">
      <c r="A13" s="34"/>
      <c r="B13" s="35"/>
      <c r="C13" s="34"/>
      <c r="D13" s="28" t="s">
        <v>18</v>
      </c>
      <c r="E13" s="34"/>
      <c r="F13" s="23" t="s">
        <v>1</v>
      </c>
      <c r="G13" s="34"/>
      <c r="H13" s="34"/>
      <c r="I13" s="28" t="s">
        <v>19</v>
      </c>
      <c r="J13" s="23" t="s">
        <v>1</v>
      </c>
      <c r="K13" s="34"/>
      <c r="L13" s="51"/>
      <c r="S13" s="34"/>
      <c r="T13" s="34"/>
      <c r="U13" s="34"/>
      <c r="V13" s="34"/>
      <c r="W13" s="34"/>
      <c r="X13" s="34"/>
      <c r="Y13" s="34"/>
      <c r="Z13" s="34"/>
      <c r="AA13" s="34"/>
      <c r="AB13" s="34"/>
      <c r="AC13" s="34"/>
      <c r="AD13" s="34"/>
      <c r="AE13" s="34"/>
    </row>
    <row r="14" s="2" customFormat="1" ht="12" customHeight="1">
      <c r="A14" s="34"/>
      <c r="B14" s="35"/>
      <c r="C14" s="34"/>
      <c r="D14" s="28" t="s">
        <v>20</v>
      </c>
      <c r="E14" s="34"/>
      <c r="F14" s="23" t="s">
        <v>2954</v>
      </c>
      <c r="G14" s="34"/>
      <c r="H14" s="34"/>
      <c r="I14" s="28" t="s">
        <v>22</v>
      </c>
      <c r="J14" s="65" t="str">
        <f>'Rekapitulace stavby'!AN8</f>
        <v>5. 12. 2024</v>
      </c>
      <c r="K14" s="34"/>
      <c r="L14" s="51"/>
      <c r="S14" s="34"/>
      <c r="T14" s="34"/>
      <c r="U14" s="34"/>
      <c r="V14" s="34"/>
      <c r="W14" s="34"/>
      <c r="X14" s="34"/>
      <c r="Y14" s="34"/>
      <c r="Z14" s="34"/>
      <c r="AA14" s="34"/>
      <c r="AB14" s="34"/>
      <c r="AC14" s="34"/>
      <c r="AD14" s="34"/>
      <c r="AE14" s="34"/>
    </row>
    <row r="15" s="2" customFormat="1" ht="10.8" customHeight="1">
      <c r="A15" s="34"/>
      <c r="B15" s="35"/>
      <c r="C15" s="34"/>
      <c r="D15" s="34"/>
      <c r="E15" s="34"/>
      <c r="F15" s="34"/>
      <c r="G15" s="34"/>
      <c r="H15" s="34"/>
      <c r="I15" s="34"/>
      <c r="J15" s="34"/>
      <c r="K15" s="34"/>
      <c r="L15" s="51"/>
      <c r="S15" s="34"/>
      <c r="T15" s="34"/>
      <c r="U15" s="34"/>
      <c r="V15" s="34"/>
      <c r="W15" s="34"/>
      <c r="X15" s="34"/>
      <c r="Y15" s="34"/>
      <c r="Z15" s="34"/>
      <c r="AA15" s="34"/>
      <c r="AB15" s="34"/>
      <c r="AC15" s="34"/>
      <c r="AD15" s="34"/>
      <c r="AE15" s="34"/>
    </row>
    <row r="16" s="2" customFormat="1" ht="12" customHeight="1">
      <c r="A16" s="34"/>
      <c r="B16" s="35"/>
      <c r="C16" s="34"/>
      <c r="D16" s="28" t="s">
        <v>24</v>
      </c>
      <c r="E16" s="34"/>
      <c r="F16" s="34"/>
      <c r="G16" s="34"/>
      <c r="H16" s="34"/>
      <c r="I16" s="28" t="s">
        <v>25</v>
      </c>
      <c r="J16" s="23" t="s">
        <v>3786</v>
      </c>
      <c r="K16" s="34"/>
      <c r="L16" s="51"/>
      <c r="S16" s="34"/>
      <c r="T16" s="34"/>
      <c r="U16" s="34"/>
      <c r="V16" s="34"/>
      <c r="W16" s="34"/>
      <c r="X16" s="34"/>
      <c r="Y16" s="34"/>
      <c r="Z16" s="34"/>
      <c r="AA16" s="34"/>
      <c r="AB16" s="34"/>
      <c r="AC16" s="34"/>
      <c r="AD16" s="34"/>
      <c r="AE16" s="34"/>
    </row>
    <row r="17" s="2" customFormat="1" ht="18" customHeight="1">
      <c r="A17" s="34"/>
      <c r="B17" s="35"/>
      <c r="C17" s="34"/>
      <c r="D17" s="34"/>
      <c r="E17" s="23" t="s">
        <v>2955</v>
      </c>
      <c r="F17" s="34"/>
      <c r="G17" s="34"/>
      <c r="H17" s="34"/>
      <c r="I17" s="28" t="s">
        <v>26</v>
      </c>
      <c r="J17" s="23" t="s">
        <v>1</v>
      </c>
      <c r="K17" s="34"/>
      <c r="L17" s="51"/>
      <c r="S17" s="34"/>
      <c r="T17" s="34"/>
      <c r="U17" s="34"/>
      <c r="V17" s="34"/>
      <c r="W17" s="34"/>
      <c r="X17" s="34"/>
      <c r="Y17" s="34"/>
      <c r="Z17" s="34"/>
      <c r="AA17" s="34"/>
      <c r="AB17" s="34"/>
      <c r="AC17" s="34"/>
      <c r="AD17" s="34"/>
      <c r="AE17" s="34"/>
    </row>
    <row r="18" s="2" customFormat="1" ht="6.96" customHeight="1">
      <c r="A18" s="34"/>
      <c r="B18" s="35"/>
      <c r="C18" s="34"/>
      <c r="D18" s="34"/>
      <c r="E18" s="34"/>
      <c r="F18" s="34"/>
      <c r="G18" s="34"/>
      <c r="H18" s="34"/>
      <c r="I18" s="34"/>
      <c r="J18" s="34"/>
      <c r="K18" s="34"/>
      <c r="L18" s="51"/>
      <c r="S18" s="34"/>
      <c r="T18" s="34"/>
      <c r="U18" s="34"/>
      <c r="V18" s="34"/>
      <c r="W18" s="34"/>
      <c r="X18" s="34"/>
      <c r="Y18" s="34"/>
      <c r="Z18" s="34"/>
      <c r="AA18" s="34"/>
      <c r="AB18" s="34"/>
      <c r="AC18" s="34"/>
      <c r="AD18" s="34"/>
      <c r="AE18" s="34"/>
    </row>
    <row r="19" s="2" customFormat="1" ht="12" customHeight="1">
      <c r="A19" s="34"/>
      <c r="B19" s="35"/>
      <c r="C19" s="34"/>
      <c r="D19" s="28" t="s">
        <v>27</v>
      </c>
      <c r="E19" s="34"/>
      <c r="F19" s="34"/>
      <c r="G19" s="34"/>
      <c r="H19" s="34"/>
      <c r="I19" s="28" t="s">
        <v>25</v>
      </c>
      <c r="J19" s="29" t="str">
        <f>'Rekapitulace stavby'!AN13</f>
        <v>Vyplň údaj</v>
      </c>
      <c r="K19" s="34"/>
      <c r="L19" s="51"/>
      <c r="S19" s="34"/>
      <c r="T19" s="34"/>
      <c r="U19" s="34"/>
      <c r="V19" s="34"/>
      <c r="W19" s="34"/>
      <c r="X19" s="34"/>
      <c r="Y19" s="34"/>
      <c r="Z19" s="34"/>
      <c r="AA19" s="34"/>
      <c r="AB19" s="34"/>
      <c r="AC19" s="34"/>
      <c r="AD19" s="34"/>
      <c r="AE19" s="34"/>
    </row>
    <row r="20" s="2" customFormat="1" ht="18" customHeight="1">
      <c r="A20" s="34"/>
      <c r="B20" s="35"/>
      <c r="C20" s="34"/>
      <c r="D20" s="34"/>
      <c r="E20" s="29" t="str">
        <f>'Rekapitulace stavby'!E14</f>
        <v>Vyplň údaj</v>
      </c>
      <c r="F20" s="23"/>
      <c r="G20" s="23"/>
      <c r="H20" s="23"/>
      <c r="I20" s="28" t="s">
        <v>26</v>
      </c>
      <c r="J20" s="29" t="str">
        <f>'Rekapitulace stavby'!AN14</f>
        <v>Vyplň údaj</v>
      </c>
      <c r="K20" s="34"/>
      <c r="L20" s="51"/>
      <c r="S20" s="34"/>
      <c r="T20" s="34"/>
      <c r="U20" s="34"/>
      <c r="V20" s="34"/>
      <c r="W20" s="34"/>
      <c r="X20" s="34"/>
      <c r="Y20" s="34"/>
      <c r="Z20" s="34"/>
      <c r="AA20" s="34"/>
      <c r="AB20" s="34"/>
      <c r="AC20" s="34"/>
      <c r="AD20" s="34"/>
      <c r="AE20" s="34"/>
    </row>
    <row r="21" s="2" customFormat="1" ht="6.96" customHeight="1">
      <c r="A21" s="34"/>
      <c r="B21" s="35"/>
      <c r="C21" s="34"/>
      <c r="D21" s="34"/>
      <c r="E21" s="34"/>
      <c r="F21" s="34"/>
      <c r="G21" s="34"/>
      <c r="H21" s="34"/>
      <c r="I21" s="34"/>
      <c r="J21" s="34"/>
      <c r="K21" s="34"/>
      <c r="L21" s="51"/>
      <c r="S21" s="34"/>
      <c r="T21" s="34"/>
      <c r="U21" s="34"/>
      <c r="V21" s="34"/>
      <c r="W21" s="34"/>
      <c r="X21" s="34"/>
      <c r="Y21" s="34"/>
      <c r="Z21" s="34"/>
      <c r="AA21" s="34"/>
      <c r="AB21" s="34"/>
      <c r="AC21" s="34"/>
      <c r="AD21" s="34"/>
      <c r="AE21" s="34"/>
    </row>
    <row r="22" s="2" customFormat="1" ht="12" customHeight="1">
      <c r="A22" s="34"/>
      <c r="B22" s="35"/>
      <c r="C22" s="34"/>
      <c r="D22" s="28" t="s">
        <v>29</v>
      </c>
      <c r="E22" s="34"/>
      <c r="F22" s="34"/>
      <c r="G22" s="34"/>
      <c r="H22" s="34"/>
      <c r="I22" s="28" t="s">
        <v>25</v>
      </c>
      <c r="J22" s="23" t="s">
        <v>1</v>
      </c>
      <c r="K22" s="34"/>
      <c r="L22" s="51"/>
      <c r="S22" s="34"/>
      <c r="T22" s="34"/>
      <c r="U22" s="34"/>
      <c r="V22" s="34"/>
      <c r="W22" s="34"/>
      <c r="X22" s="34"/>
      <c r="Y22" s="34"/>
      <c r="Z22" s="34"/>
      <c r="AA22" s="34"/>
      <c r="AB22" s="34"/>
      <c r="AC22" s="34"/>
      <c r="AD22" s="34"/>
      <c r="AE22" s="34"/>
    </row>
    <row r="23" s="2" customFormat="1" ht="18" customHeight="1">
      <c r="A23" s="34"/>
      <c r="B23" s="35"/>
      <c r="C23" s="34"/>
      <c r="D23" s="34"/>
      <c r="E23" s="23" t="s">
        <v>21</v>
      </c>
      <c r="F23" s="34"/>
      <c r="G23" s="34"/>
      <c r="H23" s="34"/>
      <c r="I23" s="28" t="s">
        <v>26</v>
      </c>
      <c r="J23" s="23" t="s">
        <v>1</v>
      </c>
      <c r="K23" s="34"/>
      <c r="L23" s="51"/>
      <c r="S23" s="34"/>
      <c r="T23" s="34"/>
      <c r="U23" s="34"/>
      <c r="V23" s="34"/>
      <c r="W23" s="34"/>
      <c r="X23" s="34"/>
      <c r="Y23" s="34"/>
      <c r="Z23" s="34"/>
      <c r="AA23" s="34"/>
      <c r="AB23" s="34"/>
      <c r="AC23" s="34"/>
      <c r="AD23" s="34"/>
      <c r="AE23" s="34"/>
    </row>
    <row r="24" s="2" customFormat="1" ht="6.96" customHeight="1">
      <c r="A24" s="34"/>
      <c r="B24" s="35"/>
      <c r="C24" s="34"/>
      <c r="D24" s="34"/>
      <c r="E24" s="34"/>
      <c r="F24" s="34"/>
      <c r="G24" s="34"/>
      <c r="H24" s="34"/>
      <c r="I24" s="34"/>
      <c r="J24" s="34"/>
      <c r="K24" s="34"/>
      <c r="L24" s="51"/>
      <c r="S24" s="34"/>
      <c r="T24" s="34"/>
      <c r="U24" s="34"/>
      <c r="V24" s="34"/>
      <c r="W24" s="34"/>
      <c r="X24" s="34"/>
      <c r="Y24" s="34"/>
      <c r="Z24" s="34"/>
      <c r="AA24" s="34"/>
      <c r="AB24" s="34"/>
      <c r="AC24" s="34"/>
      <c r="AD24" s="34"/>
      <c r="AE24" s="34"/>
    </row>
    <row r="25" s="2" customFormat="1" ht="12" customHeight="1">
      <c r="A25" s="34"/>
      <c r="B25" s="35"/>
      <c r="C25" s="34"/>
      <c r="D25" s="28" t="s">
        <v>31</v>
      </c>
      <c r="E25" s="34"/>
      <c r="F25" s="34"/>
      <c r="G25" s="34"/>
      <c r="H25" s="34"/>
      <c r="I25" s="28" t="s">
        <v>25</v>
      </c>
      <c r="J25" s="23" t="s">
        <v>3787</v>
      </c>
      <c r="K25" s="34"/>
      <c r="L25" s="51"/>
      <c r="S25" s="34"/>
      <c r="T25" s="34"/>
      <c r="U25" s="34"/>
      <c r="V25" s="34"/>
      <c r="W25" s="34"/>
      <c r="X25" s="34"/>
      <c r="Y25" s="34"/>
      <c r="Z25" s="34"/>
      <c r="AA25" s="34"/>
      <c r="AB25" s="34"/>
      <c r="AC25" s="34"/>
      <c r="AD25" s="34"/>
      <c r="AE25" s="34"/>
    </row>
    <row r="26" s="2" customFormat="1" ht="18" customHeight="1">
      <c r="A26" s="34"/>
      <c r="B26" s="35"/>
      <c r="C26" s="34"/>
      <c r="D26" s="34"/>
      <c r="E26" s="23" t="s">
        <v>3788</v>
      </c>
      <c r="F26" s="34"/>
      <c r="G26" s="34"/>
      <c r="H26" s="34"/>
      <c r="I26" s="28" t="s">
        <v>26</v>
      </c>
      <c r="J26" s="23" t="s">
        <v>3789</v>
      </c>
      <c r="K26" s="34"/>
      <c r="L26" s="51"/>
      <c r="S26" s="34"/>
      <c r="T26" s="34"/>
      <c r="U26" s="34"/>
      <c r="V26" s="34"/>
      <c r="W26" s="34"/>
      <c r="X26" s="34"/>
      <c r="Y26" s="34"/>
      <c r="Z26" s="34"/>
      <c r="AA26" s="34"/>
      <c r="AB26" s="34"/>
      <c r="AC26" s="34"/>
      <c r="AD26" s="34"/>
      <c r="AE26" s="34"/>
    </row>
    <row r="27" s="2" customFormat="1" ht="6.96" customHeight="1">
      <c r="A27" s="34"/>
      <c r="B27" s="35"/>
      <c r="C27" s="34"/>
      <c r="D27" s="34"/>
      <c r="E27" s="34"/>
      <c r="F27" s="34"/>
      <c r="G27" s="34"/>
      <c r="H27" s="34"/>
      <c r="I27" s="34"/>
      <c r="J27" s="34"/>
      <c r="K27" s="34"/>
      <c r="L27" s="51"/>
      <c r="S27" s="34"/>
      <c r="T27" s="34"/>
      <c r="U27" s="34"/>
      <c r="V27" s="34"/>
      <c r="W27" s="34"/>
      <c r="X27" s="34"/>
      <c r="Y27" s="34"/>
      <c r="Z27" s="34"/>
      <c r="AA27" s="34"/>
      <c r="AB27" s="34"/>
      <c r="AC27" s="34"/>
      <c r="AD27" s="34"/>
      <c r="AE27" s="34"/>
    </row>
    <row r="28" s="2" customFormat="1" ht="12" customHeight="1">
      <c r="A28" s="34"/>
      <c r="B28" s="35"/>
      <c r="C28" s="34"/>
      <c r="D28" s="28" t="s">
        <v>32</v>
      </c>
      <c r="E28" s="34"/>
      <c r="F28" s="34"/>
      <c r="G28" s="34"/>
      <c r="H28" s="34"/>
      <c r="I28" s="34"/>
      <c r="J28" s="34"/>
      <c r="K28" s="34"/>
      <c r="L28" s="51"/>
      <c r="S28" s="34"/>
      <c r="T28" s="34"/>
      <c r="U28" s="34"/>
      <c r="V28" s="34"/>
      <c r="W28" s="34"/>
      <c r="X28" s="34"/>
      <c r="Y28" s="34"/>
      <c r="Z28" s="34"/>
      <c r="AA28" s="34"/>
      <c r="AB28" s="34"/>
      <c r="AC28" s="34"/>
      <c r="AD28" s="34"/>
      <c r="AE28" s="34"/>
    </row>
    <row r="29" s="8" customFormat="1" ht="16.5" customHeight="1">
      <c r="A29" s="128"/>
      <c r="B29" s="129"/>
      <c r="C29" s="128"/>
      <c r="D29" s="128"/>
      <c r="E29" s="32" t="s">
        <v>1</v>
      </c>
      <c r="F29" s="32"/>
      <c r="G29" s="32"/>
      <c r="H29" s="32"/>
      <c r="I29" s="128"/>
      <c r="J29" s="128"/>
      <c r="K29" s="128"/>
      <c r="L29" s="130"/>
      <c r="S29" s="128"/>
      <c r="T29" s="128"/>
      <c r="U29" s="128"/>
      <c r="V29" s="128"/>
      <c r="W29" s="128"/>
      <c r="X29" s="128"/>
      <c r="Y29" s="128"/>
      <c r="Z29" s="128"/>
      <c r="AA29" s="128"/>
      <c r="AB29" s="128"/>
      <c r="AC29" s="128"/>
      <c r="AD29" s="128"/>
      <c r="AE29" s="128"/>
    </row>
    <row r="30" s="2" customFormat="1" ht="6.96" customHeight="1">
      <c r="A30" s="34"/>
      <c r="B30" s="35"/>
      <c r="C30" s="34"/>
      <c r="D30" s="34"/>
      <c r="E30" s="34"/>
      <c r="F30" s="34"/>
      <c r="G30" s="34"/>
      <c r="H30" s="34"/>
      <c r="I30" s="34"/>
      <c r="J30" s="34"/>
      <c r="K30" s="34"/>
      <c r="L30" s="51"/>
      <c r="S30" s="34"/>
      <c r="T30" s="34"/>
      <c r="U30" s="34"/>
      <c r="V30" s="34"/>
      <c r="W30" s="34"/>
      <c r="X30" s="34"/>
      <c r="Y30" s="34"/>
      <c r="Z30" s="34"/>
      <c r="AA30" s="34"/>
      <c r="AB30" s="34"/>
      <c r="AC30" s="34"/>
      <c r="AD30" s="34"/>
      <c r="AE30" s="34"/>
    </row>
    <row r="31" s="2" customFormat="1" ht="6.96" customHeight="1">
      <c r="A31" s="34"/>
      <c r="B31" s="35"/>
      <c r="C31" s="34"/>
      <c r="D31" s="86"/>
      <c r="E31" s="86"/>
      <c r="F31" s="86"/>
      <c r="G31" s="86"/>
      <c r="H31" s="86"/>
      <c r="I31" s="86"/>
      <c r="J31" s="86"/>
      <c r="K31" s="86"/>
      <c r="L31" s="51"/>
      <c r="S31" s="34"/>
      <c r="T31" s="34"/>
      <c r="U31" s="34"/>
      <c r="V31" s="34"/>
      <c r="W31" s="34"/>
      <c r="X31" s="34"/>
      <c r="Y31" s="34"/>
      <c r="Z31" s="34"/>
      <c r="AA31" s="34"/>
      <c r="AB31" s="34"/>
      <c r="AC31" s="34"/>
      <c r="AD31" s="34"/>
      <c r="AE31" s="34"/>
    </row>
    <row r="32" s="2" customFormat="1" ht="25.44" customHeight="1">
      <c r="A32" s="34"/>
      <c r="B32" s="35"/>
      <c r="C32" s="34"/>
      <c r="D32" s="131" t="s">
        <v>33</v>
      </c>
      <c r="E32" s="34"/>
      <c r="F32" s="34"/>
      <c r="G32" s="34"/>
      <c r="H32" s="34"/>
      <c r="I32" s="34"/>
      <c r="J32" s="92">
        <f>ROUND(J125, 2)</f>
        <v>0</v>
      </c>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14.4" customHeight="1">
      <c r="A34" s="34"/>
      <c r="B34" s="35"/>
      <c r="C34" s="34"/>
      <c r="D34" s="34"/>
      <c r="E34" s="34"/>
      <c r="F34" s="39" t="s">
        <v>35</v>
      </c>
      <c r="G34" s="34"/>
      <c r="H34" s="34"/>
      <c r="I34" s="39" t="s">
        <v>34</v>
      </c>
      <c r="J34" s="39" t="s">
        <v>36</v>
      </c>
      <c r="K34" s="34"/>
      <c r="L34" s="51"/>
      <c r="S34" s="34"/>
      <c r="T34" s="34"/>
      <c r="U34" s="34"/>
      <c r="V34" s="34"/>
      <c r="W34" s="34"/>
      <c r="X34" s="34"/>
      <c r="Y34" s="34"/>
      <c r="Z34" s="34"/>
      <c r="AA34" s="34"/>
      <c r="AB34" s="34"/>
      <c r="AC34" s="34"/>
      <c r="AD34" s="34"/>
      <c r="AE34" s="34"/>
    </row>
    <row r="35" s="2" customFormat="1" ht="14.4" customHeight="1">
      <c r="A35" s="34"/>
      <c r="B35" s="35"/>
      <c r="C35" s="34"/>
      <c r="D35" s="127" t="s">
        <v>37</v>
      </c>
      <c r="E35" s="28" t="s">
        <v>38</v>
      </c>
      <c r="F35" s="132">
        <f>ROUND((SUM(BE125:BE226)),  2)</f>
        <v>0</v>
      </c>
      <c r="G35" s="34"/>
      <c r="H35" s="34"/>
      <c r="I35" s="133">
        <v>0.20999999999999999</v>
      </c>
      <c r="J35" s="132">
        <f>ROUND(((SUM(BE125:BE226))*I35),  2)</f>
        <v>0</v>
      </c>
      <c r="K35" s="34"/>
      <c r="L35" s="51"/>
      <c r="S35" s="34"/>
      <c r="T35" s="34"/>
      <c r="U35" s="34"/>
      <c r="V35" s="34"/>
      <c r="W35" s="34"/>
      <c r="X35" s="34"/>
      <c r="Y35" s="34"/>
      <c r="Z35" s="34"/>
      <c r="AA35" s="34"/>
      <c r="AB35" s="34"/>
      <c r="AC35" s="34"/>
      <c r="AD35" s="34"/>
      <c r="AE35" s="34"/>
    </row>
    <row r="36" s="2" customFormat="1" ht="14.4" customHeight="1">
      <c r="A36" s="34"/>
      <c r="B36" s="35"/>
      <c r="C36" s="34"/>
      <c r="D36" s="34"/>
      <c r="E36" s="28" t="s">
        <v>39</v>
      </c>
      <c r="F36" s="132">
        <f>ROUND((SUM(BF125:BF226)),  2)</f>
        <v>0</v>
      </c>
      <c r="G36" s="34"/>
      <c r="H36" s="34"/>
      <c r="I36" s="133">
        <v>0.12</v>
      </c>
      <c r="J36" s="132">
        <f>ROUND(((SUM(BF125:BF226))*I36),  2)</f>
        <v>0</v>
      </c>
      <c r="K36" s="34"/>
      <c r="L36" s="51"/>
      <c r="S36" s="34"/>
      <c r="T36" s="34"/>
      <c r="U36" s="34"/>
      <c r="V36" s="34"/>
      <c r="W36" s="34"/>
      <c r="X36" s="34"/>
      <c r="Y36" s="34"/>
      <c r="Z36" s="34"/>
      <c r="AA36" s="34"/>
      <c r="AB36" s="34"/>
      <c r="AC36" s="34"/>
      <c r="AD36" s="34"/>
      <c r="AE36" s="34"/>
    </row>
    <row r="37" hidden="1" s="2" customFormat="1" ht="14.4" customHeight="1">
      <c r="A37" s="34"/>
      <c r="B37" s="35"/>
      <c r="C37" s="34"/>
      <c r="D37" s="34"/>
      <c r="E37" s="28" t="s">
        <v>40</v>
      </c>
      <c r="F37" s="132">
        <f>ROUND((SUM(BG125:BG226)),  2)</f>
        <v>0</v>
      </c>
      <c r="G37" s="34"/>
      <c r="H37" s="34"/>
      <c r="I37" s="133">
        <v>0.20999999999999999</v>
      </c>
      <c r="J37" s="132">
        <f>0</f>
        <v>0</v>
      </c>
      <c r="K37" s="34"/>
      <c r="L37" s="51"/>
      <c r="S37" s="34"/>
      <c r="T37" s="34"/>
      <c r="U37" s="34"/>
      <c r="V37" s="34"/>
      <c r="W37" s="34"/>
      <c r="X37" s="34"/>
      <c r="Y37" s="34"/>
      <c r="Z37" s="34"/>
      <c r="AA37" s="34"/>
      <c r="AB37" s="34"/>
      <c r="AC37" s="34"/>
      <c r="AD37" s="34"/>
      <c r="AE37" s="34"/>
    </row>
    <row r="38" hidden="1" s="2" customFormat="1" ht="14.4" customHeight="1">
      <c r="A38" s="34"/>
      <c r="B38" s="35"/>
      <c r="C38" s="34"/>
      <c r="D38" s="34"/>
      <c r="E38" s="28" t="s">
        <v>41</v>
      </c>
      <c r="F38" s="132">
        <f>ROUND((SUM(BH125:BH226)),  2)</f>
        <v>0</v>
      </c>
      <c r="G38" s="34"/>
      <c r="H38" s="34"/>
      <c r="I38" s="133">
        <v>0.12</v>
      </c>
      <c r="J38" s="132">
        <f>0</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42</v>
      </c>
      <c r="F39" s="132">
        <f>ROUND((SUM(BI125:BI226)),  2)</f>
        <v>0</v>
      </c>
      <c r="G39" s="34"/>
      <c r="H39" s="34"/>
      <c r="I39" s="133">
        <v>0</v>
      </c>
      <c r="J39" s="132">
        <f>0</f>
        <v>0</v>
      </c>
      <c r="K39" s="34"/>
      <c r="L39" s="51"/>
      <c r="S39" s="34"/>
      <c r="T39" s="34"/>
      <c r="U39" s="34"/>
      <c r="V39" s="34"/>
      <c r="W39" s="34"/>
      <c r="X39" s="34"/>
      <c r="Y39" s="34"/>
      <c r="Z39" s="34"/>
      <c r="AA39" s="34"/>
      <c r="AB39" s="34"/>
      <c r="AC39" s="34"/>
      <c r="AD39" s="34"/>
      <c r="AE39" s="34"/>
    </row>
    <row r="40" s="2" customFormat="1" ht="6.96" customHeight="1">
      <c r="A40" s="34"/>
      <c r="B40" s="35"/>
      <c r="C40" s="34"/>
      <c r="D40" s="34"/>
      <c r="E40" s="34"/>
      <c r="F40" s="34"/>
      <c r="G40" s="34"/>
      <c r="H40" s="34"/>
      <c r="I40" s="34"/>
      <c r="J40" s="34"/>
      <c r="K40" s="34"/>
      <c r="L40" s="51"/>
      <c r="S40" s="34"/>
      <c r="T40" s="34"/>
      <c r="U40" s="34"/>
      <c r="V40" s="34"/>
      <c r="W40" s="34"/>
      <c r="X40" s="34"/>
      <c r="Y40" s="34"/>
      <c r="Z40" s="34"/>
      <c r="AA40" s="34"/>
      <c r="AB40" s="34"/>
      <c r="AC40" s="34"/>
      <c r="AD40" s="34"/>
      <c r="AE40" s="34"/>
    </row>
    <row r="41" s="2" customFormat="1" ht="25.44" customHeight="1">
      <c r="A41" s="34"/>
      <c r="B41" s="35"/>
      <c r="C41" s="134"/>
      <c r="D41" s="135" t="s">
        <v>43</v>
      </c>
      <c r="E41" s="77"/>
      <c r="F41" s="77"/>
      <c r="G41" s="136" t="s">
        <v>44</v>
      </c>
      <c r="H41" s="137" t="s">
        <v>45</v>
      </c>
      <c r="I41" s="77"/>
      <c r="J41" s="138">
        <f>SUM(J32:J39)</f>
        <v>0</v>
      </c>
      <c r="K41" s="139"/>
      <c r="L41" s="51"/>
      <c r="S41" s="34"/>
      <c r="T41" s="34"/>
      <c r="U41" s="34"/>
      <c r="V41" s="34"/>
      <c r="W41" s="34"/>
      <c r="X41" s="34"/>
      <c r="Y41" s="34"/>
      <c r="Z41" s="34"/>
      <c r="AA41" s="34"/>
      <c r="AB41" s="34"/>
      <c r="AC41" s="34"/>
      <c r="AD41" s="34"/>
      <c r="AE41" s="34"/>
    </row>
    <row r="42" s="2" customFormat="1" ht="14.4"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1" customFormat="1" ht="14.4" customHeight="1">
      <c r="B43" s="18"/>
      <c r="L43" s="18"/>
    </row>
    <row r="44" s="1" customFormat="1" ht="14.4" customHeight="1">
      <c r="B44" s="18"/>
      <c r="L44" s="18"/>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2" customFormat="1" ht="16.5" customHeight="1">
      <c r="A87" s="34"/>
      <c r="B87" s="35"/>
      <c r="C87" s="34"/>
      <c r="D87" s="34"/>
      <c r="E87" s="126" t="s">
        <v>3762</v>
      </c>
      <c r="F87" s="34"/>
      <c r="G87" s="34"/>
      <c r="H87" s="34"/>
      <c r="I87" s="34"/>
      <c r="J87" s="34"/>
      <c r="K87" s="34"/>
      <c r="L87" s="51"/>
      <c r="S87" s="34"/>
      <c r="T87" s="34"/>
      <c r="U87" s="34"/>
      <c r="V87" s="34"/>
      <c r="W87" s="34"/>
      <c r="X87" s="34"/>
      <c r="Y87" s="34"/>
      <c r="Z87" s="34"/>
      <c r="AA87" s="34"/>
      <c r="AB87" s="34"/>
      <c r="AC87" s="34"/>
      <c r="AD87" s="34"/>
      <c r="AE87" s="34"/>
    </row>
    <row r="88" s="2" customFormat="1" ht="12" customHeight="1">
      <c r="A88" s="34"/>
      <c r="B88" s="35"/>
      <c r="C88" s="28" t="s">
        <v>251</v>
      </c>
      <c r="D88" s="34"/>
      <c r="E88" s="34"/>
      <c r="F88" s="34"/>
      <c r="G88" s="34"/>
      <c r="H88" s="34"/>
      <c r="I88" s="34"/>
      <c r="J88" s="34"/>
      <c r="K88" s="34"/>
      <c r="L88" s="51"/>
      <c r="S88" s="34"/>
      <c r="T88" s="34"/>
      <c r="U88" s="34"/>
      <c r="V88" s="34"/>
      <c r="W88" s="34"/>
      <c r="X88" s="34"/>
      <c r="Y88" s="34"/>
      <c r="Z88" s="34"/>
      <c r="AA88" s="34"/>
      <c r="AB88" s="34"/>
      <c r="AC88" s="34"/>
      <c r="AD88" s="34"/>
      <c r="AE88" s="34"/>
    </row>
    <row r="89" s="2" customFormat="1" ht="30" customHeight="1">
      <c r="A89" s="34"/>
      <c r="B89" s="35"/>
      <c r="C89" s="34"/>
      <c r="D89" s="34"/>
      <c r="E89" s="63" t="str">
        <f>E11</f>
        <v>SO1 - Přívod a rozvod vody ze Strachovského rybníka - řad V1</v>
      </c>
      <c r="F89" s="34"/>
      <c r="G89" s="34"/>
      <c r="H89" s="34"/>
      <c r="I89" s="34"/>
      <c r="J89" s="34"/>
      <c r="K89" s="34"/>
      <c r="L89" s="51"/>
      <c r="S89" s="34"/>
      <c r="T89" s="34"/>
      <c r="U89" s="34"/>
      <c r="V89" s="34"/>
      <c r="W89" s="34"/>
      <c r="X89" s="34"/>
      <c r="Y89" s="34"/>
      <c r="Z89" s="34"/>
      <c r="AA89" s="34"/>
      <c r="AB89" s="34"/>
      <c r="AC89" s="34"/>
      <c r="AD89" s="34"/>
      <c r="AE89" s="34"/>
    </row>
    <row r="90" s="2" customFormat="1" ht="6.96" customHeight="1">
      <c r="A90" s="34"/>
      <c r="B90" s="35"/>
      <c r="C90" s="34"/>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2" customHeight="1">
      <c r="A91" s="34"/>
      <c r="B91" s="35"/>
      <c r="C91" s="28" t="s">
        <v>20</v>
      </c>
      <c r="D91" s="34"/>
      <c r="E91" s="34"/>
      <c r="F91" s="23" t="str">
        <f>F14</f>
        <v>Pelhřimov</v>
      </c>
      <c r="G91" s="34"/>
      <c r="H91" s="34"/>
      <c r="I91" s="28" t="s">
        <v>22</v>
      </c>
      <c r="J91" s="65" t="str">
        <f>IF(J14="","",J14)</f>
        <v>5. 12. 2024</v>
      </c>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5.15" customHeight="1">
      <c r="A93" s="34"/>
      <c r="B93" s="35"/>
      <c r="C93" s="28" t="s">
        <v>24</v>
      </c>
      <c r="D93" s="34"/>
      <c r="E93" s="34"/>
      <c r="F93" s="23" t="str">
        <f>E17</f>
        <v>Město Pelhřimov</v>
      </c>
      <c r="G93" s="34"/>
      <c r="H93" s="34"/>
      <c r="I93" s="28" t="s">
        <v>29</v>
      </c>
      <c r="J93" s="32" t="str">
        <f>E23</f>
        <v xml:space="preserve"> </v>
      </c>
      <c r="K93" s="34"/>
      <c r="L93" s="51"/>
      <c r="S93" s="34"/>
      <c r="T93" s="34"/>
      <c r="U93" s="34"/>
      <c r="V93" s="34"/>
      <c r="W93" s="34"/>
      <c r="X93" s="34"/>
      <c r="Y93" s="34"/>
      <c r="Z93" s="34"/>
      <c r="AA93" s="34"/>
      <c r="AB93" s="34"/>
      <c r="AC93" s="34"/>
      <c r="AD93" s="34"/>
      <c r="AE93" s="34"/>
    </row>
    <row r="94" s="2" customFormat="1" ht="15.15" customHeight="1">
      <c r="A94" s="34"/>
      <c r="B94" s="35"/>
      <c r="C94" s="28" t="s">
        <v>27</v>
      </c>
      <c r="D94" s="34"/>
      <c r="E94" s="34"/>
      <c r="F94" s="23" t="str">
        <f>IF(E20="","",E20)</f>
        <v>Vyplň údaj</v>
      </c>
      <c r="G94" s="34"/>
      <c r="H94" s="34"/>
      <c r="I94" s="28" t="s">
        <v>31</v>
      </c>
      <c r="J94" s="32" t="str">
        <f>E26</f>
        <v>Ing Jaromír Čašek</v>
      </c>
      <c r="K94" s="34"/>
      <c r="L94" s="51"/>
      <c r="S94" s="34"/>
      <c r="T94" s="34"/>
      <c r="U94" s="34"/>
      <c r="V94" s="34"/>
      <c r="W94" s="34"/>
      <c r="X94" s="34"/>
      <c r="Y94" s="34"/>
      <c r="Z94" s="34"/>
      <c r="AA94" s="34"/>
      <c r="AB94" s="34"/>
      <c r="AC94" s="34"/>
      <c r="AD94" s="34"/>
      <c r="AE94" s="34"/>
    </row>
    <row r="95" s="2" customFormat="1" ht="10.32" customHeight="1">
      <c r="A95" s="34"/>
      <c r="B95" s="35"/>
      <c r="C95" s="34"/>
      <c r="D95" s="34"/>
      <c r="E95" s="34"/>
      <c r="F95" s="34"/>
      <c r="G95" s="34"/>
      <c r="H95" s="34"/>
      <c r="I95" s="34"/>
      <c r="J95" s="34"/>
      <c r="K95" s="34"/>
      <c r="L95" s="51"/>
      <c r="S95" s="34"/>
      <c r="T95" s="34"/>
      <c r="U95" s="34"/>
      <c r="V95" s="34"/>
      <c r="W95" s="34"/>
      <c r="X95" s="34"/>
      <c r="Y95" s="34"/>
      <c r="Z95" s="34"/>
      <c r="AA95" s="34"/>
      <c r="AB95" s="34"/>
      <c r="AC95" s="34"/>
      <c r="AD95" s="34"/>
      <c r="AE95" s="34"/>
    </row>
    <row r="96" s="2" customFormat="1" ht="29.28" customHeight="1">
      <c r="A96" s="34"/>
      <c r="B96" s="35"/>
      <c r="C96" s="142" t="s">
        <v>256</v>
      </c>
      <c r="D96" s="134"/>
      <c r="E96" s="134"/>
      <c r="F96" s="134"/>
      <c r="G96" s="134"/>
      <c r="H96" s="134"/>
      <c r="I96" s="134"/>
      <c r="J96" s="143" t="s">
        <v>257</v>
      </c>
      <c r="K96" s="1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2.8" customHeight="1">
      <c r="A98" s="34"/>
      <c r="B98" s="35"/>
      <c r="C98" s="144" t="s">
        <v>258</v>
      </c>
      <c r="D98" s="34"/>
      <c r="E98" s="34"/>
      <c r="F98" s="34"/>
      <c r="G98" s="34"/>
      <c r="H98" s="34"/>
      <c r="I98" s="34"/>
      <c r="J98" s="92">
        <f>J125</f>
        <v>0</v>
      </c>
      <c r="K98" s="34"/>
      <c r="L98" s="51"/>
      <c r="S98" s="34"/>
      <c r="T98" s="34"/>
      <c r="U98" s="34"/>
      <c r="V98" s="34"/>
      <c r="W98" s="34"/>
      <c r="X98" s="34"/>
      <c r="Y98" s="34"/>
      <c r="Z98" s="34"/>
      <c r="AA98" s="34"/>
      <c r="AB98" s="34"/>
      <c r="AC98" s="34"/>
      <c r="AD98" s="34"/>
      <c r="AE98" s="34"/>
      <c r="AU98" s="15" t="s">
        <v>259</v>
      </c>
    </row>
    <row r="99" s="9" customFormat="1" ht="24.96" customHeight="1">
      <c r="A99" s="9"/>
      <c r="B99" s="145"/>
      <c r="C99" s="9"/>
      <c r="D99" s="146" t="s">
        <v>2957</v>
      </c>
      <c r="E99" s="147"/>
      <c r="F99" s="147"/>
      <c r="G99" s="147"/>
      <c r="H99" s="147"/>
      <c r="I99" s="147"/>
      <c r="J99" s="148">
        <f>J126</f>
        <v>0</v>
      </c>
      <c r="K99" s="9"/>
      <c r="L99" s="145"/>
      <c r="S99" s="9"/>
      <c r="T99" s="9"/>
      <c r="U99" s="9"/>
      <c r="V99" s="9"/>
      <c r="W99" s="9"/>
      <c r="X99" s="9"/>
      <c r="Y99" s="9"/>
      <c r="Z99" s="9"/>
      <c r="AA99" s="9"/>
      <c r="AB99" s="9"/>
      <c r="AC99" s="9"/>
      <c r="AD99" s="9"/>
      <c r="AE99" s="9"/>
    </row>
    <row r="100" s="10" customFormat="1" ht="19.92" customHeight="1">
      <c r="A100" s="10"/>
      <c r="B100" s="149"/>
      <c r="C100" s="10"/>
      <c r="D100" s="150" t="s">
        <v>3790</v>
      </c>
      <c r="E100" s="151"/>
      <c r="F100" s="151"/>
      <c r="G100" s="151"/>
      <c r="H100" s="151"/>
      <c r="I100" s="151"/>
      <c r="J100" s="152">
        <f>J127</f>
        <v>0</v>
      </c>
      <c r="K100" s="10"/>
      <c r="L100" s="149"/>
      <c r="S100" s="10"/>
      <c r="T100" s="10"/>
      <c r="U100" s="10"/>
      <c r="V100" s="10"/>
      <c r="W100" s="10"/>
      <c r="X100" s="10"/>
      <c r="Y100" s="10"/>
      <c r="Z100" s="10"/>
      <c r="AA100" s="10"/>
      <c r="AB100" s="10"/>
      <c r="AC100" s="10"/>
      <c r="AD100" s="10"/>
      <c r="AE100" s="10"/>
    </row>
    <row r="101" s="10" customFormat="1" ht="19.92" customHeight="1">
      <c r="A101" s="10"/>
      <c r="B101" s="149"/>
      <c r="C101" s="10"/>
      <c r="D101" s="150" t="s">
        <v>3791</v>
      </c>
      <c r="E101" s="151"/>
      <c r="F101" s="151"/>
      <c r="G101" s="151"/>
      <c r="H101" s="151"/>
      <c r="I101" s="151"/>
      <c r="J101" s="152">
        <f>J176</f>
        <v>0</v>
      </c>
      <c r="K101" s="10"/>
      <c r="L101" s="149"/>
      <c r="S101" s="10"/>
      <c r="T101" s="10"/>
      <c r="U101" s="10"/>
      <c r="V101" s="10"/>
      <c r="W101" s="10"/>
      <c r="X101" s="10"/>
      <c r="Y101" s="10"/>
      <c r="Z101" s="10"/>
      <c r="AA101" s="10"/>
      <c r="AB101" s="10"/>
      <c r="AC101" s="10"/>
      <c r="AD101" s="10"/>
      <c r="AE101" s="10"/>
    </row>
    <row r="102" s="10" customFormat="1" ht="19.92" customHeight="1">
      <c r="A102" s="10"/>
      <c r="B102" s="149"/>
      <c r="C102" s="10"/>
      <c r="D102" s="150" t="s">
        <v>3792</v>
      </c>
      <c r="E102" s="151"/>
      <c r="F102" s="151"/>
      <c r="G102" s="151"/>
      <c r="H102" s="151"/>
      <c r="I102" s="151"/>
      <c r="J102" s="152">
        <f>J181</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3034</v>
      </c>
      <c r="E103" s="151"/>
      <c r="F103" s="151"/>
      <c r="G103" s="151"/>
      <c r="H103" s="151"/>
      <c r="I103" s="151"/>
      <c r="J103" s="152">
        <f>J224</f>
        <v>0</v>
      </c>
      <c r="K103" s="10"/>
      <c r="L103" s="149"/>
      <c r="S103" s="10"/>
      <c r="T103" s="10"/>
      <c r="U103" s="10"/>
      <c r="V103" s="10"/>
      <c r="W103" s="10"/>
      <c r="X103" s="10"/>
      <c r="Y103" s="10"/>
      <c r="Z103" s="10"/>
      <c r="AA103" s="10"/>
      <c r="AB103" s="10"/>
      <c r="AC103" s="10"/>
      <c r="AD103" s="10"/>
      <c r="AE103" s="10"/>
    </row>
    <row r="104" s="2" customFormat="1" ht="21.84" customHeight="1">
      <c r="A104" s="34"/>
      <c r="B104" s="35"/>
      <c r="C104" s="34"/>
      <c r="D104" s="34"/>
      <c r="E104" s="34"/>
      <c r="F104" s="34"/>
      <c r="G104" s="34"/>
      <c r="H104" s="34"/>
      <c r="I104" s="34"/>
      <c r="J104" s="34"/>
      <c r="K104" s="34"/>
      <c r="L104" s="51"/>
      <c r="S104" s="34"/>
      <c r="T104" s="34"/>
      <c r="U104" s="34"/>
      <c r="V104" s="34"/>
      <c r="W104" s="34"/>
      <c r="X104" s="34"/>
      <c r="Y104" s="34"/>
      <c r="Z104" s="34"/>
      <c r="AA104" s="34"/>
      <c r="AB104" s="34"/>
      <c r="AC104" s="34"/>
      <c r="AD104" s="34"/>
      <c r="AE104" s="34"/>
    </row>
    <row r="105" s="2" customFormat="1" ht="6.96" customHeight="1">
      <c r="A105" s="34"/>
      <c r="B105" s="56"/>
      <c r="C105" s="57"/>
      <c r="D105" s="57"/>
      <c r="E105" s="57"/>
      <c r="F105" s="57"/>
      <c r="G105" s="57"/>
      <c r="H105" s="57"/>
      <c r="I105" s="57"/>
      <c r="J105" s="57"/>
      <c r="K105" s="57"/>
      <c r="L105" s="51"/>
      <c r="S105" s="34"/>
      <c r="T105" s="34"/>
      <c r="U105" s="34"/>
      <c r="V105" s="34"/>
      <c r="W105" s="34"/>
      <c r="X105" s="34"/>
      <c r="Y105" s="34"/>
      <c r="Z105" s="34"/>
      <c r="AA105" s="34"/>
      <c r="AB105" s="34"/>
      <c r="AC105" s="34"/>
      <c r="AD105" s="34"/>
      <c r="AE105" s="34"/>
    </row>
    <row r="109" s="2" customFormat="1" ht="6.96" customHeight="1">
      <c r="A109" s="34"/>
      <c r="B109" s="58"/>
      <c r="C109" s="59"/>
      <c r="D109" s="59"/>
      <c r="E109" s="59"/>
      <c r="F109" s="59"/>
      <c r="G109" s="59"/>
      <c r="H109" s="59"/>
      <c r="I109" s="59"/>
      <c r="J109" s="59"/>
      <c r="K109" s="59"/>
      <c r="L109" s="51"/>
      <c r="S109" s="34"/>
      <c r="T109" s="34"/>
      <c r="U109" s="34"/>
      <c r="V109" s="34"/>
      <c r="W109" s="34"/>
      <c r="X109" s="34"/>
      <c r="Y109" s="34"/>
      <c r="Z109" s="34"/>
      <c r="AA109" s="34"/>
      <c r="AB109" s="34"/>
      <c r="AC109" s="34"/>
      <c r="AD109" s="34"/>
      <c r="AE109" s="34"/>
    </row>
    <row r="110" s="2" customFormat="1" ht="24.96" customHeight="1">
      <c r="A110" s="34"/>
      <c r="B110" s="35"/>
      <c r="C110" s="19" t="s">
        <v>266</v>
      </c>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6.96" customHeight="1">
      <c r="A111" s="34"/>
      <c r="B111" s="35"/>
      <c r="C111" s="34"/>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12" customHeight="1">
      <c r="A112" s="34"/>
      <c r="B112" s="35"/>
      <c r="C112" s="28" t="s">
        <v>16</v>
      </c>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6.5" customHeight="1">
      <c r="A113" s="34"/>
      <c r="B113" s="35"/>
      <c r="C113" s="34"/>
      <c r="D113" s="34"/>
      <c r="E113" s="126" t="str">
        <f>E7</f>
        <v>Městský park -Děkanská zahrada Pelhřimov - kompletní provedení</v>
      </c>
      <c r="F113" s="28"/>
      <c r="G113" s="28"/>
      <c r="H113" s="28"/>
      <c r="I113" s="34"/>
      <c r="J113" s="34"/>
      <c r="K113" s="34"/>
      <c r="L113" s="51"/>
      <c r="S113" s="34"/>
      <c r="T113" s="34"/>
      <c r="U113" s="34"/>
      <c r="V113" s="34"/>
      <c r="W113" s="34"/>
      <c r="X113" s="34"/>
      <c r="Y113" s="34"/>
      <c r="Z113" s="34"/>
      <c r="AA113" s="34"/>
      <c r="AB113" s="34"/>
      <c r="AC113" s="34"/>
      <c r="AD113" s="34"/>
      <c r="AE113" s="34"/>
    </row>
    <row r="114" s="1" customFormat="1" ht="12" customHeight="1">
      <c r="B114" s="18"/>
      <c r="C114" s="28" t="s">
        <v>249</v>
      </c>
      <c r="L114" s="18"/>
    </row>
    <row r="115" s="2" customFormat="1" ht="16.5" customHeight="1">
      <c r="A115" s="34"/>
      <c r="B115" s="35"/>
      <c r="C115" s="34"/>
      <c r="D115" s="34"/>
      <c r="E115" s="126" t="s">
        <v>3762</v>
      </c>
      <c r="F115" s="34"/>
      <c r="G115" s="34"/>
      <c r="H115" s="34"/>
      <c r="I115" s="34"/>
      <c r="J115" s="34"/>
      <c r="K115" s="34"/>
      <c r="L115" s="51"/>
      <c r="S115" s="34"/>
      <c r="T115" s="34"/>
      <c r="U115" s="34"/>
      <c r="V115" s="34"/>
      <c r="W115" s="34"/>
      <c r="X115" s="34"/>
      <c r="Y115" s="34"/>
      <c r="Z115" s="34"/>
      <c r="AA115" s="34"/>
      <c r="AB115" s="34"/>
      <c r="AC115" s="34"/>
      <c r="AD115" s="34"/>
      <c r="AE115" s="34"/>
    </row>
    <row r="116" s="2" customFormat="1" ht="12" customHeight="1">
      <c r="A116" s="34"/>
      <c r="B116" s="35"/>
      <c r="C116" s="28" t="s">
        <v>251</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30" customHeight="1">
      <c r="A117" s="34"/>
      <c r="B117" s="35"/>
      <c r="C117" s="34"/>
      <c r="D117" s="34"/>
      <c r="E117" s="63" t="str">
        <f>E11</f>
        <v>SO1 - Přívod a rozvod vody ze Strachovského rybníka - řad V1</v>
      </c>
      <c r="F117" s="34"/>
      <c r="G117" s="34"/>
      <c r="H117" s="34"/>
      <c r="I117" s="34"/>
      <c r="J117" s="34"/>
      <c r="K117" s="34"/>
      <c r="L117" s="51"/>
      <c r="S117" s="34"/>
      <c r="T117" s="34"/>
      <c r="U117" s="34"/>
      <c r="V117" s="34"/>
      <c r="W117" s="34"/>
      <c r="X117" s="34"/>
      <c r="Y117" s="34"/>
      <c r="Z117" s="34"/>
      <c r="AA117" s="34"/>
      <c r="AB117" s="34"/>
      <c r="AC117" s="34"/>
      <c r="AD117" s="34"/>
      <c r="AE117" s="34"/>
    </row>
    <row r="118" s="2" customFormat="1" ht="6.96" customHeight="1">
      <c r="A118" s="34"/>
      <c r="B118" s="35"/>
      <c r="C118" s="34"/>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2" customHeight="1">
      <c r="A119" s="34"/>
      <c r="B119" s="35"/>
      <c r="C119" s="28" t="s">
        <v>20</v>
      </c>
      <c r="D119" s="34"/>
      <c r="E119" s="34"/>
      <c r="F119" s="23" t="str">
        <f>F14</f>
        <v>Pelhřimov</v>
      </c>
      <c r="G119" s="34"/>
      <c r="H119" s="34"/>
      <c r="I119" s="28" t="s">
        <v>22</v>
      </c>
      <c r="J119" s="65" t="str">
        <f>IF(J14="","",J14)</f>
        <v>5. 12. 2024</v>
      </c>
      <c r="K119" s="34"/>
      <c r="L119" s="51"/>
      <c r="S119" s="34"/>
      <c r="T119" s="34"/>
      <c r="U119" s="34"/>
      <c r="V119" s="34"/>
      <c r="W119" s="34"/>
      <c r="X119" s="34"/>
      <c r="Y119" s="34"/>
      <c r="Z119" s="34"/>
      <c r="AA119" s="34"/>
      <c r="AB119" s="34"/>
      <c r="AC119" s="34"/>
      <c r="AD119" s="34"/>
      <c r="AE119" s="34"/>
    </row>
    <row r="120" s="2" customFormat="1" ht="6.96" customHeight="1">
      <c r="A120" s="34"/>
      <c r="B120" s="35"/>
      <c r="C120" s="34"/>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15.15" customHeight="1">
      <c r="A121" s="34"/>
      <c r="B121" s="35"/>
      <c r="C121" s="28" t="s">
        <v>24</v>
      </c>
      <c r="D121" s="34"/>
      <c r="E121" s="34"/>
      <c r="F121" s="23" t="str">
        <f>E17</f>
        <v>Město Pelhřimov</v>
      </c>
      <c r="G121" s="34"/>
      <c r="H121" s="34"/>
      <c r="I121" s="28" t="s">
        <v>29</v>
      </c>
      <c r="J121" s="32" t="str">
        <f>E23</f>
        <v xml:space="preserve"> </v>
      </c>
      <c r="K121" s="34"/>
      <c r="L121" s="51"/>
      <c r="S121" s="34"/>
      <c r="T121" s="34"/>
      <c r="U121" s="34"/>
      <c r="V121" s="34"/>
      <c r="W121" s="34"/>
      <c r="X121" s="34"/>
      <c r="Y121" s="34"/>
      <c r="Z121" s="34"/>
      <c r="AA121" s="34"/>
      <c r="AB121" s="34"/>
      <c r="AC121" s="34"/>
      <c r="AD121" s="34"/>
      <c r="AE121" s="34"/>
    </row>
    <row r="122" s="2" customFormat="1" ht="15.15" customHeight="1">
      <c r="A122" s="34"/>
      <c r="B122" s="35"/>
      <c r="C122" s="28" t="s">
        <v>27</v>
      </c>
      <c r="D122" s="34"/>
      <c r="E122" s="34"/>
      <c r="F122" s="23" t="str">
        <f>IF(E20="","",E20)</f>
        <v>Vyplň údaj</v>
      </c>
      <c r="G122" s="34"/>
      <c r="H122" s="34"/>
      <c r="I122" s="28" t="s">
        <v>31</v>
      </c>
      <c r="J122" s="32" t="str">
        <f>E26</f>
        <v>Ing Jaromír Čašek</v>
      </c>
      <c r="K122" s="34"/>
      <c r="L122" s="51"/>
      <c r="S122" s="34"/>
      <c r="T122" s="34"/>
      <c r="U122" s="34"/>
      <c r="V122" s="34"/>
      <c r="W122" s="34"/>
      <c r="X122" s="34"/>
      <c r="Y122" s="34"/>
      <c r="Z122" s="34"/>
      <c r="AA122" s="34"/>
      <c r="AB122" s="34"/>
      <c r="AC122" s="34"/>
      <c r="AD122" s="34"/>
      <c r="AE122" s="34"/>
    </row>
    <row r="123" s="2" customFormat="1" ht="10.32"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11" customFormat="1" ht="29.28" customHeight="1">
      <c r="A124" s="153"/>
      <c r="B124" s="154"/>
      <c r="C124" s="155" t="s">
        <v>267</v>
      </c>
      <c r="D124" s="156" t="s">
        <v>58</v>
      </c>
      <c r="E124" s="156" t="s">
        <v>54</v>
      </c>
      <c r="F124" s="156" t="s">
        <v>55</v>
      </c>
      <c r="G124" s="156" t="s">
        <v>268</v>
      </c>
      <c r="H124" s="156" t="s">
        <v>269</v>
      </c>
      <c r="I124" s="156" t="s">
        <v>270</v>
      </c>
      <c r="J124" s="157" t="s">
        <v>257</v>
      </c>
      <c r="K124" s="158" t="s">
        <v>271</v>
      </c>
      <c r="L124" s="159"/>
      <c r="M124" s="82" t="s">
        <v>1</v>
      </c>
      <c r="N124" s="83" t="s">
        <v>37</v>
      </c>
      <c r="O124" s="83" t="s">
        <v>272</v>
      </c>
      <c r="P124" s="83" t="s">
        <v>273</v>
      </c>
      <c r="Q124" s="83" t="s">
        <v>274</v>
      </c>
      <c r="R124" s="83" t="s">
        <v>275</v>
      </c>
      <c r="S124" s="83" t="s">
        <v>276</v>
      </c>
      <c r="T124" s="84" t="s">
        <v>277</v>
      </c>
      <c r="U124" s="153"/>
      <c r="V124" s="153"/>
      <c r="W124" s="153"/>
      <c r="X124" s="153"/>
      <c r="Y124" s="153"/>
      <c r="Z124" s="153"/>
      <c r="AA124" s="153"/>
      <c r="AB124" s="153"/>
      <c r="AC124" s="153"/>
      <c r="AD124" s="153"/>
      <c r="AE124" s="153"/>
    </row>
    <row r="125" s="2" customFormat="1" ht="22.8" customHeight="1">
      <c r="A125" s="34"/>
      <c r="B125" s="35"/>
      <c r="C125" s="89" t="s">
        <v>278</v>
      </c>
      <c r="D125" s="34"/>
      <c r="E125" s="34"/>
      <c r="F125" s="34"/>
      <c r="G125" s="34"/>
      <c r="H125" s="34"/>
      <c r="I125" s="34"/>
      <c r="J125" s="160">
        <f>BK125</f>
        <v>0</v>
      </c>
      <c r="K125" s="34"/>
      <c r="L125" s="35"/>
      <c r="M125" s="85"/>
      <c r="N125" s="69"/>
      <c r="O125" s="86"/>
      <c r="P125" s="161">
        <f>P126</f>
        <v>0</v>
      </c>
      <c r="Q125" s="86"/>
      <c r="R125" s="161">
        <f>R126</f>
        <v>491.72739415000001</v>
      </c>
      <c r="S125" s="86"/>
      <c r="T125" s="162">
        <f>T126</f>
        <v>0</v>
      </c>
      <c r="U125" s="34"/>
      <c r="V125" s="34"/>
      <c r="W125" s="34"/>
      <c r="X125" s="34"/>
      <c r="Y125" s="34"/>
      <c r="Z125" s="34"/>
      <c r="AA125" s="34"/>
      <c r="AB125" s="34"/>
      <c r="AC125" s="34"/>
      <c r="AD125" s="34"/>
      <c r="AE125" s="34"/>
      <c r="AT125" s="15" t="s">
        <v>72</v>
      </c>
      <c r="AU125" s="15" t="s">
        <v>259</v>
      </c>
      <c r="BK125" s="163">
        <f>BK126</f>
        <v>0</v>
      </c>
    </row>
    <row r="126" s="12" customFormat="1" ht="25.92" customHeight="1">
      <c r="A126" s="12"/>
      <c r="B126" s="164"/>
      <c r="C126" s="12"/>
      <c r="D126" s="165" t="s">
        <v>72</v>
      </c>
      <c r="E126" s="166" t="s">
        <v>2963</v>
      </c>
      <c r="F126" s="166" t="s">
        <v>2964</v>
      </c>
      <c r="G126" s="12"/>
      <c r="H126" s="12"/>
      <c r="I126" s="167"/>
      <c r="J126" s="168">
        <f>BK126</f>
        <v>0</v>
      </c>
      <c r="K126" s="12"/>
      <c r="L126" s="164"/>
      <c r="M126" s="169"/>
      <c r="N126" s="170"/>
      <c r="O126" s="170"/>
      <c r="P126" s="171">
        <f>P127+P176+P181+P224</f>
        <v>0</v>
      </c>
      <c r="Q126" s="170"/>
      <c r="R126" s="171">
        <f>R127+R176+R181+R224</f>
        <v>491.72739415000001</v>
      </c>
      <c r="S126" s="170"/>
      <c r="T126" s="172">
        <f>T127+T176+T181+T224</f>
        <v>0</v>
      </c>
      <c r="U126" s="12"/>
      <c r="V126" s="12"/>
      <c r="W126" s="12"/>
      <c r="X126" s="12"/>
      <c r="Y126" s="12"/>
      <c r="Z126" s="12"/>
      <c r="AA126" s="12"/>
      <c r="AB126" s="12"/>
      <c r="AC126" s="12"/>
      <c r="AD126" s="12"/>
      <c r="AE126" s="12"/>
      <c r="AR126" s="165" t="s">
        <v>80</v>
      </c>
      <c r="AT126" s="173" t="s">
        <v>72</v>
      </c>
      <c r="AU126" s="173" t="s">
        <v>73</v>
      </c>
      <c r="AY126" s="165" t="s">
        <v>281</v>
      </c>
      <c r="BK126" s="174">
        <f>BK127+BK176+BK181+BK224</f>
        <v>0</v>
      </c>
    </row>
    <row r="127" s="12" customFormat="1" ht="22.8" customHeight="1">
      <c r="A127" s="12"/>
      <c r="B127" s="164"/>
      <c r="C127" s="12"/>
      <c r="D127" s="165" t="s">
        <v>72</v>
      </c>
      <c r="E127" s="175" t="s">
        <v>80</v>
      </c>
      <c r="F127" s="175" t="s">
        <v>400</v>
      </c>
      <c r="G127" s="12"/>
      <c r="H127" s="12"/>
      <c r="I127" s="167"/>
      <c r="J127" s="176">
        <f>BK127</f>
        <v>0</v>
      </c>
      <c r="K127" s="12"/>
      <c r="L127" s="164"/>
      <c r="M127" s="169"/>
      <c r="N127" s="170"/>
      <c r="O127" s="170"/>
      <c r="P127" s="171">
        <f>SUM(P128:P175)</f>
        <v>0</v>
      </c>
      <c r="Q127" s="170"/>
      <c r="R127" s="171">
        <f>SUM(R128:R175)</f>
        <v>334.97476560000001</v>
      </c>
      <c r="S127" s="170"/>
      <c r="T127" s="172">
        <f>SUM(T128:T175)</f>
        <v>0</v>
      </c>
      <c r="U127" s="12"/>
      <c r="V127" s="12"/>
      <c r="W127" s="12"/>
      <c r="X127" s="12"/>
      <c r="Y127" s="12"/>
      <c r="Z127" s="12"/>
      <c r="AA127" s="12"/>
      <c r="AB127" s="12"/>
      <c r="AC127" s="12"/>
      <c r="AD127" s="12"/>
      <c r="AE127" s="12"/>
      <c r="AR127" s="165" t="s">
        <v>80</v>
      </c>
      <c r="AT127" s="173" t="s">
        <v>72</v>
      </c>
      <c r="AU127" s="173" t="s">
        <v>80</v>
      </c>
      <c r="AY127" s="165" t="s">
        <v>281</v>
      </c>
      <c r="BK127" s="174">
        <f>SUM(BK128:BK175)</f>
        <v>0</v>
      </c>
    </row>
    <row r="128" s="2" customFormat="1" ht="24.15" customHeight="1">
      <c r="A128" s="34"/>
      <c r="B128" s="177"/>
      <c r="C128" s="178" t="s">
        <v>80</v>
      </c>
      <c r="D128" s="178" t="s">
        <v>284</v>
      </c>
      <c r="E128" s="179" t="s">
        <v>3793</v>
      </c>
      <c r="F128" s="180" t="s">
        <v>3794</v>
      </c>
      <c r="G128" s="181" t="s">
        <v>505</v>
      </c>
      <c r="H128" s="203">
        <v>30</v>
      </c>
      <c r="I128" s="183"/>
      <c r="J128" s="184">
        <f>ROUND(I128*H128,2)</f>
        <v>0</v>
      </c>
      <c r="K128" s="185"/>
      <c r="L128" s="35"/>
      <c r="M128" s="186" t="s">
        <v>1</v>
      </c>
      <c r="N128" s="187" t="s">
        <v>38</v>
      </c>
      <c r="O128" s="73"/>
      <c r="P128" s="188">
        <f>O128*H128</f>
        <v>0</v>
      </c>
      <c r="Q128" s="188">
        <v>0.01269</v>
      </c>
      <c r="R128" s="188">
        <f>Q128*H128</f>
        <v>0.38069999999999998</v>
      </c>
      <c r="S128" s="188">
        <v>0</v>
      </c>
      <c r="T128" s="189">
        <f>S128*H128</f>
        <v>0</v>
      </c>
      <c r="U128" s="34"/>
      <c r="V128" s="34"/>
      <c r="W128" s="34"/>
      <c r="X128" s="34"/>
      <c r="Y128" s="34"/>
      <c r="Z128" s="34"/>
      <c r="AA128" s="34"/>
      <c r="AB128" s="34"/>
      <c r="AC128" s="34"/>
      <c r="AD128" s="34"/>
      <c r="AE128" s="34"/>
      <c r="AR128" s="190" t="s">
        <v>97</v>
      </c>
      <c r="AT128" s="190" t="s">
        <v>284</v>
      </c>
      <c r="AU128" s="190" t="s">
        <v>82</v>
      </c>
      <c r="AY128" s="15" t="s">
        <v>281</v>
      </c>
      <c r="BE128" s="191">
        <f>IF(N128="základní",J128,0)</f>
        <v>0</v>
      </c>
      <c r="BF128" s="191">
        <f>IF(N128="snížená",J128,0)</f>
        <v>0</v>
      </c>
      <c r="BG128" s="191">
        <f>IF(N128="zákl. přenesená",J128,0)</f>
        <v>0</v>
      </c>
      <c r="BH128" s="191">
        <f>IF(N128="sníž. přenesená",J128,0)</f>
        <v>0</v>
      </c>
      <c r="BI128" s="191">
        <f>IF(N128="nulová",J128,0)</f>
        <v>0</v>
      </c>
      <c r="BJ128" s="15" t="s">
        <v>80</v>
      </c>
      <c r="BK128" s="191">
        <f>ROUND(I128*H128,2)</f>
        <v>0</v>
      </c>
      <c r="BL128" s="15" t="s">
        <v>97</v>
      </c>
      <c r="BM128" s="190" t="s">
        <v>3795</v>
      </c>
    </row>
    <row r="129" s="2" customFormat="1">
      <c r="A129" s="34"/>
      <c r="B129" s="35"/>
      <c r="C129" s="34"/>
      <c r="D129" s="192" t="s">
        <v>290</v>
      </c>
      <c r="E129" s="34"/>
      <c r="F129" s="193" t="s">
        <v>3796</v>
      </c>
      <c r="G129" s="34"/>
      <c r="H129" s="34"/>
      <c r="I129" s="194"/>
      <c r="J129" s="34"/>
      <c r="K129" s="34"/>
      <c r="L129" s="35"/>
      <c r="M129" s="195"/>
      <c r="N129" s="196"/>
      <c r="O129" s="73"/>
      <c r="P129" s="73"/>
      <c r="Q129" s="73"/>
      <c r="R129" s="73"/>
      <c r="S129" s="73"/>
      <c r="T129" s="74"/>
      <c r="U129" s="34"/>
      <c r="V129" s="34"/>
      <c r="W129" s="34"/>
      <c r="X129" s="34"/>
      <c r="Y129" s="34"/>
      <c r="Z129" s="34"/>
      <c r="AA129" s="34"/>
      <c r="AB129" s="34"/>
      <c r="AC129" s="34"/>
      <c r="AD129" s="34"/>
      <c r="AE129" s="34"/>
      <c r="AT129" s="15" t="s">
        <v>290</v>
      </c>
      <c r="AU129" s="15" t="s">
        <v>82</v>
      </c>
    </row>
    <row r="130" s="2" customFormat="1" ht="24.15" customHeight="1">
      <c r="A130" s="34"/>
      <c r="B130" s="177"/>
      <c r="C130" s="178" t="s">
        <v>82</v>
      </c>
      <c r="D130" s="178" t="s">
        <v>284</v>
      </c>
      <c r="E130" s="179" t="s">
        <v>3797</v>
      </c>
      <c r="F130" s="180" t="s">
        <v>3798</v>
      </c>
      <c r="G130" s="181" t="s">
        <v>505</v>
      </c>
      <c r="H130" s="203">
        <v>48</v>
      </c>
      <c r="I130" s="183"/>
      <c r="J130" s="184">
        <f>ROUND(I130*H130,2)</f>
        <v>0</v>
      </c>
      <c r="K130" s="185"/>
      <c r="L130" s="35"/>
      <c r="M130" s="186" t="s">
        <v>1</v>
      </c>
      <c r="N130" s="187" t="s">
        <v>38</v>
      </c>
      <c r="O130" s="73"/>
      <c r="P130" s="188">
        <f>O130*H130</f>
        <v>0</v>
      </c>
      <c r="Q130" s="188">
        <v>0.036900000000000002</v>
      </c>
      <c r="R130" s="188">
        <f>Q130*H130</f>
        <v>1.7712000000000001</v>
      </c>
      <c r="S130" s="188">
        <v>0</v>
      </c>
      <c r="T130" s="189">
        <f>S130*H130</f>
        <v>0</v>
      </c>
      <c r="U130" s="34"/>
      <c r="V130" s="34"/>
      <c r="W130" s="34"/>
      <c r="X130" s="34"/>
      <c r="Y130" s="34"/>
      <c r="Z130" s="34"/>
      <c r="AA130" s="34"/>
      <c r="AB130" s="34"/>
      <c r="AC130" s="34"/>
      <c r="AD130" s="34"/>
      <c r="AE130" s="34"/>
      <c r="AR130" s="190" t="s">
        <v>97</v>
      </c>
      <c r="AT130" s="190" t="s">
        <v>284</v>
      </c>
      <c r="AU130" s="190" t="s">
        <v>82</v>
      </c>
      <c r="AY130" s="15" t="s">
        <v>281</v>
      </c>
      <c r="BE130" s="191">
        <f>IF(N130="základní",J130,0)</f>
        <v>0</v>
      </c>
      <c r="BF130" s="191">
        <f>IF(N130="snížená",J130,0)</f>
        <v>0</v>
      </c>
      <c r="BG130" s="191">
        <f>IF(N130="zákl. přenesená",J130,0)</f>
        <v>0</v>
      </c>
      <c r="BH130" s="191">
        <f>IF(N130="sníž. přenesená",J130,0)</f>
        <v>0</v>
      </c>
      <c r="BI130" s="191">
        <f>IF(N130="nulová",J130,0)</f>
        <v>0</v>
      </c>
      <c r="BJ130" s="15" t="s">
        <v>80</v>
      </c>
      <c r="BK130" s="191">
        <f>ROUND(I130*H130,2)</f>
        <v>0</v>
      </c>
      <c r="BL130" s="15" t="s">
        <v>97</v>
      </c>
      <c r="BM130" s="190" t="s">
        <v>3799</v>
      </c>
    </row>
    <row r="131" s="2" customFormat="1">
      <c r="A131" s="34"/>
      <c r="B131" s="35"/>
      <c r="C131" s="34"/>
      <c r="D131" s="192" t="s">
        <v>290</v>
      </c>
      <c r="E131" s="34"/>
      <c r="F131" s="193" t="s">
        <v>3800</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290</v>
      </c>
      <c r="AU131" s="15" t="s">
        <v>82</v>
      </c>
    </row>
    <row r="132" s="2" customFormat="1" ht="24.15" customHeight="1">
      <c r="A132" s="34"/>
      <c r="B132" s="177"/>
      <c r="C132" s="178" t="s">
        <v>90</v>
      </c>
      <c r="D132" s="178" t="s">
        <v>284</v>
      </c>
      <c r="E132" s="179" t="s">
        <v>3801</v>
      </c>
      <c r="F132" s="180" t="s">
        <v>3802</v>
      </c>
      <c r="G132" s="181" t="s">
        <v>510</v>
      </c>
      <c r="H132" s="203">
        <v>189</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97</v>
      </c>
      <c r="AT132" s="190" t="s">
        <v>284</v>
      </c>
      <c r="AU132" s="190" t="s">
        <v>82</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3803</v>
      </c>
    </row>
    <row r="133" s="2" customFormat="1">
      <c r="A133" s="34"/>
      <c r="B133" s="35"/>
      <c r="C133" s="34"/>
      <c r="D133" s="192" t="s">
        <v>290</v>
      </c>
      <c r="E133" s="34"/>
      <c r="F133" s="193" t="s">
        <v>3804</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82</v>
      </c>
    </row>
    <row r="134" s="2" customFormat="1" ht="33" customHeight="1">
      <c r="A134" s="34"/>
      <c r="B134" s="177"/>
      <c r="C134" s="178" t="s">
        <v>540</v>
      </c>
      <c r="D134" s="178" t="s">
        <v>284</v>
      </c>
      <c r="E134" s="179" t="s">
        <v>3805</v>
      </c>
      <c r="F134" s="180" t="s">
        <v>3806</v>
      </c>
      <c r="G134" s="181" t="s">
        <v>510</v>
      </c>
      <c r="H134" s="203">
        <v>28.800000000000001</v>
      </c>
      <c r="I134" s="183"/>
      <c r="J134" s="184">
        <f>ROUND(I134*H134,2)</f>
        <v>0</v>
      </c>
      <c r="K134" s="185"/>
      <c r="L134" s="35"/>
      <c r="M134" s="186" t="s">
        <v>1</v>
      </c>
      <c r="N134" s="187" t="s">
        <v>38</v>
      </c>
      <c r="O134" s="73"/>
      <c r="P134" s="188">
        <f>O134*H134</f>
        <v>0</v>
      </c>
      <c r="Q134" s="188">
        <v>0</v>
      </c>
      <c r="R134" s="188">
        <f>Q134*H134</f>
        <v>0</v>
      </c>
      <c r="S134" s="188">
        <v>0</v>
      </c>
      <c r="T134" s="189">
        <f>S134*H134</f>
        <v>0</v>
      </c>
      <c r="U134" s="34"/>
      <c r="V134" s="34"/>
      <c r="W134" s="34"/>
      <c r="X134" s="34"/>
      <c r="Y134" s="34"/>
      <c r="Z134" s="34"/>
      <c r="AA134" s="34"/>
      <c r="AB134" s="34"/>
      <c r="AC134" s="34"/>
      <c r="AD134" s="34"/>
      <c r="AE134" s="34"/>
      <c r="AR134" s="190" t="s">
        <v>97</v>
      </c>
      <c r="AT134" s="190" t="s">
        <v>284</v>
      </c>
      <c r="AU134" s="190" t="s">
        <v>82</v>
      </c>
      <c r="AY134" s="15" t="s">
        <v>281</v>
      </c>
      <c r="BE134" s="191">
        <f>IF(N134="základní",J134,0)</f>
        <v>0</v>
      </c>
      <c r="BF134" s="191">
        <f>IF(N134="snížená",J134,0)</f>
        <v>0</v>
      </c>
      <c r="BG134" s="191">
        <f>IF(N134="zákl. přenesená",J134,0)</f>
        <v>0</v>
      </c>
      <c r="BH134" s="191">
        <f>IF(N134="sníž. přenesená",J134,0)</f>
        <v>0</v>
      </c>
      <c r="BI134" s="191">
        <f>IF(N134="nulová",J134,0)</f>
        <v>0</v>
      </c>
      <c r="BJ134" s="15" t="s">
        <v>80</v>
      </c>
      <c r="BK134" s="191">
        <f>ROUND(I134*H134,2)</f>
        <v>0</v>
      </c>
      <c r="BL134" s="15" t="s">
        <v>97</v>
      </c>
      <c r="BM134" s="190" t="s">
        <v>3807</v>
      </c>
    </row>
    <row r="135" s="2" customFormat="1">
      <c r="A135" s="34"/>
      <c r="B135" s="35"/>
      <c r="C135" s="34"/>
      <c r="D135" s="192" t="s">
        <v>290</v>
      </c>
      <c r="E135" s="34"/>
      <c r="F135" s="193" t="s">
        <v>3808</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290</v>
      </c>
      <c r="AU135" s="15" t="s">
        <v>82</v>
      </c>
    </row>
    <row r="136" s="2" customFormat="1" ht="33" customHeight="1">
      <c r="A136" s="34"/>
      <c r="B136" s="177"/>
      <c r="C136" s="178" t="s">
        <v>544</v>
      </c>
      <c r="D136" s="178" t="s">
        <v>284</v>
      </c>
      <c r="E136" s="179" t="s">
        <v>3809</v>
      </c>
      <c r="F136" s="180" t="s">
        <v>3810</v>
      </c>
      <c r="G136" s="181" t="s">
        <v>510</v>
      </c>
      <c r="H136" s="203">
        <v>16.199999999999999</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82</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3811</v>
      </c>
    </row>
    <row r="137" s="2" customFormat="1">
      <c r="A137" s="34"/>
      <c r="B137" s="35"/>
      <c r="C137" s="34"/>
      <c r="D137" s="192" t="s">
        <v>290</v>
      </c>
      <c r="E137" s="34"/>
      <c r="F137" s="193" t="s">
        <v>3812</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82</v>
      </c>
    </row>
    <row r="138" s="2" customFormat="1" ht="33" customHeight="1">
      <c r="A138" s="34"/>
      <c r="B138" s="177"/>
      <c r="C138" s="178" t="s">
        <v>97</v>
      </c>
      <c r="D138" s="178" t="s">
        <v>284</v>
      </c>
      <c r="E138" s="179" t="s">
        <v>3813</v>
      </c>
      <c r="F138" s="180" t="s">
        <v>3814</v>
      </c>
      <c r="G138" s="181" t="s">
        <v>510</v>
      </c>
      <c r="H138" s="203">
        <v>132.98400000000001</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82</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3815</v>
      </c>
    </row>
    <row r="139" s="2" customFormat="1">
      <c r="A139" s="34"/>
      <c r="B139" s="35"/>
      <c r="C139" s="34"/>
      <c r="D139" s="192" t="s">
        <v>290</v>
      </c>
      <c r="E139" s="34"/>
      <c r="F139" s="193" t="s">
        <v>3816</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82</v>
      </c>
    </row>
    <row r="140" s="2" customFormat="1" ht="33" customHeight="1">
      <c r="A140" s="34"/>
      <c r="B140" s="177"/>
      <c r="C140" s="178" t="s">
        <v>280</v>
      </c>
      <c r="D140" s="178" t="s">
        <v>284</v>
      </c>
      <c r="E140" s="179" t="s">
        <v>3817</v>
      </c>
      <c r="F140" s="180" t="s">
        <v>3818</v>
      </c>
      <c r="G140" s="181" t="s">
        <v>510</v>
      </c>
      <c r="H140" s="203">
        <v>199.476</v>
      </c>
      <c r="I140" s="183"/>
      <c r="J140" s="184">
        <f>ROUND(I140*H140,2)</f>
        <v>0</v>
      </c>
      <c r="K140" s="185"/>
      <c r="L140" s="35"/>
      <c r="M140" s="186" t="s">
        <v>1</v>
      </c>
      <c r="N140" s="187" t="s">
        <v>38</v>
      </c>
      <c r="O140" s="73"/>
      <c r="P140" s="188">
        <f>O140*H140</f>
        <v>0</v>
      </c>
      <c r="Q140" s="188">
        <v>0</v>
      </c>
      <c r="R140" s="188">
        <f>Q140*H140</f>
        <v>0</v>
      </c>
      <c r="S140" s="188">
        <v>0</v>
      </c>
      <c r="T140" s="189">
        <f>S140*H140</f>
        <v>0</v>
      </c>
      <c r="U140" s="34"/>
      <c r="V140" s="34"/>
      <c r="W140" s="34"/>
      <c r="X140" s="34"/>
      <c r="Y140" s="34"/>
      <c r="Z140" s="34"/>
      <c r="AA140" s="34"/>
      <c r="AB140" s="34"/>
      <c r="AC140" s="34"/>
      <c r="AD140" s="34"/>
      <c r="AE140" s="34"/>
      <c r="AR140" s="190" t="s">
        <v>97</v>
      </c>
      <c r="AT140" s="190" t="s">
        <v>284</v>
      </c>
      <c r="AU140" s="190" t="s">
        <v>82</v>
      </c>
      <c r="AY140" s="15" t="s">
        <v>281</v>
      </c>
      <c r="BE140" s="191">
        <f>IF(N140="základní",J140,0)</f>
        <v>0</v>
      </c>
      <c r="BF140" s="191">
        <f>IF(N140="snížená",J140,0)</f>
        <v>0</v>
      </c>
      <c r="BG140" s="191">
        <f>IF(N140="zákl. přenesená",J140,0)</f>
        <v>0</v>
      </c>
      <c r="BH140" s="191">
        <f>IF(N140="sníž. přenesená",J140,0)</f>
        <v>0</v>
      </c>
      <c r="BI140" s="191">
        <f>IF(N140="nulová",J140,0)</f>
        <v>0</v>
      </c>
      <c r="BJ140" s="15" t="s">
        <v>80</v>
      </c>
      <c r="BK140" s="191">
        <f>ROUND(I140*H140,2)</f>
        <v>0</v>
      </c>
      <c r="BL140" s="15" t="s">
        <v>97</v>
      </c>
      <c r="BM140" s="190" t="s">
        <v>3819</v>
      </c>
    </row>
    <row r="141" s="2" customFormat="1">
      <c r="A141" s="34"/>
      <c r="B141" s="35"/>
      <c r="C141" s="34"/>
      <c r="D141" s="192" t="s">
        <v>290</v>
      </c>
      <c r="E141" s="34"/>
      <c r="F141" s="193" t="s">
        <v>3820</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290</v>
      </c>
      <c r="AU141" s="15" t="s">
        <v>82</v>
      </c>
    </row>
    <row r="142" s="2" customFormat="1" ht="33" customHeight="1">
      <c r="A142" s="34"/>
      <c r="B142" s="177"/>
      <c r="C142" s="178" t="s">
        <v>307</v>
      </c>
      <c r="D142" s="178" t="s">
        <v>284</v>
      </c>
      <c r="E142" s="179" t="s">
        <v>3821</v>
      </c>
      <c r="F142" s="180" t="s">
        <v>3822</v>
      </c>
      <c r="G142" s="181" t="s">
        <v>510</v>
      </c>
      <c r="H142" s="203">
        <v>199.476</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82</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3823</v>
      </c>
    </row>
    <row r="143" s="2" customFormat="1">
      <c r="A143" s="34"/>
      <c r="B143" s="35"/>
      <c r="C143" s="34"/>
      <c r="D143" s="192" t="s">
        <v>290</v>
      </c>
      <c r="E143" s="34"/>
      <c r="F143" s="193" t="s">
        <v>3824</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82</v>
      </c>
    </row>
    <row r="144" s="2" customFormat="1" ht="33" customHeight="1">
      <c r="A144" s="34"/>
      <c r="B144" s="177"/>
      <c r="C144" s="178" t="s">
        <v>312</v>
      </c>
      <c r="D144" s="178" t="s">
        <v>284</v>
      </c>
      <c r="E144" s="179" t="s">
        <v>3825</v>
      </c>
      <c r="F144" s="180" t="s">
        <v>3826</v>
      </c>
      <c r="G144" s="181" t="s">
        <v>510</v>
      </c>
      <c r="H144" s="203">
        <v>132.98400000000001</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82</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3827</v>
      </c>
    </row>
    <row r="145" s="2" customFormat="1">
      <c r="A145" s="34"/>
      <c r="B145" s="35"/>
      <c r="C145" s="34"/>
      <c r="D145" s="192" t="s">
        <v>290</v>
      </c>
      <c r="E145" s="34"/>
      <c r="F145" s="193" t="s">
        <v>3828</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82</v>
      </c>
    </row>
    <row r="146" s="2" customFormat="1" ht="44.25" customHeight="1">
      <c r="A146" s="34"/>
      <c r="B146" s="177"/>
      <c r="C146" s="178" t="s">
        <v>536</v>
      </c>
      <c r="D146" s="178" t="s">
        <v>284</v>
      </c>
      <c r="E146" s="179" t="s">
        <v>3829</v>
      </c>
      <c r="F146" s="180" t="s">
        <v>3830</v>
      </c>
      <c r="G146" s="181" t="s">
        <v>505</v>
      </c>
      <c r="H146" s="203">
        <v>30</v>
      </c>
      <c r="I146" s="183"/>
      <c r="J146" s="184">
        <f>ROUND(I146*H146,2)</f>
        <v>0</v>
      </c>
      <c r="K146" s="185"/>
      <c r="L146" s="35"/>
      <c r="M146" s="186" t="s">
        <v>1</v>
      </c>
      <c r="N146" s="187" t="s">
        <v>38</v>
      </c>
      <c r="O146" s="73"/>
      <c r="P146" s="188">
        <f>O146*H146</f>
        <v>0</v>
      </c>
      <c r="Q146" s="188">
        <v>0.0018</v>
      </c>
      <c r="R146" s="188">
        <f>Q146*H146</f>
        <v>0.053999999999999999</v>
      </c>
      <c r="S146" s="188">
        <v>0</v>
      </c>
      <c r="T146" s="189">
        <f>S146*H146</f>
        <v>0</v>
      </c>
      <c r="U146" s="34"/>
      <c r="V146" s="34"/>
      <c r="W146" s="34"/>
      <c r="X146" s="34"/>
      <c r="Y146" s="34"/>
      <c r="Z146" s="34"/>
      <c r="AA146" s="34"/>
      <c r="AB146" s="34"/>
      <c r="AC146" s="34"/>
      <c r="AD146" s="34"/>
      <c r="AE146" s="34"/>
      <c r="AR146" s="190" t="s">
        <v>97</v>
      </c>
      <c r="AT146" s="190" t="s">
        <v>284</v>
      </c>
      <c r="AU146" s="190" t="s">
        <v>82</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97</v>
      </c>
      <c r="BM146" s="190" t="s">
        <v>3831</v>
      </c>
    </row>
    <row r="147" s="2" customFormat="1">
      <c r="A147" s="34"/>
      <c r="B147" s="35"/>
      <c r="C147" s="34"/>
      <c r="D147" s="192" t="s">
        <v>290</v>
      </c>
      <c r="E147" s="34"/>
      <c r="F147" s="193" t="s">
        <v>3832</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82</v>
      </c>
    </row>
    <row r="148" s="2" customFormat="1" ht="21.75" customHeight="1">
      <c r="A148" s="34"/>
      <c r="B148" s="177"/>
      <c r="C148" s="178" t="s">
        <v>317</v>
      </c>
      <c r="D148" s="178" t="s">
        <v>284</v>
      </c>
      <c r="E148" s="179" t="s">
        <v>3833</v>
      </c>
      <c r="F148" s="180" t="s">
        <v>3834</v>
      </c>
      <c r="G148" s="181" t="s">
        <v>403</v>
      </c>
      <c r="H148" s="203">
        <v>1329.8399999999999</v>
      </c>
      <c r="I148" s="183"/>
      <c r="J148" s="184">
        <f>ROUND(I148*H148,2)</f>
        <v>0</v>
      </c>
      <c r="K148" s="185"/>
      <c r="L148" s="35"/>
      <c r="M148" s="186" t="s">
        <v>1</v>
      </c>
      <c r="N148" s="187" t="s">
        <v>38</v>
      </c>
      <c r="O148" s="73"/>
      <c r="P148" s="188">
        <f>O148*H148</f>
        <v>0</v>
      </c>
      <c r="Q148" s="188">
        <v>0.00084000000000000003</v>
      </c>
      <c r="R148" s="188">
        <f>Q148*H148</f>
        <v>1.1170655999999999</v>
      </c>
      <c r="S148" s="188">
        <v>0</v>
      </c>
      <c r="T148" s="189">
        <f>S148*H148</f>
        <v>0</v>
      </c>
      <c r="U148" s="34"/>
      <c r="V148" s="34"/>
      <c r="W148" s="34"/>
      <c r="X148" s="34"/>
      <c r="Y148" s="34"/>
      <c r="Z148" s="34"/>
      <c r="AA148" s="34"/>
      <c r="AB148" s="34"/>
      <c r="AC148" s="34"/>
      <c r="AD148" s="34"/>
      <c r="AE148" s="34"/>
      <c r="AR148" s="190" t="s">
        <v>97</v>
      </c>
      <c r="AT148" s="190" t="s">
        <v>284</v>
      </c>
      <c r="AU148" s="190" t="s">
        <v>82</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3835</v>
      </c>
    </row>
    <row r="149" s="2" customFormat="1">
      <c r="A149" s="34"/>
      <c r="B149" s="35"/>
      <c r="C149" s="34"/>
      <c r="D149" s="192" t="s">
        <v>290</v>
      </c>
      <c r="E149" s="34"/>
      <c r="F149" s="193" t="s">
        <v>3836</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82</v>
      </c>
    </row>
    <row r="150" s="2" customFormat="1" ht="24.15" customHeight="1">
      <c r="A150" s="34"/>
      <c r="B150" s="177"/>
      <c r="C150" s="178" t="s">
        <v>332</v>
      </c>
      <c r="D150" s="178" t="s">
        <v>284</v>
      </c>
      <c r="E150" s="179" t="s">
        <v>3837</v>
      </c>
      <c r="F150" s="180" t="s">
        <v>3838</v>
      </c>
      <c r="G150" s="181" t="s">
        <v>403</v>
      </c>
      <c r="H150" s="203">
        <v>1329.8399999999999</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82</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3839</v>
      </c>
    </row>
    <row r="151" s="2" customFormat="1">
      <c r="A151" s="34"/>
      <c r="B151" s="35"/>
      <c r="C151" s="34"/>
      <c r="D151" s="192" t="s">
        <v>290</v>
      </c>
      <c r="E151" s="34"/>
      <c r="F151" s="193" t="s">
        <v>3840</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82</v>
      </c>
    </row>
    <row r="152" s="2" customFormat="1" ht="21.75" customHeight="1">
      <c r="A152" s="34"/>
      <c r="B152" s="177"/>
      <c r="C152" s="178" t="s">
        <v>871</v>
      </c>
      <c r="D152" s="178" t="s">
        <v>284</v>
      </c>
      <c r="E152" s="179" t="s">
        <v>3841</v>
      </c>
      <c r="F152" s="180" t="s">
        <v>3842</v>
      </c>
      <c r="G152" s="181" t="s">
        <v>403</v>
      </c>
      <c r="H152" s="203">
        <v>54</v>
      </c>
      <c r="I152" s="183"/>
      <c r="J152" s="184">
        <f>ROUND(I152*H152,2)</f>
        <v>0</v>
      </c>
      <c r="K152" s="185"/>
      <c r="L152" s="35"/>
      <c r="M152" s="186" t="s">
        <v>1</v>
      </c>
      <c r="N152" s="187" t="s">
        <v>38</v>
      </c>
      <c r="O152" s="73"/>
      <c r="P152" s="188">
        <f>O152*H152</f>
        <v>0</v>
      </c>
      <c r="Q152" s="188">
        <v>0.00069999999999999999</v>
      </c>
      <c r="R152" s="188">
        <f>Q152*H152</f>
        <v>0.0378</v>
      </c>
      <c r="S152" s="188">
        <v>0</v>
      </c>
      <c r="T152" s="189">
        <f>S152*H152</f>
        <v>0</v>
      </c>
      <c r="U152" s="34"/>
      <c r="V152" s="34"/>
      <c r="W152" s="34"/>
      <c r="X152" s="34"/>
      <c r="Y152" s="34"/>
      <c r="Z152" s="34"/>
      <c r="AA152" s="34"/>
      <c r="AB152" s="34"/>
      <c r="AC152" s="34"/>
      <c r="AD152" s="34"/>
      <c r="AE152" s="34"/>
      <c r="AR152" s="190" t="s">
        <v>97</v>
      </c>
      <c r="AT152" s="190" t="s">
        <v>284</v>
      </c>
      <c r="AU152" s="190" t="s">
        <v>82</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97</v>
      </c>
      <c r="BM152" s="190" t="s">
        <v>3843</v>
      </c>
    </row>
    <row r="153" s="2" customFormat="1">
      <c r="A153" s="34"/>
      <c r="B153" s="35"/>
      <c r="C153" s="34"/>
      <c r="D153" s="192" t="s">
        <v>290</v>
      </c>
      <c r="E153" s="34"/>
      <c r="F153" s="193" t="s">
        <v>3844</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82</v>
      </c>
    </row>
    <row r="154" s="2" customFormat="1" ht="16.5" customHeight="1">
      <c r="A154" s="34"/>
      <c r="B154" s="177"/>
      <c r="C154" s="178" t="s">
        <v>876</v>
      </c>
      <c r="D154" s="178" t="s">
        <v>284</v>
      </c>
      <c r="E154" s="179" t="s">
        <v>3845</v>
      </c>
      <c r="F154" s="180" t="s">
        <v>3846</v>
      </c>
      <c r="G154" s="181" t="s">
        <v>403</v>
      </c>
      <c r="H154" s="203">
        <v>54</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82</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3847</v>
      </c>
    </row>
    <row r="155" s="2" customFormat="1">
      <c r="A155" s="34"/>
      <c r="B155" s="35"/>
      <c r="C155" s="34"/>
      <c r="D155" s="192" t="s">
        <v>290</v>
      </c>
      <c r="E155" s="34"/>
      <c r="F155" s="193" t="s">
        <v>3848</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82</v>
      </c>
    </row>
    <row r="156" s="2" customFormat="1" ht="33" customHeight="1">
      <c r="A156" s="34"/>
      <c r="B156" s="177"/>
      <c r="C156" s="178" t="s">
        <v>343</v>
      </c>
      <c r="D156" s="178" t="s">
        <v>284</v>
      </c>
      <c r="E156" s="179" t="s">
        <v>3849</v>
      </c>
      <c r="F156" s="180" t="s">
        <v>3850</v>
      </c>
      <c r="G156" s="181" t="s">
        <v>510</v>
      </c>
      <c r="H156" s="203">
        <v>33.246000000000002</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82</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3851</v>
      </c>
    </row>
    <row r="157" s="2" customFormat="1">
      <c r="A157" s="34"/>
      <c r="B157" s="35"/>
      <c r="C157" s="34"/>
      <c r="D157" s="192" t="s">
        <v>290</v>
      </c>
      <c r="E157" s="34"/>
      <c r="F157" s="193" t="s">
        <v>3852</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82</v>
      </c>
    </row>
    <row r="158" s="2" customFormat="1" ht="37.8" customHeight="1">
      <c r="A158" s="34"/>
      <c r="B158" s="177"/>
      <c r="C158" s="178" t="s">
        <v>348</v>
      </c>
      <c r="D158" s="178" t="s">
        <v>284</v>
      </c>
      <c r="E158" s="179" t="s">
        <v>3853</v>
      </c>
      <c r="F158" s="180" t="s">
        <v>3854</v>
      </c>
      <c r="G158" s="181" t="s">
        <v>510</v>
      </c>
      <c r="H158" s="203">
        <v>135.738</v>
      </c>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97</v>
      </c>
      <c r="AT158" s="190" t="s">
        <v>284</v>
      </c>
      <c r="AU158" s="190" t="s">
        <v>82</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3855</v>
      </c>
    </row>
    <row r="159" s="2" customFormat="1">
      <c r="A159" s="34"/>
      <c r="B159" s="35"/>
      <c r="C159" s="34"/>
      <c r="D159" s="192" t="s">
        <v>290</v>
      </c>
      <c r="E159" s="34"/>
      <c r="F159" s="193" t="s">
        <v>3856</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82</v>
      </c>
    </row>
    <row r="160" s="2" customFormat="1" ht="37.8" customHeight="1">
      <c r="A160" s="34"/>
      <c r="B160" s="177"/>
      <c r="C160" s="178" t="s">
        <v>353</v>
      </c>
      <c r="D160" s="178" t="s">
        <v>284</v>
      </c>
      <c r="E160" s="179" t="s">
        <v>3857</v>
      </c>
      <c r="F160" s="180" t="s">
        <v>3858</v>
      </c>
      <c r="G160" s="181" t="s">
        <v>510</v>
      </c>
      <c r="H160" s="203">
        <v>33.246000000000002</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82</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3859</v>
      </c>
    </row>
    <row r="161" s="2" customFormat="1">
      <c r="A161" s="34"/>
      <c r="B161" s="35"/>
      <c r="C161" s="34"/>
      <c r="D161" s="192" t="s">
        <v>290</v>
      </c>
      <c r="E161" s="34"/>
      <c r="F161" s="193" t="s">
        <v>3860</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82</v>
      </c>
    </row>
    <row r="162" s="2" customFormat="1" ht="24.15" customHeight="1">
      <c r="A162" s="34"/>
      <c r="B162" s="177"/>
      <c r="C162" s="178" t="s">
        <v>890</v>
      </c>
      <c r="D162" s="178" t="s">
        <v>284</v>
      </c>
      <c r="E162" s="179" t="s">
        <v>3861</v>
      </c>
      <c r="F162" s="180" t="s">
        <v>3862</v>
      </c>
      <c r="G162" s="181" t="s">
        <v>510</v>
      </c>
      <c r="H162" s="203">
        <v>18</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82</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3863</v>
      </c>
    </row>
    <row r="163" s="2" customFormat="1">
      <c r="A163" s="34"/>
      <c r="B163" s="35"/>
      <c r="C163" s="34"/>
      <c r="D163" s="192" t="s">
        <v>290</v>
      </c>
      <c r="E163" s="34"/>
      <c r="F163" s="193" t="s">
        <v>3864</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82</v>
      </c>
    </row>
    <row r="164" s="2" customFormat="1" ht="37.8" customHeight="1">
      <c r="A164" s="34"/>
      <c r="B164" s="177"/>
      <c r="C164" s="178" t="s">
        <v>883</v>
      </c>
      <c r="D164" s="178" t="s">
        <v>284</v>
      </c>
      <c r="E164" s="179" t="s">
        <v>3865</v>
      </c>
      <c r="F164" s="180" t="s">
        <v>3866</v>
      </c>
      <c r="G164" s="181" t="s">
        <v>510</v>
      </c>
      <c r="H164" s="203">
        <v>18</v>
      </c>
      <c r="I164" s="183"/>
      <c r="J164" s="184">
        <f>ROUND(I164*H164,2)</f>
        <v>0</v>
      </c>
      <c r="K164" s="185"/>
      <c r="L164" s="35"/>
      <c r="M164" s="186" t="s">
        <v>1</v>
      </c>
      <c r="N164" s="187" t="s">
        <v>38</v>
      </c>
      <c r="O164" s="73"/>
      <c r="P164" s="188">
        <f>O164*H164</f>
        <v>0</v>
      </c>
      <c r="Q164" s="188">
        <v>0</v>
      </c>
      <c r="R164" s="188">
        <f>Q164*H164</f>
        <v>0</v>
      </c>
      <c r="S164" s="188">
        <v>0</v>
      </c>
      <c r="T164" s="189">
        <f>S164*H164</f>
        <v>0</v>
      </c>
      <c r="U164" s="34"/>
      <c r="V164" s="34"/>
      <c r="W164" s="34"/>
      <c r="X164" s="34"/>
      <c r="Y164" s="34"/>
      <c r="Z164" s="34"/>
      <c r="AA164" s="34"/>
      <c r="AB164" s="34"/>
      <c r="AC164" s="34"/>
      <c r="AD164" s="34"/>
      <c r="AE164" s="34"/>
      <c r="AR164" s="190" t="s">
        <v>97</v>
      </c>
      <c r="AT164" s="190" t="s">
        <v>284</v>
      </c>
      <c r="AU164" s="190" t="s">
        <v>82</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97</v>
      </c>
      <c r="BM164" s="190" t="s">
        <v>3867</v>
      </c>
    </row>
    <row r="165" s="2" customFormat="1">
      <c r="A165" s="34"/>
      <c r="B165" s="35"/>
      <c r="C165" s="34"/>
      <c r="D165" s="192" t="s">
        <v>290</v>
      </c>
      <c r="E165" s="34"/>
      <c r="F165" s="193" t="s">
        <v>3868</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82</v>
      </c>
    </row>
    <row r="166" s="2" customFormat="1" ht="16.5" customHeight="1">
      <c r="A166" s="34"/>
      <c r="B166" s="177"/>
      <c r="C166" s="208" t="s">
        <v>895</v>
      </c>
      <c r="D166" s="208" t="s">
        <v>2150</v>
      </c>
      <c r="E166" s="209" t="s">
        <v>3869</v>
      </c>
      <c r="F166" s="210" t="s">
        <v>3870</v>
      </c>
      <c r="G166" s="211" t="s">
        <v>515</v>
      </c>
      <c r="H166" s="212">
        <v>32.399999999999999</v>
      </c>
      <c r="I166" s="213"/>
      <c r="J166" s="214">
        <f>ROUND(I166*H166,2)</f>
        <v>0</v>
      </c>
      <c r="K166" s="215"/>
      <c r="L166" s="216"/>
      <c r="M166" s="217" t="s">
        <v>1</v>
      </c>
      <c r="N166" s="218" t="s">
        <v>38</v>
      </c>
      <c r="O166" s="73"/>
      <c r="P166" s="188">
        <f>O166*H166</f>
        <v>0</v>
      </c>
      <c r="Q166" s="188">
        <v>1</v>
      </c>
      <c r="R166" s="188">
        <f>Q166*H166</f>
        <v>32.399999999999999</v>
      </c>
      <c r="S166" s="188">
        <v>0</v>
      </c>
      <c r="T166" s="189">
        <f>S166*H166</f>
        <v>0</v>
      </c>
      <c r="U166" s="34"/>
      <c r="V166" s="34"/>
      <c r="W166" s="34"/>
      <c r="X166" s="34"/>
      <c r="Y166" s="34"/>
      <c r="Z166" s="34"/>
      <c r="AA166" s="34"/>
      <c r="AB166" s="34"/>
      <c r="AC166" s="34"/>
      <c r="AD166" s="34"/>
      <c r="AE166" s="34"/>
      <c r="AR166" s="190" t="s">
        <v>317</v>
      </c>
      <c r="AT166" s="190" t="s">
        <v>2150</v>
      </c>
      <c r="AU166" s="190" t="s">
        <v>82</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3871</v>
      </c>
    </row>
    <row r="167" s="2" customFormat="1">
      <c r="A167" s="34"/>
      <c r="B167" s="35"/>
      <c r="C167" s="34"/>
      <c r="D167" s="192" t="s">
        <v>290</v>
      </c>
      <c r="E167" s="34"/>
      <c r="F167" s="193" t="s">
        <v>3870</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82</v>
      </c>
    </row>
    <row r="168" s="2" customFormat="1" ht="16.5" customHeight="1">
      <c r="A168" s="34"/>
      <c r="B168" s="177"/>
      <c r="C168" s="178" t="s">
        <v>360</v>
      </c>
      <c r="D168" s="178" t="s">
        <v>284</v>
      </c>
      <c r="E168" s="179" t="s">
        <v>3872</v>
      </c>
      <c r="F168" s="180" t="s">
        <v>3873</v>
      </c>
      <c r="G168" s="181" t="s">
        <v>510</v>
      </c>
      <c r="H168" s="203">
        <v>238.22999999999999</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82</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3874</v>
      </c>
    </row>
    <row r="169" s="2" customFormat="1">
      <c r="A169" s="34"/>
      <c r="B169" s="35"/>
      <c r="C169" s="34"/>
      <c r="D169" s="192" t="s">
        <v>290</v>
      </c>
      <c r="E169" s="34"/>
      <c r="F169" s="193" t="s">
        <v>3875</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82</v>
      </c>
    </row>
    <row r="170" s="2" customFormat="1" ht="24.15" customHeight="1">
      <c r="A170" s="34"/>
      <c r="B170" s="177"/>
      <c r="C170" s="178" t="s">
        <v>455</v>
      </c>
      <c r="D170" s="178" t="s">
        <v>284</v>
      </c>
      <c r="E170" s="179" t="s">
        <v>3876</v>
      </c>
      <c r="F170" s="180" t="s">
        <v>3877</v>
      </c>
      <c r="G170" s="181" t="s">
        <v>510</v>
      </c>
      <c r="H170" s="203">
        <v>552.69000000000005</v>
      </c>
      <c r="I170" s="183"/>
      <c r="J170" s="184">
        <f>ROUND(I170*H170,2)</f>
        <v>0</v>
      </c>
      <c r="K170" s="185"/>
      <c r="L170" s="35"/>
      <c r="M170" s="186" t="s">
        <v>1</v>
      </c>
      <c r="N170" s="187" t="s">
        <v>38</v>
      </c>
      <c r="O170" s="73"/>
      <c r="P170" s="188">
        <f>O170*H170</f>
        <v>0</v>
      </c>
      <c r="Q170" s="188">
        <v>0</v>
      </c>
      <c r="R170" s="188">
        <f>Q170*H170</f>
        <v>0</v>
      </c>
      <c r="S170" s="188">
        <v>0</v>
      </c>
      <c r="T170" s="189">
        <f>S170*H170</f>
        <v>0</v>
      </c>
      <c r="U170" s="34"/>
      <c r="V170" s="34"/>
      <c r="W170" s="34"/>
      <c r="X170" s="34"/>
      <c r="Y170" s="34"/>
      <c r="Z170" s="34"/>
      <c r="AA170" s="34"/>
      <c r="AB170" s="34"/>
      <c r="AC170" s="34"/>
      <c r="AD170" s="34"/>
      <c r="AE170" s="34"/>
      <c r="AR170" s="190" t="s">
        <v>97</v>
      </c>
      <c r="AT170" s="190" t="s">
        <v>284</v>
      </c>
      <c r="AU170" s="190" t="s">
        <v>82</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97</v>
      </c>
      <c r="BM170" s="190" t="s">
        <v>3878</v>
      </c>
    </row>
    <row r="171" s="2" customFormat="1">
      <c r="A171" s="34"/>
      <c r="B171" s="35"/>
      <c r="C171" s="34"/>
      <c r="D171" s="192" t="s">
        <v>290</v>
      </c>
      <c r="E171" s="34"/>
      <c r="F171" s="193" t="s">
        <v>3877</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82</v>
      </c>
    </row>
    <row r="172" s="2" customFormat="1" ht="24.15" customHeight="1">
      <c r="A172" s="34"/>
      <c r="B172" s="177"/>
      <c r="C172" s="178" t="s">
        <v>367</v>
      </c>
      <c r="D172" s="178" t="s">
        <v>284</v>
      </c>
      <c r="E172" s="179" t="s">
        <v>3879</v>
      </c>
      <c r="F172" s="180" t="s">
        <v>3880</v>
      </c>
      <c r="G172" s="181" t="s">
        <v>510</v>
      </c>
      <c r="H172" s="203">
        <v>166.22999999999999</v>
      </c>
      <c r="I172" s="183"/>
      <c r="J172" s="184">
        <f>ROUND(I172*H172,2)</f>
        <v>0</v>
      </c>
      <c r="K172" s="185"/>
      <c r="L172" s="35"/>
      <c r="M172" s="186" t="s">
        <v>1</v>
      </c>
      <c r="N172" s="187" t="s">
        <v>38</v>
      </c>
      <c r="O172" s="73"/>
      <c r="P172" s="188">
        <f>O172*H172</f>
        <v>0</v>
      </c>
      <c r="Q172" s="188">
        <v>0</v>
      </c>
      <c r="R172" s="188">
        <f>Q172*H172</f>
        <v>0</v>
      </c>
      <c r="S172" s="188">
        <v>0</v>
      </c>
      <c r="T172" s="189">
        <f>S172*H172</f>
        <v>0</v>
      </c>
      <c r="U172" s="34"/>
      <c r="V172" s="34"/>
      <c r="W172" s="34"/>
      <c r="X172" s="34"/>
      <c r="Y172" s="34"/>
      <c r="Z172" s="34"/>
      <c r="AA172" s="34"/>
      <c r="AB172" s="34"/>
      <c r="AC172" s="34"/>
      <c r="AD172" s="34"/>
      <c r="AE172" s="34"/>
      <c r="AR172" s="190" t="s">
        <v>97</v>
      </c>
      <c r="AT172" s="190" t="s">
        <v>284</v>
      </c>
      <c r="AU172" s="190" t="s">
        <v>82</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3881</v>
      </c>
    </row>
    <row r="173" s="2" customFormat="1">
      <c r="A173" s="34"/>
      <c r="B173" s="35"/>
      <c r="C173" s="34"/>
      <c r="D173" s="192" t="s">
        <v>290</v>
      </c>
      <c r="E173" s="34"/>
      <c r="F173" s="193" t="s">
        <v>3880</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82</v>
      </c>
    </row>
    <row r="174" s="2" customFormat="1" ht="16.5" customHeight="1">
      <c r="A174" s="34"/>
      <c r="B174" s="177"/>
      <c r="C174" s="208" t="s">
        <v>372</v>
      </c>
      <c r="D174" s="208" t="s">
        <v>2150</v>
      </c>
      <c r="E174" s="209" t="s">
        <v>3882</v>
      </c>
      <c r="F174" s="210" t="s">
        <v>3883</v>
      </c>
      <c r="G174" s="211" t="s">
        <v>515</v>
      </c>
      <c r="H174" s="212">
        <v>299.214</v>
      </c>
      <c r="I174" s="213"/>
      <c r="J174" s="214">
        <f>ROUND(I174*H174,2)</f>
        <v>0</v>
      </c>
      <c r="K174" s="215"/>
      <c r="L174" s="216"/>
      <c r="M174" s="217" t="s">
        <v>1</v>
      </c>
      <c r="N174" s="218" t="s">
        <v>38</v>
      </c>
      <c r="O174" s="73"/>
      <c r="P174" s="188">
        <f>O174*H174</f>
        <v>0</v>
      </c>
      <c r="Q174" s="188">
        <v>1</v>
      </c>
      <c r="R174" s="188">
        <f>Q174*H174</f>
        <v>299.214</v>
      </c>
      <c r="S174" s="188">
        <v>0</v>
      </c>
      <c r="T174" s="189">
        <f>S174*H174</f>
        <v>0</v>
      </c>
      <c r="U174" s="34"/>
      <c r="V174" s="34"/>
      <c r="W174" s="34"/>
      <c r="X174" s="34"/>
      <c r="Y174" s="34"/>
      <c r="Z174" s="34"/>
      <c r="AA174" s="34"/>
      <c r="AB174" s="34"/>
      <c r="AC174" s="34"/>
      <c r="AD174" s="34"/>
      <c r="AE174" s="34"/>
      <c r="AR174" s="190" t="s">
        <v>317</v>
      </c>
      <c r="AT174" s="190" t="s">
        <v>2150</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3884</v>
      </c>
    </row>
    <row r="175" s="2" customFormat="1">
      <c r="A175" s="34"/>
      <c r="B175" s="35"/>
      <c r="C175" s="34"/>
      <c r="D175" s="192" t="s">
        <v>290</v>
      </c>
      <c r="E175" s="34"/>
      <c r="F175" s="193" t="s">
        <v>3883</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12" customFormat="1" ht="22.8" customHeight="1">
      <c r="A176" s="12"/>
      <c r="B176" s="164"/>
      <c r="C176" s="12"/>
      <c r="D176" s="165" t="s">
        <v>72</v>
      </c>
      <c r="E176" s="175" t="s">
        <v>97</v>
      </c>
      <c r="F176" s="175" t="s">
        <v>3885</v>
      </c>
      <c r="G176" s="12"/>
      <c r="H176" s="12"/>
      <c r="I176" s="167"/>
      <c r="J176" s="176">
        <f>BK176</f>
        <v>0</v>
      </c>
      <c r="K176" s="12"/>
      <c r="L176" s="164"/>
      <c r="M176" s="169"/>
      <c r="N176" s="170"/>
      <c r="O176" s="170"/>
      <c r="P176" s="171">
        <f>SUM(P177:P180)</f>
        <v>0</v>
      </c>
      <c r="Q176" s="170"/>
      <c r="R176" s="171">
        <f>SUM(R177:R180)</f>
        <v>152.43047999999999</v>
      </c>
      <c r="S176" s="170"/>
      <c r="T176" s="172">
        <f>SUM(T177:T180)</f>
        <v>0</v>
      </c>
      <c r="U176" s="12"/>
      <c r="V176" s="12"/>
      <c r="W176" s="12"/>
      <c r="X176" s="12"/>
      <c r="Y176" s="12"/>
      <c r="Z176" s="12"/>
      <c r="AA176" s="12"/>
      <c r="AB176" s="12"/>
      <c r="AC176" s="12"/>
      <c r="AD176" s="12"/>
      <c r="AE176" s="12"/>
      <c r="AR176" s="165" t="s">
        <v>80</v>
      </c>
      <c r="AT176" s="173" t="s">
        <v>72</v>
      </c>
      <c r="AU176" s="173" t="s">
        <v>80</v>
      </c>
      <c r="AY176" s="165" t="s">
        <v>281</v>
      </c>
      <c r="BK176" s="174">
        <f>SUM(BK177:BK180)</f>
        <v>0</v>
      </c>
    </row>
    <row r="177" s="2" customFormat="1" ht="33" customHeight="1">
      <c r="A177" s="34"/>
      <c r="B177" s="177"/>
      <c r="C177" s="178" t="s">
        <v>3265</v>
      </c>
      <c r="D177" s="178" t="s">
        <v>284</v>
      </c>
      <c r="E177" s="179" t="s">
        <v>3886</v>
      </c>
      <c r="F177" s="180" t="s">
        <v>3887</v>
      </c>
      <c r="G177" s="181" t="s">
        <v>510</v>
      </c>
      <c r="H177" s="203">
        <v>41.031999999999996</v>
      </c>
      <c r="I177" s="183"/>
      <c r="J177" s="184">
        <f>ROUND(I177*H177,2)</f>
        <v>0</v>
      </c>
      <c r="K177" s="185"/>
      <c r="L177" s="35"/>
      <c r="M177" s="186" t="s">
        <v>1</v>
      </c>
      <c r="N177" s="187" t="s">
        <v>38</v>
      </c>
      <c r="O177" s="73"/>
      <c r="P177" s="188">
        <f>O177*H177</f>
        <v>0</v>
      </c>
      <c r="Q177" s="188">
        <v>1.8899999999999999</v>
      </c>
      <c r="R177" s="188">
        <f>Q177*H177</f>
        <v>77.550479999999993</v>
      </c>
      <c r="S177" s="188">
        <v>0</v>
      </c>
      <c r="T177" s="189">
        <f>S177*H177</f>
        <v>0</v>
      </c>
      <c r="U177" s="34"/>
      <c r="V177" s="34"/>
      <c r="W177" s="34"/>
      <c r="X177" s="34"/>
      <c r="Y177" s="34"/>
      <c r="Z177" s="34"/>
      <c r="AA177" s="34"/>
      <c r="AB177" s="34"/>
      <c r="AC177" s="34"/>
      <c r="AD177" s="34"/>
      <c r="AE177" s="34"/>
      <c r="AR177" s="190" t="s">
        <v>97</v>
      </c>
      <c r="AT177" s="190" t="s">
        <v>284</v>
      </c>
      <c r="AU177" s="190" t="s">
        <v>82</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3888</v>
      </c>
    </row>
    <row r="178" s="2" customFormat="1">
      <c r="A178" s="34"/>
      <c r="B178" s="35"/>
      <c r="C178" s="34"/>
      <c r="D178" s="192" t="s">
        <v>290</v>
      </c>
      <c r="E178" s="34"/>
      <c r="F178" s="193" t="s">
        <v>3889</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82</v>
      </c>
    </row>
    <row r="179" s="2" customFormat="1" ht="24.15" customHeight="1">
      <c r="A179" s="34"/>
      <c r="B179" s="177"/>
      <c r="C179" s="178" t="s">
        <v>3253</v>
      </c>
      <c r="D179" s="178" t="s">
        <v>284</v>
      </c>
      <c r="E179" s="179" t="s">
        <v>3890</v>
      </c>
      <c r="F179" s="180" t="s">
        <v>3891</v>
      </c>
      <c r="G179" s="181" t="s">
        <v>510</v>
      </c>
      <c r="H179" s="203">
        <v>37.5</v>
      </c>
      <c r="I179" s="183"/>
      <c r="J179" s="184">
        <f>ROUND(I179*H179,2)</f>
        <v>0</v>
      </c>
      <c r="K179" s="185"/>
      <c r="L179" s="35"/>
      <c r="M179" s="186" t="s">
        <v>1</v>
      </c>
      <c r="N179" s="187" t="s">
        <v>38</v>
      </c>
      <c r="O179" s="73"/>
      <c r="P179" s="188">
        <f>O179*H179</f>
        <v>0</v>
      </c>
      <c r="Q179" s="188">
        <v>1.9967999999999999</v>
      </c>
      <c r="R179" s="188">
        <f>Q179*H179</f>
        <v>74.879999999999995</v>
      </c>
      <c r="S179" s="188">
        <v>0</v>
      </c>
      <c r="T179" s="189">
        <f>S179*H179</f>
        <v>0</v>
      </c>
      <c r="U179" s="34"/>
      <c r="V179" s="34"/>
      <c r="W179" s="34"/>
      <c r="X179" s="34"/>
      <c r="Y179" s="34"/>
      <c r="Z179" s="34"/>
      <c r="AA179" s="34"/>
      <c r="AB179" s="34"/>
      <c r="AC179" s="34"/>
      <c r="AD179" s="34"/>
      <c r="AE179" s="34"/>
      <c r="AR179" s="190" t="s">
        <v>97</v>
      </c>
      <c r="AT179" s="190" t="s">
        <v>284</v>
      </c>
      <c r="AU179" s="190" t="s">
        <v>82</v>
      </c>
      <c r="AY179" s="15" t="s">
        <v>281</v>
      </c>
      <c r="BE179" s="191">
        <f>IF(N179="základní",J179,0)</f>
        <v>0</v>
      </c>
      <c r="BF179" s="191">
        <f>IF(N179="snížená",J179,0)</f>
        <v>0</v>
      </c>
      <c r="BG179" s="191">
        <f>IF(N179="zákl. přenesená",J179,0)</f>
        <v>0</v>
      </c>
      <c r="BH179" s="191">
        <f>IF(N179="sníž. přenesená",J179,0)</f>
        <v>0</v>
      </c>
      <c r="BI179" s="191">
        <f>IF(N179="nulová",J179,0)</f>
        <v>0</v>
      </c>
      <c r="BJ179" s="15" t="s">
        <v>80</v>
      </c>
      <c r="BK179" s="191">
        <f>ROUND(I179*H179,2)</f>
        <v>0</v>
      </c>
      <c r="BL179" s="15" t="s">
        <v>97</v>
      </c>
      <c r="BM179" s="190" t="s">
        <v>3892</v>
      </c>
    </row>
    <row r="180" s="2" customFormat="1">
      <c r="A180" s="34"/>
      <c r="B180" s="35"/>
      <c r="C180" s="34"/>
      <c r="D180" s="192" t="s">
        <v>290</v>
      </c>
      <c r="E180" s="34"/>
      <c r="F180" s="193" t="s">
        <v>3893</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290</v>
      </c>
      <c r="AU180" s="15" t="s">
        <v>82</v>
      </c>
    </row>
    <row r="181" s="12" customFormat="1" ht="22.8" customHeight="1">
      <c r="A181" s="12"/>
      <c r="B181" s="164"/>
      <c r="C181" s="12"/>
      <c r="D181" s="165" t="s">
        <v>72</v>
      </c>
      <c r="E181" s="175" t="s">
        <v>317</v>
      </c>
      <c r="F181" s="175" t="s">
        <v>808</v>
      </c>
      <c r="G181" s="12"/>
      <c r="H181" s="12"/>
      <c r="I181" s="167"/>
      <c r="J181" s="176">
        <f>BK181</f>
        <v>0</v>
      </c>
      <c r="K181" s="12"/>
      <c r="L181" s="164"/>
      <c r="M181" s="169"/>
      <c r="N181" s="170"/>
      <c r="O181" s="170"/>
      <c r="P181" s="171">
        <f>SUM(P182:P223)</f>
        <v>0</v>
      </c>
      <c r="Q181" s="170"/>
      <c r="R181" s="171">
        <f>SUM(R182:R223)</f>
        <v>4.3221485500000005</v>
      </c>
      <c r="S181" s="170"/>
      <c r="T181" s="172">
        <f>SUM(T182:T223)</f>
        <v>0</v>
      </c>
      <c r="U181" s="12"/>
      <c r="V181" s="12"/>
      <c r="W181" s="12"/>
      <c r="X181" s="12"/>
      <c r="Y181" s="12"/>
      <c r="Z181" s="12"/>
      <c r="AA181" s="12"/>
      <c r="AB181" s="12"/>
      <c r="AC181" s="12"/>
      <c r="AD181" s="12"/>
      <c r="AE181" s="12"/>
      <c r="AR181" s="165" t="s">
        <v>80</v>
      </c>
      <c r="AT181" s="173" t="s">
        <v>72</v>
      </c>
      <c r="AU181" s="173" t="s">
        <v>80</v>
      </c>
      <c r="AY181" s="165" t="s">
        <v>281</v>
      </c>
      <c r="BK181" s="174">
        <f>SUM(BK182:BK223)</f>
        <v>0</v>
      </c>
    </row>
    <row r="182" s="2" customFormat="1" ht="24.15" customHeight="1">
      <c r="A182" s="34"/>
      <c r="B182" s="177"/>
      <c r="C182" s="178" t="s">
        <v>498</v>
      </c>
      <c r="D182" s="178" t="s">
        <v>284</v>
      </c>
      <c r="E182" s="179" t="s">
        <v>3894</v>
      </c>
      <c r="F182" s="180" t="s">
        <v>3895</v>
      </c>
      <c r="G182" s="181" t="s">
        <v>505</v>
      </c>
      <c r="H182" s="203">
        <v>399.39999999999998</v>
      </c>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97</v>
      </c>
      <c r="AT182" s="190" t="s">
        <v>284</v>
      </c>
      <c r="AU182" s="190" t="s">
        <v>82</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97</v>
      </c>
      <c r="BM182" s="190" t="s">
        <v>3896</v>
      </c>
    </row>
    <row r="183" s="2" customFormat="1">
      <c r="A183" s="34"/>
      <c r="B183" s="35"/>
      <c r="C183" s="34"/>
      <c r="D183" s="192" t="s">
        <v>290</v>
      </c>
      <c r="E183" s="34"/>
      <c r="F183" s="193" t="s">
        <v>3897</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82</v>
      </c>
    </row>
    <row r="184" s="2" customFormat="1" ht="24.15" customHeight="1">
      <c r="A184" s="34"/>
      <c r="B184" s="177"/>
      <c r="C184" s="208" t="s">
        <v>502</v>
      </c>
      <c r="D184" s="208" t="s">
        <v>2150</v>
      </c>
      <c r="E184" s="209" t="s">
        <v>3898</v>
      </c>
      <c r="F184" s="210" t="s">
        <v>3899</v>
      </c>
      <c r="G184" s="211" t="s">
        <v>505</v>
      </c>
      <c r="H184" s="212">
        <v>405.39100000000002</v>
      </c>
      <c r="I184" s="213"/>
      <c r="J184" s="214">
        <f>ROUND(I184*H184,2)</f>
        <v>0</v>
      </c>
      <c r="K184" s="215"/>
      <c r="L184" s="216"/>
      <c r="M184" s="217" t="s">
        <v>1</v>
      </c>
      <c r="N184" s="218" t="s">
        <v>38</v>
      </c>
      <c r="O184" s="73"/>
      <c r="P184" s="188">
        <f>O184*H184</f>
        <v>0</v>
      </c>
      <c r="Q184" s="188">
        <v>0.0010499999999999999</v>
      </c>
      <c r="R184" s="188">
        <f>Q184*H184</f>
        <v>0.42566054999999997</v>
      </c>
      <c r="S184" s="188">
        <v>0</v>
      </c>
      <c r="T184" s="189">
        <f>S184*H184</f>
        <v>0</v>
      </c>
      <c r="U184" s="34"/>
      <c r="V184" s="34"/>
      <c r="W184" s="34"/>
      <c r="X184" s="34"/>
      <c r="Y184" s="34"/>
      <c r="Z184" s="34"/>
      <c r="AA184" s="34"/>
      <c r="AB184" s="34"/>
      <c r="AC184" s="34"/>
      <c r="AD184" s="34"/>
      <c r="AE184" s="34"/>
      <c r="AR184" s="190" t="s">
        <v>317</v>
      </c>
      <c r="AT184" s="190" t="s">
        <v>2150</v>
      </c>
      <c r="AU184" s="190" t="s">
        <v>82</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3900</v>
      </c>
    </row>
    <row r="185" s="2" customFormat="1">
      <c r="A185" s="34"/>
      <c r="B185" s="35"/>
      <c r="C185" s="34"/>
      <c r="D185" s="192" t="s">
        <v>290</v>
      </c>
      <c r="E185" s="34"/>
      <c r="F185" s="193" t="s">
        <v>3899</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82</v>
      </c>
    </row>
    <row r="186" s="2" customFormat="1" ht="33" customHeight="1">
      <c r="A186" s="34"/>
      <c r="B186" s="177"/>
      <c r="C186" s="178" t="s">
        <v>3239</v>
      </c>
      <c r="D186" s="178" t="s">
        <v>284</v>
      </c>
      <c r="E186" s="179" t="s">
        <v>3901</v>
      </c>
      <c r="F186" s="180" t="s">
        <v>3902</v>
      </c>
      <c r="G186" s="181" t="s">
        <v>505</v>
      </c>
      <c r="H186" s="203">
        <v>2</v>
      </c>
      <c r="I186" s="183"/>
      <c r="J186" s="184">
        <f>ROUND(I186*H186,2)</f>
        <v>0</v>
      </c>
      <c r="K186" s="185"/>
      <c r="L186" s="35"/>
      <c r="M186" s="186" t="s">
        <v>1</v>
      </c>
      <c r="N186" s="187" t="s">
        <v>38</v>
      </c>
      <c r="O186" s="73"/>
      <c r="P186" s="188">
        <f>O186*H186</f>
        <v>0</v>
      </c>
      <c r="Q186" s="188">
        <v>1.0000000000000001E-05</v>
      </c>
      <c r="R186" s="188">
        <f>Q186*H186</f>
        <v>2.0000000000000002E-05</v>
      </c>
      <c r="S186" s="188">
        <v>0</v>
      </c>
      <c r="T186" s="189">
        <f>S186*H186</f>
        <v>0</v>
      </c>
      <c r="U186" s="34"/>
      <c r="V186" s="34"/>
      <c r="W186" s="34"/>
      <c r="X186" s="34"/>
      <c r="Y186" s="34"/>
      <c r="Z186" s="34"/>
      <c r="AA186" s="34"/>
      <c r="AB186" s="34"/>
      <c r="AC186" s="34"/>
      <c r="AD186" s="34"/>
      <c r="AE186" s="34"/>
      <c r="AR186" s="190" t="s">
        <v>97</v>
      </c>
      <c r="AT186" s="190" t="s">
        <v>284</v>
      </c>
      <c r="AU186" s="190" t="s">
        <v>82</v>
      </c>
      <c r="AY186" s="15" t="s">
        <v>281</v>
      </c>
      <c r="BE186" s="191">
        <f>IF(N186="základní",J186,0)</f>
        <v>0</v>
      </c>
      <c r="BF186" s="191">
        <f>IF(N186="snížená",J186,0)</f>
        <v>0</v>
      </c>
      <c r="BG186" s="191">
        <f>IF(N186="zákl. přenesená",J186,0)</f>
        <v>0</v>
      </c>
      <c r="BH186" s="191">
        <f>IF(N186="sníž. přenesená",J186,0)</f>
        <v>0</v>
      </c>
      <c r="BI186" s="191">
        <f>IF(N186="nulová",J186,0)</f>
        <v>0</v>
      </c>
      <c r="BJ186" s="15" t="s">
        <v>80</v>
      </c>
      <c r="BK186" s="191">
        <f>ROUND(I186*H186,2)</f>
        <v>0</v>
      </c>
      <c r="BL186" s="15" t="s">
        <v>97</v>
      </c>
      <c r="BM186" s="190" t="s">
        <v>3903</v>
      </c>
    </row>
    <row r="187" s="2" customFormat="1">
      <c r="A187" s="34"/>
      <c r="B187" s="35"/>
      <c r="C187" s="34"/>
      <c r="D187" s="192" t="s">
        <v>290</v>
      </c>
      <c r="E187" s="34"/>
      <c r="F187" s="193" t="s">
        <v>3904</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290</v>
      </c>
      <c r="AU187" s="15" t="s">
        <v>82</v>
      </c>
    </row>
    <row r="188" s="2" customFormat="1" ht="24.15" customHeight="1">
      <c r="A188" s="34"/>
      <c r="B188" s="177"/>
      <c r="C188" s="208" t="s">
        <v>3245</v>
      </c>
      <c r="D188" s="208" t="s">
        <v>2150</v>
      </c>
      <c r="E188" s="209" t="s">
        <v>3905</v>
      </c>
      <c r="F188" s="210" t="s">
        <v>3906</v>
      </c>
      <c r="G188" s="211" t="s">
        <v>505</v>
      </c>
      <c r="H188" s="212">
        <v>2.0600000000000001</v>
      </c>
      <c r="I188" s="213"/>
      <c r="J188" s="214">
        <f>ROUND(I188*H188,2)</f>
        <v>0</v>
      </c>
      <c r="K188" s="215"/>
      <c r="L188" s="216"/>
      <c r="M188" s="217" t="s">
        <v>1</v>
      </c>
      <c r="N188" s="218" t="s">
        <v>38</v>
      </c>
      <c r="O188" s="73"/>
      <c r="P188" s="188">
        <f>O188*H188</f>
        <v>0</v>
      </c>
      <c r="Q188" s="188">
        <v>0.0014</v>
      </c>
      <c r="R188" s="188">
        <f>Q188*H188</f>
        <v>0.0028839999999999998</v>
      </c>
      <c r="S188" s="188">
        <v>0</v>
      </c>
      <c r="T188" s="189">
        <f>S188*H188</f>
        <v>0</v>
      </c>
      <c r="U188" s="34"/>
      <c r="V188" s="34"/>
      <c r="W188" s="34"/>
      <c r="X188" s="34"/>
      <c r="Y188" s="34"/>
      <c r="Z188" s="34"/>
      <c r="AA188" s="34"/>
      <c r="AB188" s="34"/>
      <c r="AC188" s="34"/>
      <c r="AD188" s="34"/>
      <c r="AE188" s="34"/>
      <c r="AR188" s="190" t="s">
        <v>317</v>
      </c>
      <c r="AT188" s="190" t="s">
        <v>2150</v>
      </c>
      <c r="AU188" s="190" t="s">
        <v>82</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97</v>
      </c>
      <c r="BM188" s="190" t="s">
        <v>3907</v>
      </c>
    </row>
    <row r="189" s="2" customFormat="1">
      <c r="A189" s="34"/>
      <c r="B189" s="35"/>
      <c r="C189" s="34"/>
      <c r="D189" s="192" t="s">
        <v>290</v>
      </c>
      <c r="E189" s="34"/>
      <c r="F189" s="193" t="s">
        <v>3908</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82</v>
      </c>
    </row>
    <row r="190" s="2" customFormat="1" ht="24.15" customHeight="1">
      <c r="A190" s="34"/>
      <c r="B190" s="177"/>
      <c r="C190" s="178" t="s">
        <v>507</v>
      </c>
      <c r="D190" s="178" t="s">
        <v>284</v>
      </c>
      <c r="E190" s="179" t="s">
        <v>3909</v>
      </c>
      <c r="F190" s="180" t="s">
        <v>3910</v>
      </c>
      <c r="G190" s="181" t="s">
        <v>410</v>
      </c>
      <c r="H190" s="203">
        <v>8</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82</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3911</v>
      </c>
    </row>
    <row r="191" s="2" customFormat="1">
      <c r="A191" s="34"/>
      <c r="B191" s="35"/>
      <c r="C191" s="34"/>
      <c r="D191" s="192" t="s">
        <v>290</v>
      </c>
      <c r="E191" s="34"/>
      <c r="F191" s="193" t="s">
        <v>3912</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82</v>
      </c>
    </row>
    <row r="192" s="2" customFormat="1" ht="16.5" customHeight="1">
      <c r="A192" s="34"/>
      <c r="B192" s="177"/>
      <c r="C192" s="208" t="s">
        <v>798</v>
      </c>
      <c r="D192" s="208" t="s">
        <v>2150</v>
      </c>
      <c r="E192" s="209" t="s">
        <v>3913</v>
      </c>
      <c r="F192" s="210" t="s">
        <v>3914</v>
      </c>
      <c r="G192" s="211" t="s">
        <v>410</v>
      </c>
      <c r="H192" s="212">
        <v>8</v>
      </c>
      <c r="I192" s="213"/>
      <c r="J192" s="214">
        <f>ROUND(I192*H192,2)</f>
        <v>0</v>
      </c>
      <c r="K192" s="215"/>
      <c r="L192" s="216"/>
      <c r="M192" s="217" t="s">
        <v>1</v>
      </c>
      <c r="N192" s="218" t="s">
        <v>38</v>
      </c>
      <c r="O192" s="73"/>
      <c r="P192" s="188">
        <f>O192*H192</f>
        <v>0</v>
      </c>
      <c r="Q192" s="188">
        <v>0.00022000000000000001</v>
      </c>
      <c r="R192" s="188">
        <f>Q192*H192</f>
        <v>0.0017600000000000001</v>
      </c>
      <c r="S192" s="188">
        <v>0</v>
      </c>
      <c r="T192" s="189">
        <f>S192*H192</f>
        <v>0</v>
      </c>
      <c r="U192" s="34"/>
      <c r="V192" s="34"/>
      <c r="W192" s="34"/>
      <c r="X192" s="34"/>
      <c r="Y192" s="34"/>
      <c r="Z192" s="34"/>
      <c r="AA192" s="34"/>
      <c r="AB192" s="34"/>
      <c r="AC192" s="34"/>
      <c r="AD192" s="34"/>
      <c r="AE192" s="34"/>
      <c r="AR192" s="190" t="s">
        <v>317</v>
      </c>
      <c r="AT192" s="190" t="s">
        <v>2150</v>
      </c>
      <c r="AU192" s="190" t="s">
        <v>82</v>
      </c>
      <c r="AY192" s="15" t="s">
        <v>281</v>
      </c>
      <c r="BE192" s="191">
        <f>IF(N192="základní",J192,0)</f>
        <v>0</v>
      </c>
      <c r="BF192" s="191">
        <f>IF(N192="snížená",J192,0)</f>
        <v>0</v>
      </c>
      <c r="BG192" s="191">
        <f>IF(N192="zákl. přenesená",J192,0)</f>
        <v>0</v>
      </c>
      <c r="BH192" s="191">
        <f>IF(N192="sníž. přenesená",J192,0)</f>
        <v>0</v>
      </c>
      <c r="BI192" s="191">
        <f>IF(N192="nulová",J192,0)</f>
        <v>0</v>
      </c>
      <c r="BJ192" s="15" t="s">
        <v>80</v>
      </c>
      <c r="BK192" s="191">
        <f>ROUND(I192*H192,2)</f>
        <v>0</v>
      </c>
      <c r="BL192" s="15" t="s">
        <v>97</v>
      </c>
      <c r="BM192" s="190" t="s">
        <v>3915</v>
      </c>
    </row>
    <row r="193" s="2" customFormat="1">
      <c r="A193" s="34"/>
      <c r="B193" s="35"/>
      <c r="C193" s="34"/>
      <c r="D193" s="192" t="s">
        <v>290</v>
      </c>
      <c r="E193" s="34"/>
      <c r="F193" s="193" t="s">
        <v>3914</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290</v>
      </c>
      <c r="AU193" s="15" t="s">
        <v>82</v>
      </c>
    </row>
    <row r="194" s="2" customFormat="1" ht="24.15" customHeight="1">
      <c r="A194" s="34"/>
      <c r="B194" s="177"/>
      <c r="C194" s="178" t="s">
        <v>804</v>
      </c>
      <c r="D194" s="178" t="s">
        <v>284</v>
      </c>
      <c r="E194" s="179" t="s">
        <v>3916</v>
      </c>
      <c r="F194" s="180" t="s">
        <v>3917</v>
      </c>
      <c r="G194" s="181" t="s">
        <v>410</v>
      </c>
      <c r="H194" s="203">
        <v>3</v>
      </c>
      <c r="I194" s="183"/>
      <c r="J194" s="184">
        <f>ROUND(I194*H194,2)</f>
        <v>0</v>
      </c>
      <c r="K194" s="185"/>
      <c r="L194" s="35"/>
      <c r="M194" s="186" t="s">
        <v>1</v>
      </c>
      <c r="N194" s="187" t="s">
        <v>38</v>
      </c>
      <c r="O194" s="73"/>
      <c r="P194" s="188">
        <f>O194*H194</f>
        <v>0</v>
      </c>
      <c r="Q194" s="188">
        <v>0</v>
      </c>
      <c r="R194" s="188">
        <f>Q194*H194</f>
        <v>0</v>
      </c>
      <c r="S194" s="188">
        <v>0</v>
      </c>
      <c r="T194" s="189">
        <f>S194*H194</f>
        <v>0</v>
      </c>
      <c r="U194" s="34"/>
      <c r="V194" s="34"/>
      <c r="W194" s="34"/>
      <c r="X194" s="34"/>
      <c r="Y194" s="34"/>
      <c r="Z194" s="34"/>
      <c r="AA194" s="34"/>
      <c r="AB194" s="34"/>
      <c r="AC194" s="34"/>
      <c r="AD194" s="34"/>
      <c r="AE194" s="34"/>
      <c r="AR194" s="190" t="s">
        <v>97</v>
      </c>
      <c r="AT194" s="190" t="s">
        <v>284</v>
      </c>
      <c r="AU194" s="190" t="s">
        <v>82</v>
      </c>
      <c r="AY194" s="15" t="s">
        <v>281</v>
      </c>
      <c r="BE194" s="191">
        <f>IF(N194="základní",J194,0)</f>
        <v>0</v>
      </c>
      <c r="BF194" s="191">
        <f>IF(N194="snížená",J194,0)</f>
        <v>0</v>
      </c>
      <c r="BG194" s="191">
        <f>IF(N194="zákl. přenesená",J194,0)</f>
        <v>0</v>
      </c>
      <c r="BH194" s="191">
        <f>IF(N194="sníž. přenesená",J194,0)</f>
        <v>0</v>
      </c>
      <c r="BI194" s="191">
        <f>IF(N194="nulová",J194,0)</f>
        <v>0</v>
      </c>
      <c r="BJ194" s="15" t="s">
        <v>80</v>
      </c>
      <c r="BK194" s="191">
        <f>ROUND(I194*H194,2)</f>
        <v>0</v>
      </c>
      <c r="BL194" s="15" t="s">
        <v>97</v>
      </c>
      <c r="BM194" s="190" t="s">
        <v>3918</v>
      </c>
    </row>
    <row r="195" s="2" customFormat="1">
      <c r="A195" s="34"/>
      <c r="B195" s="35"/>
      <c r="C195" s="34"/>
      <c r="D195" s="192" t="s">
        <v>290</v>
      </c>
      <c r="E195" s="34"/>
      <c r="F195" s="193" t="s">
        <v>3919</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290</v>
      </c>
      <c r="AU195" s="15" t="s">
        <v>82</v>
      </c>
    </row>
    <row r="196" s="2" customFormat="1" ht="16.5" customHeight="1">
      <c r="A196" s="34"/>
      <c r="B196" s="177"/>
      <c r="C196" s="208" t="s">
        <v>809</v>
      </c>
      <c r="D196" s="208" t="s">
        <v>2150</v>
      </c>
      <c r="E196" s="209" t="s">
        <v>3920</v>
      </c>
      <c r="F196" s="210" t="s">
        <v>3921</v>
      </c>
      <c r="G196" s="211" t="s">
        <v>410</v>
      </c>
      <c r="H196" s="212">
        <v>3</v>
      </c>
      <c r="I196" s="213"/>
      <c r="J196" s="214">
        <f>ROUND(I196*H196,2)</f>
        <v>0</v>
      </c>
      <c r="K196" s="215"/>
      <c r="L196" s="216"/>
      <c r="M196" s="217" t="s">
        <v>1</v>
      </c>
      <c r="N196" s="218" t="s">
        <v>38</v>
      </c>
      <c r="O196" s="73"/>
      <c r="P196" s="188">
        <f>O196*H196</f>
        <v>0</v>
      </c>
      <c r="Q196" s="188">
        <v>0.00025999999999999998</v>
      </c>
      <c r="R196" s="188">
        <f>Q196*H196</f>
        <v>0.00077999999999999988</v>
      </c>
      <c r="S196" s="188">
        <v>0</v>
      </c>
      <c r="T196" s="189">
        <f>S196*H196</f>
        <v>0</v>
      </c>
      <c r="U196" s="34"/>
      <c r="V196" s="34"/>
      <c r="W196" s="34"/>
      <c r="X196" s="34"/>
      <c r="Y196" s="34"/>
      <c r="Z196" s="34"/>
      <c r="AA196" s="34"/>
      <c r="AB196" s="34"/>
      <c r="AC196" s="34"/>
      <c r="AD196" s="34"/>
      <c r="AE196" s="34"/>
      <c r="AR196" s="190" t="s">
        <v>317</v>
      </c>
      <c r="AT196" s="190" t="s">
        <v>2150</v>
      </c>
      <c r="AU196" s="190" t="s">
        <v>82</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97</v>
      </c>
      <c r="BM196" s="190" t="s">
        <v>3922</v>
      </c>
    </row>
    <row r="197" s="2" customFormat="1">
      <c r="A197" s="34"/>
      <c r="B197" s="35"/>
      <c r="C197" s="34"/>
      <c r="D197" s="192" t="s">
        <v>290</v>
      </c>
      <c r="E197" s="34"/>
      <c r="F197" s="193" t="s">
        <v>3921</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82</v>
      </c>
    </row>
    <row r="198" s="2" customFormat="1" ht="24.15" customHeight="1">
      <c r="A198" s="34"/>
      <c r="B198" s="177"/>
      <c r="C198" s="178" t="s">
        <v>814</v>
      </c>
      <c r="D198" s="178" t="s">
        <v>284</v>
      </c>
      <c r="E198" s="179" t="s">
        <v>3923</v>
      </c>
      <c r="F198" s="180" t="s">
        <v>3924</v>
      </c>
      <c r="G198" s="181" t="s">
        <v>410</v>
      </c>
      <c r="H198" s="203">
        <v>3</v>
      </c>
      <c r="I198" s="183"/>
      <c r="J198" s="184">
        <f>ROUND(I198*H198,2)</f>
        <v>0</v>
      </c>
      <c r="K198" s="185"/>
      <c r="L198" s="35"/>
      <c r="M198" s="186" t="s">
        <v>1</v>
      </c>
      <c r="N198" s="187" t="s">
        <v>38</v>
      </c>
      <c r="O198" s="73"/>
      <c r="P198" s="188">
        <f>O198*H198</f>
        <v>0</v>
      </c>
      <c r="Q198" s="188">
        <v>0</v>
      </c>
      <c r="R198" s="188">
        <f>Q198*H198</f>
        <v>0</v>
      </c>
      <c r="S198" s="188">
        <v>0</v>
      </c>
      <c r="T198" s="189">
        <f>S198*H198</f>
        <v>0</v>
      </c>
      <c r="U198" s="34"/>
      <c r="V198" s="34"/>
      <c r="W198" s="34"/>
      <c r="X198" s="34"/>
      <c r="Y198" s="34"/>
      <c r="Z198" s="34"/>
      <c r="AA198" s="34"/>
      <c r="AB198" s="34"/>
      <c r="AC198" s="34"/>
      <c r="AD198" s="34"/>
      <c r="AE198" s="34"/>
      <c r="AR198" s="190" t="s">
        <v>97</v>
      </c>
      <c r="AT198" s="190" t="s">
        <v>284</v>
      </c>
      <c r="AU198" s="190" t="s">
        <v>82</v>
      </c>
      <c r="AY198" s="15" t="s">
        <v>281</v>
      </c>
      <c r="BE198" s="191">
        <f>IF(N198="základní",J198,0)</f>
        <v>0</v>
      </c>
      <c r="BF198" s="191">
        <f>IF(N198="snížená",J198,0)</f>
        <v>0</v>
      </c>
      <c r="BG198" s="191">
        <f>IF(N198="zákl. přenesená",J198,0)</f>
        <v>0</v>
      </c>
      <c r="BH198" s="191">
        <f>IF(N198="sníž. přenesená",J198,0)</f>
        <v>0</v>
      </c>
      <c r="BI198" s="191">
        <f>IF(N198="nulová",J198,0)</f>
        <v>0</v>
      </c>
      <c r="BJ198" s="15" t="s">
        <v>80</v>
      </c>
      <c r="BK198" s="191">
        <f>ROUND(I198*H198,2)</f>
        <v>0</v>
      </c>
      <c r="BL198" s="15" t="s">
        <v>97</v>
      </c>
      <c r="BM198" s="190" t="s">
        <v>3925</v>
      </c>
    </row>
    <row r="199" s="2" customFormat="1">
      <c r="A199" s="34"/>
      <c r="B199" s="35"/>
      <c r="C199" s="34"/>
      <c r="D199" s="192" t="s">
        <v>290</v>
      </c>
      <c r="E199" s="34"/>
      <c r="F199" s="193" t="s">
        <v>3926</v>
      </c>
      <c r="G199" s="34"/>
      <c r="H199" s="34"/>
      <c r="I199" s="194"/>
      <c r="J199" s="34"/>
      <c r="K199" s="34"/>
      <c r="L199" s="35"/>
      <c r="M199" s="195"/>
      <c r="N199" s="196"/>
      <c r="O199" s="73"/>
      <c r="P199" s="73"/>
      <c r="Q199" s="73"/>
      <c r="R199" s="73"/>
      <c r="S199" s="73"/>
      <c r="T199" s="74"/>
      <c r="U199" s="34"/>
      <c r="V199" s="34"/>
      <c r="W199" s="34"/>
      <c r="X199" s="34"/>
      <c r="Y199" s="34"/>
      <c r="Z199" s="34"/>
      <c r="AA199" s="34"/>
      <c r="AB199" s="34"/>
      <c r="AC199" s="34"/>
      <c r="AD199" s="34"/>
      <c r="AE199" s="34"/>
      <c r="AT199" s="15" t="s">
        <v>290</v>
      </c>
      <c r="AU199" s="15" t="s">
        <v>82</v>
      </c>
    </row>
    <row r="200" s="2" customFormat="1" ht="16.5" customHeight="1">
      <c r="A200" s="34"/>
      <c r="B200" s="177"/>
      <c r="C200" s="208" t="s">
        <v>512</v>
      </c>
      <c r="D200" s="208" t="s">
        <v>2150</v>
      </c>
      <c r="E200" s="209" t="s">
        <v>3927</v>
      </c>
      <c r="F200" s="210" t="s">
        <v>3928</v>
      </c>
      <c r="G200" s="211" t="s">
        <v>410</v>
      </c>
      <c r="H200" s="212">
        <v>3</v>
      </c>
      <c r="I200" s="213"/>
      <c r="J200" s="214">
        <f>ROUND(I200*H200,2)</f>
        <v>0</v>
      </c>
      <c r="K200" s="215"/>
      <c r="L200" s="216"/>
      <c r="M200" s="217" t="s">
        <v>1</v>
      </c>
      <c r="N200" s="218" t="s">
        <v>38</v>
      </c>
      <c r="O200" s="73"/>
      <c r="P200" s="188">
        <f>O200*H200</f>
        <v>0</v>
      </c>
      <c r="Q200" s="188">
        <v>0.00032000000000000003</v>
      </c>
      <c r="R200" s="188">
        <f>Q200*H200</f>
        <v>0.00096000000000000013</v>
      </c>
      <c r="S200" s="188">
        <v>0</v>
      </c>
      <c r="T200" s="189">
        <f>S200*H200</f>
        <v>0</v>
      </c>
      <c r="U200" s="34"/>
      <c r="V200" s="34"/>
      <c r="W200" s="34"/>
      <c r="X200" s="34"/>
      <c r="Y200" s="34"/>
      <c r="Z200" s="34"/>
      <c r="AA200" s="34"/>
      <c r="AB200" s="34"/>
      <c r="AC200" s="34"/>
      <c r="AD200" s="34"/>
      <c r="AE200" s="34"/>
      <c r="AR200" s="190" t="s">
        <v>317</v>
      </c>
      <c r="AT200" s="190" t="s">
        <v>2150</v>
      </c>
      <c r="AU200" s="190" t="s">
        <v>82</v>
      </c>
      <c r="AY200" s="15" t="s">
        <v>281</v>
      </c>
      <c r="BE200" s="191">
        <f>IF(N200="základní",J200,0)</f>
        <v>0</v>
      </c>
      <c r="BF200" s="191">
        <f>IF(N200="snížená",J200,0)</f>
        <v>0</v>
      </c>
      <c r="BG200" s="191">
        <f>IF(N200="zákl. přenesená",J200,0)</f>
        <v>0</v>
      </c>
      <c r="BH200" s="191">
        <f>IF(N200="sníž. přenesená",J200,0)</f>
        <v>0</v>
      </c>
      <c r="BI200" s="191">
        <f>IF(N200="nulová",J200,0)</f>
        <v>0</v>
      </c>
      <c r="BJ200" s="15" t="s">
        <v>80</v>
      </c>
      <c r="BK200" s="191">
        <f>ROUND(I200*H200,2)</f>
        <v>0</v>
      </c>
      <c r="BL200" s="15" t="s">
        <v>97</v>
      </c>
      <c r="BM200" s="190" t="s">
        <v>3929</v>
      </c>
    </row>
    <row r="201" s="2" customFormat="1">
      <c r="A201" s="34"/>
      <c r="B201" s="35"/>
      <c r="C201" s="34"/>
      <c r="D201" s="192" t="s">
        <v>290</v>
      </c>
      <c r="E201" s="34"/>
      <c r="F201" s="193" t="s">
        <v>3928</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290</v>
      </c>
      <c r="AU201" s="15" t="s">
        <v>82</v>
      </c>
    </row>
    <row r="202" s="2" customFormat="1" ht="24.15" customHeight="1">
      <c r="A202" s="34"/>
      <c r="B202" s="177"/>
      <c r="C202" s="178" t="s">
        <v>517</v>
      </c>
      <c r="D202" s="178" t="s">
        <v>284</v>
      </c>
      <c r="E202" s="179" t="s">
        <v>3930</v>
      </c>
      <c r="F202" s="180" t="s">
        <v>3931</v>
      </c>
      <c r="G202" s="181" t="s">
        <v>410</v>
      </c>
      <c r="H202" s="203">
        <v>2</v>
      </c>
      <c r="I202" s="183"/>
      <c r="J202" s="184">
        <f>ROUND(I202*H202,2)</f>
        <v>0</v>
      </c>
      <c r="K202" s="185"/>
      <c r="L202" s="35"/>
      <c r="M202" s="186" t="s">
        <v>1</v>
      </c>
      <c r="N202" s="187" t="s">
        <v>38</v>
      </c>
      <c r="O202" s="73"/>
      <c r="P202" s="188">
        <f>O202*H202</f>
        <v>0</v>
      </c>
      <c r="Q202" s="188">
        <v>0</v>
      </c>
      <c r="R202" s="188">
        <f>Q202*H202</f>
        <v>0</v>
      </c>
      <c r="S202" s="188">
        <v>0</v>
      </c>
      <c r="T202" s="189">
        <f>S202*H202</f>
        <v>0</v>
      </c>
      <c r="U202" s="34"/>
      <c r="V202" s="34"/>
      <c r="W202" s="34"/>
      <c r="X202" s="34"/>
      <c r="Y202" s="34"/>
      <c r="Z202" s="34"/>
      <c r="AA202" s="34"/>
      <c r="AB202" s="34"/>
      <c r="AC202" s="34"/>
      <c r="AD202" s="34"/>
      <c r="AE202" s="34"/>
      <c r="AR202" s="190" t="s">
        <v>97</v>
      </c>
      <c r="AT202" s="190" t="s">
        <v>284</v>
      </c>
      <c r="AU202" s="190" t="s">
        <v>82</v>
      </c>
      <c r="AY202" s="15" t="s">
        <v>281</v>
      </c>
      <c r="BE202" s="191">
        <f>IF(N202="základní",J202,0)</f>
        <v>0</v>
      </c>
      <c r="BF202" s="191">
        <f>IF(N202="snížená",J202,0)</f>
        <v>0</v>
      </c>
      <c r="BG202" s="191">
        <f>IF(N202="zákl. přenesená",J202,0)</f>
        <v>0</v>
      </c>
      <c r="BH202" s="191">
        <f>IF(N202="sníž. přenesená",J202,0)</f>
        <v>0</v>
      </c>
      <c r="BI202" s="191">
        <f>IF(N202="nulová",J202,0)</f>
        <v>0</v>
      </c>
      <c r="BJ202" s="15" t="s">
        <v>80</v>
      </c>
      <c r="BK202" s="191">
        <f>ROUND(I202*H202,2)</f>
        <v>0</v>
      </c>
      <c r="BL202" s="15" t="s">
        <v>97</v>
      </c>
      <c r="BM202" s="190" t="s">
        <v>3932</v>
      </c>
    </row>
    <row r="203" s="2" customFormat="1">
      <c r="A203" s="34"/>
      <c r="B203" s="35"/>
      <c r="C203" s="34"/>
      <c r="D203" s="192" t="s">
        <v>290</v>
      </c>
      <c r="E203" s="34"/>
      <c r="F203" s="193" t="s">
        <v>3933</v>
      </c>
      <c r="G203" s="34"/>
      <c r="H203" s="34"/>
      <c r="I203" s="194"/>
      <c r="J203" s="34"/>
      <c r="K203" s="34"/>
      <c r="L203" s="35"/>
      <c r="M203" s="195"/>
      <c r="N203" s="196"/>
      <c r="O203" s="73"/>
      <c r="P203" s="73"/>
      <c r="Q203" s="73"/>
      <c r="R203" s="73"/>
      <c r="S203" s="73"/>
      <c r="T203" s="74"/>
      <c r="U203" s="34"/>
      <c r="V203" s="34"/>
      <c r="W203" s="34"/>
      <c r="X203" s="34"/>
      <c r="Y203" s="34"/>
      <c r="Z203" s="34"/>
      <c r="AA203" s="34"/>
      <c r="AB203" s="34"/>
      <c r="AC203" s="34"/>
      <c r="AD203" s="34"/>
      <c r="AE203" s="34"/>
      <c r="AT203" s="15" t="s">
        <v>290</v>
      </c>
      <c r="AU203" s="15" t="s">
        <v>82</v>
      </c>
    </row>
    <row r="204" s="2" customFormat="1" ht="24.15" customHeight="1">
      <c r="A204" s="34"/>
      <c r="B204" s="177"/>
      <c r="C204" s="208" t="s">
        <v>522</v>
      </c>
      <c r="D204" s="208" t="s">
        <v>2150</v>
      </c>
      <c r="E204" s="209" t="s">
        <v>3934</v>
      </c>
      <c r="F204" s="210" t="s">
        <v>3935</v>
      </c>
      <c r="G204" s="211" t="s">
        <v>410</v>
      </c>
      <c r="H204" s="212">
        <v>2</v>
      </c>
      <c r="I204" s="213"/>
      <c r="J204" s="214">
        <f>ROUND(I204*H204,2)</f>
        <v>0</v>
      </c>
      <c r="K204" s="215"/>
      <c r="L204" s="216"/>
      <c r="M204" s="217" t="s">
        <v>1</v>
      </c>
      <c r="N204" s="218" t="s">
        <v>38</v>
      </c>
      <c r="O204" s="73"/>
      <c r="P204" s="188">
        <f>O204*H204</f>
        <v>0</v>
      </c>
      <c r="Q204" s="188">
        <v>0.00048999999999999998</v>
      </c>
      <c r="R204" s="188">
        <f>Q204*H204</f>
        <v>0.00097999999999999997</v>
      </c>
      <c r="S204" s="188">
        <v>0</v>
      </c>
      <c r="T204" s="189">
        <f>S204*H204</f>
        <v>0</v>
      </c>
      <c r="U204" s="34"/>
      <c r="V204" s="34"/>
      <c r="W204" s="34"/>
      <c r="X204" s="34"/>
      <c r="Y204" s="34"/>
      <c r="Z204" s="34"/>
      <c r="AA204" s="34"/>
      <c r="AB204" s="34"/>
      <c r="AC204" s="34"/>
      <c r="AD204" s="34"/>
      <c r="AE204" s="34"/>
      <c r="AR204" s="190" t="s">
        <v>317</v>
      </c>
      <c r="AT204" s="190" t="s">
        <v>2150</v>
      </c>
      <c r="AU204" s="190" t="s">
        <v>82</v>
      </c>
      <c r="AY204" s="15" t="s">
        <v>281</v>
      </c>
      <c r="BE204" s="191">
        <f>IF(N204="základní",J204,0)</f>
        <v>0</v>
      </c>
      <c r="BF204" s="191">
        <f>IF(N204="snížená",J204,0)</f>
        <v>0</v>
      </c>
      <c r="BG204" s="191">
        <f>IF(N204="zákl. přenesená",J204,0)</f>
        <v>0</v>
      </c>
      <c r="BH204" s="191">
        <f>IF(N204="sníž. přenesená",J204,0)</f>
        <v>0</v>
      </c>
      <c r="BI204" s="191">
        <f>IF(N204="nulová",J204,0)</f>
        <v>0</v>
      </c>
      <c r="BJ204" s="15" t="s">
        <v>80</v>
      </c>
      <c r="BK204" s="191">
        <f>ROUND(I204*H204,2)</f>
        <v>0</v>
      </c>
      <c r="BL204" s="15" t="s">
        <v>97</v>
      </c>
      <c r="BM204" s="190" t="s">
        <v>3936</v>
      </c>
    </row>
    <row r="205" s="2" customFormat="1">
      <c r="A205" s="34"/>
      <c r="B205" s="35"/>
      <c r="C205" s="34"/>
      <c r="D205" s="192" t="s">
        <v>290</v>
      </c>
      <c r="E205" s="34"/>
      <c r="F205" s="193" t="s">
        <v>3935</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290</v>
      </c>
      <c r="AU205" s="15" t="s">
        <v>82</v>
      </c>
    </row>
    <row r="206" s="2" customFormat="1" ht="21.75" customHeight="1">
      <c r="A206" s="34"/>
      <c r="B206" s="177"/>
      <c r="C206" s="178" t="s">
        <v>1983</v>
      </c>
      <c r="D206" s="178" t="s">
        <v>284</v>
      </c>
      <c r="E206" s="179" t="s">
        <v>3937</v>
      </c>
      <c r="F206" s="180" t="s">
        <v>3938</v>
      </c>
      <c r="G206" s="181" t="s">
        <v>410</v>
      </c>
      <c r="H206" s="203">
        <v>3</v>
      </c>
      <c r="I206" s="183"/>
      <c r="J206" s="184">
        <f>ROUND(I206*H206,2)</f>
        <v>0</v>
      </c>
      <c r="K206" s="185"/>
      <c r="L206" s="35"/>
      <c r="M206" s="186" t="s">
        <v>1</v>
      </c>
      <c r="N206" s="187" t="s">
        <v>38</v>
      </c>
      <c r="O206" s="73"/>
      <c r="P206" s="188">
        <f>O206*H206</f>
        <v>0</v>
      </c>
      <c r="Q206" s="188">
        <v>0.00073999999999999999</v>
      </c>
      <c r="R206" s="188">
        <f>Q206*H206</f>
        <v>0.0022199999999999998</v>
      </c>
      <c r="S206" s="188">
        <v>0</v>
      </c>
      <c r="T206" s="189">
        <f>S206*H206</f>
        <v>0</v>
      </c>
      <c r="U206" s="34"/>
      <c r="V206" s="34"/>
      <c r="W206" s="34"/>
      <c r="X206" s="34"/>
      <c r="Y206" s="34"/>
      <c r="Z206" s="34"/>
      <c r="AA206" s="34"/>
      <c r="AB206" s="34"/>
      <c r="AC206" s="34"/>
      <c r="AD206" s="34"/>
      <c r="AE206" s="34"/>
      <c r="AR206" s="190" t="s">
        <v>97</v>
      </c>
      <c r="AT206" s="190" t="s">
        <v>284</v>
      </c>
      <c r="AU206" s="190" t="s">
        <v>82</v>
      </c>
      <c r="AY206" s="15" t="s">
        <v>281</v>
      </c>
      <c r="BE206" s="191">
        <f>IF(N206="základní",J206,0)</f>
        <v>0</v>
      </c>
      <c r="BF206" s="191">
        <f>IF(N206="snížená",J206,0)</f>
        <v>0</v>
      </c>
      <c r="BG206" s="191">
        <f>IF(N206="zákl. přenesená",J206,0)</f>
        <v>0</v>
      </c>
      <c r="BH206" s="191">
        <f>IF(N206="sníž. přenesená",J206,0)</f>
        <v>0</v>
      </c>
      <c r="BI206" s="191">
        <f>IF(N206="nulová",J206,0)</f>
        <v>0</v>
      </c>
      <c r="BJ206" s="15" t="s">
        <v>80</v>
      </c>
      <c r="BK206" s="191">
        <f>ROUND(I206*H206,2)</f>
        <v>0</v>
      </c>
      <c r="BL206" s="15" t="s">
        <v>97</v>
      </c>
      <c r="BM206" s="190" t="s">
        <v>3939</v>
      </c>
    </row>
    <row r="207" s="2" customFormat="1">
      <c r="A207" s="34"/>
      <c r="B207" s="35"/>
      <c r="C207" s="34"/>
      <c r="D207" s="192" t="s">
        <v>290</v>
      </c>
      <c r="E207" s="34"/>
      <c r="F207" s="193" t="s">
        <v>3940</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290</v>
      </c>
      <c r="AU207" s="15" t="s">
        <v>82</v>
      </c>
    </row>
    <row r="208" s="2" customFormat="1" ht="24.15" customHeight="1">
      <c r="A208" s="34"/>
      <c r="B208" s="177"/>
      <c r="C208" s="208" t="s">
        <v>1987</v>
      </c>
      <c r="D208" s="208" t="s">
        <v>2150</v>
      </c>
      <c r="E208" s="209" t="s">
        <v>3941</v>
      </c>
      <c r="F208" s="210" t="s">
        <v>3942</v>
      </c>
      <c r="G208" s="211" t="s">
        <v>410</v>
      </c>
      <c r="H208" s="212">
        <v>3</v>
      </c>
      <c r="I208" s="213"/>
      <c r="J208" s="214">
        <f>ROUND(I208*H208,2)</f>
        <v>0</v>
      </c>
      <c r="K208" s="215"/>
      <c r="L208" s="216"/>
      <c r="M208" s="217" t="s">
        <v>1</v>
      </c>
      <c r="N208" s="218" t="s">
        <v>38</v>
      </c>
      <c r="O208" s="73"/>
      <c r="P208" s="188">
        <f>O208*H208</f>
        <v>0</v>
      </c>
      <c r="Q208" s="188">
        <v>0.014</v>
      </c>
      <c r="R208" s="188">
        <f>Q208*H208</f>
        <v>0.042000000000000003</v>
      </c>
      <c r="S208" s="188">
        <v>0</v>
      </c>
      <c r="T208" s="189">
        <f>S208*H208</f>
        <v>0</v>
      </c>
      <c r="U208" s="34"/>
      <c r="V208" s="34"/>
      <c r="W208" s="34"/>
      <c r="X208" s="34"/>
      <c r="Y208" s="34"/>
      <c r="Z208" s="34"/>
      <c r="AA208" s="34"/>
      <c r="AB208" s="34"/>
      <c r="AC208" s="34"/>
      <c r="AD208" s="34"/>
      <c r="AE208" s="34"/>
      <c r="AR208" s="190" t="s">
        <v>317</v>
      </c>
      <c r="AT208" s="190" t="s">
        <v>2150</v>
      </c>
      <c r="AU208" s="190" t="s">
        <v>82</v>
      </c>
      <c r="AY208" s="15" t="s">
        <v>281</v>
      </c>
      <c r="BE208" s="191">
        <f>IF(N208="základní",J208,0)</f>
        <v>0</v>
      </c>
      <c r="BF208" s="191">
        <f>IF(N208="snížená",J208,0)</f>
        <v>0</v>
      </c>
      <c r="BG208" s="191">
        <f>IF(N208="zákl. přenesená",J208,0)</f>
        <v>0</v>
      </c>
      <c r="BH208" s="191">
        <f>IF(N208="sníž. přenesená",J208,0)</f>
        <v>0</v>
      </c>
      <c r="BI208" s="191">
        <f>IF(N208="nulová",J208,0)</f>
        <v>0</v>
      </c>
      <c r="BJ208" s="15" t="s">
        <v>80</v>
      </c>
      <c r="BK208" s="191">
        <f>ROUND(I208*H208,2)</f>
        <v>0</v>
      </c>
      <c r="BL208" s="15" t="s">
        <v>97</v>
      </c>
      <c r="BM208" s="190" t="s">
        <v>3943</v>
      </c>
    </row>
    <row r="209" s="2" customFormat="1">
      <c r="A209" s="34"/>
      <c r="B209" s="35"/>
      <c r="C209" s="34"/>
      <c r="D209" s="192" t="s">
        <v>290</v>
      </c>
      <c r="E209" s="34"/>
      <c r="F209" s="193" t="s">
        <v>3942</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290</v>
      </c>
      <c r="AU209" s="15" t="s">
        <v>82</v>
      </c>
    </row>
    <row r="210" s="2" customFormat="1" ht="16.5" customHeight="1">
      <c r="A210" s="34"/>
      <c r="B210" s="177"/>
      <c r="C210" s="178" t="s">
        <v>526</v>
      </c>
      <c r="D210" s="178" t="s">
        <v>284</v>
      </c>
      <c r="E210" s="179" t="s">
        <v>3944</v>
      </c>
      <c r="F210" s="180" t="s">
        <v>3945</v>
      </c>
      <c r="G210" s="181" t="s">
        <v>505</v>
      </c>
      <c r="H210" s="203">
        <v>399.39999999999998</v>
      </c>
      <c r="I210" s="183"/>
      <c r="J210" s="184">
        <f>ROUND(I210*H210,2)</f>
        <v>0</v>
      </c>
      <c r="K210" s="185"/>
      <c r="L210" s="35"/>
      <c r="M210" s="186" t="s">
        <v>1</v>
      </c>
      <c r="N210" s="187" t="s">
        <v>38</v>
      </c>
      <c r="O210" s="73"/>
      <c r="P210" s="188">
        <f>O210*H210</f>
        <v>0</v>
      </c>
      <c r="Q210" s="188">
        <v>0</v>
      </c>
      <c r="R210" s="188">
        <f>Q210*H210</f>
        <v>0</v>
      </c>
      <c r="S210" s="188">
        <v>0</v>
      </c>
      <c r="T210" s="189">
        <f>S210*H210</f>
        <v>0</v>
      </c>
      <c r="U210" s="34"/>
      <c r="V210" s="34"/>
      <c r="W210" s="34"/>
      <c r="X210" s="34"/>
      <c r="Y210" s="34"/>
      <c r="Z210" s="34"/>
      <c r="AA210" s="34"/>
      <c r="AB210" s="34"/>
      <c r="AC210" s="34"/>
      <c r="AD210" s="34"/>
      <c r="AE210" s="34"/>
      <c r="AR210" s="190" t="s">
        <v>97</v>
      </c>
      <c r="AT210" s="190" t="s">
        <v>284</v>
      </c>
      <c r="AU210" s="190" t="s">
        <v>82</v>
      </c>
      <c r="AY210" s="15" t="s">
        <v>281</v>
      </c>
      <c r="BE210" s="191">
        <f>IF(N210="základní",J210,0)</f>
        <v>0</v>
      </c>
      <c r="BF210" s="191">
        <f>IF(N210="snížená",J210,0)</f>
        <v>0</v>
      </c>
      <c r="BG210" s="191">
        <f>IF(N210="zákl. přenesená",J210,0)</f>
        <v>0</v>
      </c>
      <c r="BH210" s="191">
        <f>IF(N210="sníž. přenesená",J210,0)</f>
        <v>0</v>
      </c>
      <c r="BI210" s="191">
        <f>IF(N210="nulová",J210,0)</f>
        <v>0</v>
      </c>
      <c r="BJ210" s="15" t="s">
        <v>80</v>
      </c>
      <c r="BK210" s="191">
        <f>ROUND(I210*H210,2)</f>
        <v>0</v>
      </c>
      <c r="BL210" s="15" t="s">
        <v>97</v>
      </c>
      <c r="BM210" s="190" t="s">
        <v>3946</v>
      </c>
    </row>
    <row r="211" s="2" customFormat="1">
      <c r="A211" s="34"/>
      <c r="B211" s="35"/>
      <c r="C211" s="34"/>
      <c r="D211" s="192" t="s">
        <v>290</v>
      </c>
      <c r="E211" s="34"/>
      <c r="F211" s="193" t="s">
        <v>3947</v>
      </c>
      <c r="G211" s="34"/>
      <c r="H211" s="34"/>
      <c r="I211" s="194"/>
      <c r="J211" s="34"/>
      <c r="K211" s="34"/>
      <c r="L211" s="35"/>
      <c r="M211" s="195"/>
      <c r="N211" s="196"/>
      <c r="O211" s="73"/>
      <c r="P211" s="73"/>
      <c r="Q211" s="73"/>
      <c r="R211" s="73"/>
      <c r="S211" s="73"/>
      <c r="T211" s="74"/>
      <c r="U211" s="34"/>
      <c r="V211" s="34"/>
      <c r="W211" s="34"/>
      <c r="X211" s="34"/>
      <c r="Y211" s="34"/>
      <c r="Z211" s="34"/>
      <c r="AA211" s="34"/>
      <c r="AB211" s="34"/>
      <c r="AC211" s="34"/>
      <c r="AD211" s="34"/>
      <c r="AE211" s="34"/>
      <c r="AT211" s="15" t="s">
        <v>290</v>
      </c>
      <c r="AU211" s="15" t="s">
        <v>82</v>
      </c>
    </row>
    <row r="212" s="2" customFormat="1" ht="24.15" customHeight="1">
      <c r="A212" s="34"/>
      <c r="B212" s="177"/>
      <c r="C212" s="178" t="s">
        <v>923</v>
      </c>
      <c r="D212" s="178" t="s">
        <v>284</v>
      </c>
      <c r="E212" s="179" t="s">
        <v>3948</v>
      </c>
      <c r="F212" s="180" t="s">
        <v>3949</v>
      </c>
      <c r="G212" s="181" t="s">
        <v>3950</v>
      </c>
      <c r="H212" s="203">
        <v>3</v>
      </c>
      <c r="I212" s="183"/>
      <c r="J212" s="184">
        <f>ROUND(I212*H212,2)</f>
        <v>0</v>
      </c>
      <c r="K212" s="185"/>
      <c r="L212" s="35"/>
      <c r="M212" s="186" t="s">
        <v>1</v>
      </c>
      <c r="N212" s="187" t="s">
        <v>38</v>
      </c>
      <c r="O212" s="73"/>
      <c r="P212" s="188">
        <f>O212*H212</f>
        <v>0</v>
      </c>
      <c r="Q212" s="188">
        <v>0.052420000000000001</v>
      </c>
      <c r="R212" s="188">
        <f>Q212*H212</f>
        <v>0.15726000000000001</v>
      </c>
      <c r="S212" s="188">
        <v>0</v>
      </c>
      <c r="T212" s="189">
        <f>S212*H212</f>
        <v>0</v>
      </c>
      <c r="U212" s="34"/>
      <c r="V212" s="34"/>
      <c r="W212" s="34"/>
      <c r="X212" s="34"/>
      <c r="Y212" s="34"/>
      <c r="Z212" s="34"/>
      <c r="AA212" s="34"/>
      <c r="AB212" s="34"/>
      <c r="AC212" s="34"/>
      <c r="AD212" s="34"/>
      <c r="AE212" s="34"/>
      <c r="AR212" s="190" t="s">
        <v>97</v>
      </c>
      <c r="AT212" s="190" t="s">
        <v>284</v>
      </c>
      <c r="AU212" s="190" t="s">
        <v>82</v>
      </c>
      <c r="AY212" s="15" t="s">
        <v>281</v>
      </c>
      <c r="BE212" s="191">
        <f>IF(N212="základní",J212,0)</f>
        <v>0</v>
      </c>
      <c r="BF212" s="191">
        <f>IF(N212="snížená",J212,0)</f>
        <v>0</v>
      </c>
      <c r="BG212" s="191">
        <f>IF(N212="zákl. přenesená",J212,0)</f>
        <v>0</v>
      </c>
      <c r="BH212" s="191">
        <f>IF(N212="sníž. přenesená",J212,0)</f>
        <v>0</v>
      </c>
      <c r="BI212" s="191">
        <f>IF(N212="nulová",J212,0)</f>
        <v>0</v>
      </c>
      <c r="BJ212" s="15" t="s">
        <v>80</v>
      </c>
      <c r="BK212" s="191">
        <f>ROUND(I212*H212,2)</f>
        <v>0</v>
      </c>
      <c r="BL212" s="15" t="s">
        <v>97</v>
      </c>
      <c r="BM212" s="190" t="s">
        <v>3951</v>
      </c>
    </row>
    <row r="213" s="2" customFormat="1">
      <c r="A213" s="34"/>
      <c r="B213" s="35"/>
      <c r="C213" s="34"/>
      <c r="D213" s="192" t="s">
        <v>290</v>
      </c>
      <c r="E213" s="34"/>
      <c r="F213" s="193" t="s">
        <v>3949</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290</v>
      </c>
      <c r="AU213" s="15" t="s">
        <v>82</v>
      </c>
    </row>
    <row r="214" s="2" customFormat="1" ht="24.15" customHeight="1">
      <c r="A214" s="34"/>
      <c r="B214" s="177"/>
      <c r="C214" s="178" t="s">
        <v>2538</v>
      </c>
      <c r="D214" s="178" t="s">
        <v>284</v>
      </c>
      <c r="E214" s="179" t="s">
        <v>3952</v>
      </c>
      <c r="F214" s="180" t="s">
        <v>3953</v>
      </c>
      <c r="G214" s="181" t="s">
        <v>410</v>
      </c>
      <c r="H214" s="203">
        <v>2</v>
      </c>
      <c r="I214" s="183"/>
      <c r="J214" s="184">
        <f>ROUND(I214*H214,2)</f>
        <v>0</v>
      </c>
      <c r="K214" s="185"/>
      <c r="L214" s="35"/>
      <c r="M214" s="186" t="s">
        <v>1</v>
      </c>
      <c r="N214" s="187" t="s">
        <v>38</v>
      </c>
      <c r="O214" s="73"/>
      <c r="P214" s="188">
        <f>O214*H214</f>
        <v>0</v>
      </c>
      <c r="Q214" s="188">
        <v>0.01018</v>
      </c>
      <c r="R214" s="188">
        <f>Q214*H214</f>
        <v>0.02036</v>
      </c>
      <c r="S214" s="188">
        <v>0</v>
      </c>
      <c r="T214" s="189">
        <f>S214*H214</f>
        <v>0</v>
      </c>
      <c r="U214" s="34"/>
      <c r="V214" s="34"/>
      <c r="W214" s="34"/>
      <c r="X214" s="34"/>
      <c r="Y214" s="34"/>
      <c r="Z214" s="34"/>
      <c r="AA214" s="34"/>
      <c r="AB214" s="34"/>
      <c r="AC214" s="34"/>
      <c r="AD214" s="34"/>
      <c r="AE214" s="34"/>
      <c r="AR214" s="190" t="s">
        <v>97</v>
      </c>
      <c r="AT214" s="190" t="s">
        <v>284</v>
      </c>
      <c r="AU214" s="190" t="s">
        <v>82</v>
      </c>
      <c r="AY214" s="15" t="s">
        <v>281</v>
      </c>
      <c r="BE214" s="191">
        <f>IF(N214="základní",J214,0)</f>
        <v>0</v>
      </c>
      <c r="BF214" s="191">
        <f>IF(N214="snížená",J214,0)</f>
        <v>0</v>
      </c>
      <c r="BG214" s="191">
        <f>IF(N214="zákl. přenesená",J214,0)</f>
        <v>0</v>
      </c>
      <c r="BH214" s="191">
        <f>IF(N214="sníž. přenesená",J214,0)</f>
        <v>0</v>
      </c>
      <c r="BI214" s="191">
        <f>IF(N214="nulová",J214,0)</f>
        <v>0</v>
      </c>
      <c r="BJ214" s="15" t="s">
        <v>80</v>
      </c>
      <c r="BK214" s="191">
        <f>ROUND(I214*H214,2)</f>
        <v>0</v>
      </c>
      <c r="BL214" s="15" t="s">
        <v>97</v>
      </c>
      <c r="BM214" s="190" t="s">
        <v>3954</v>
      </c>
    </row>
    <row r="215" s="2" customFormat="1">
      <c r="A215" s="34"/>
      <c r="B215" s="35"/>
      <c r="C215" s="34"/>
      <c r="D215" s="192" t="s">
        <v>290</v>
      </c>
      <c r="E215" s="34"/>
      <c r="F215" s="193" t="s">
        <v>3955</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290</v>
      </c>
      <c r="AU215" s="15" t="s">
        <v>82</v>
      </c>
    </row>
    <row r="216" s="2" customFormat="1" ht="24.15" customHeight="1">
      <c r="A216" s="34"/>
      <c r="B216" s="177"/>
      <c r="C216" s="208" t="s">
        <v>3228</v>
      </c>
      <c r="D216" s="208" t="s">
        <v>2150</v>
      </c>
      <c r="E216" s="209" t="s">
        <v>3956</v>
      </c>
      <c r="F216" s="210" t="s">
        <v>3957</v>
      </c>
      <c r="G216" s="211" t="s">
        <v>410</v>
      </c>
      <c r="H216" s="212">
        <v>2</v>
      </c>
      <c r="I216" s="213"/>
      <c r="J216" s="214">
        <f>ROUND(I216*H216,2)</f>
        <v>0</v>
      </c>
      <c r="K216" s="215"/>
      <c r="L216" s="216"/>
      <c r="M216" s="217" t="s">
        <v>1</v>
      </c>
      <c r="N216" s="218" t="s">
        <v>38</v>
      </c>
      <c r="O216" s="73"/>
      <c r="P216" s="188">
        <f>O216*H216</f>
        <v>0</v>
      </c>
      <c r="Q216" s="188">
        <v>1.74</v>
      </c>
      <c r="R216" s="188">
        <f>Q216*H216</f>
        <v>3.48</v>
      </c>
      <c r="S216" s="188">
        <v>0</v>
      </c>
      <c r="T216" s="189">
        <f>S216*H216</f>
        <v>0</v>
      </c>
      <c r="U216" s="34"/>
      <c r="V216" s="34"/>
      <c r="W216" s="34"/>
      <c r="X216" s="34"/>
      <c r="Y216" s="34"/>
      <c r="Z216" s="34"/>
      <c r="AA216" s="34"/>
      <c r="AB216" s="34"/>
      <c r="AC216" s="34"/>
      <c r="AD216" s="34"/>
      <c r="AE216" s="34"/>
      <c r="AR216" s="190" t="s">
        <v>317</v>
      </c>
      <c r="AT216" s="190" t="s">
        <v>2150</v>
      </c>
      <c r="AU216" s="190" t="s">
        <v>82</v>
      </c>
      <c r="AY216" s="15" t="s">
        <v>281</v>
      </c>
      <c r="BE216" s="191">
        <f>IF(N216="základní",J216,0)</f>
        <v>0</v>
      </c>
      <c r="BF216" s="191">
        <f>IF(N216="snížená",J216,0)</f>
        <v>0</v>
      </c>
      <c r="BG216" s="191">
        <f>IF(N216="zákl. přenesená",J216,0)</f>
        <v>0</v>
      </c>
      <c r="BH216" s="191">
        <f>IF(N216="sníž. přenesená",J216,0)</f>
        <v>0</v>
      </c>
      <c r="BI216" s="191">
        <f>IF(N216="nulová",J216,0)</f>
        <v>0</v>
      </c>
      <c r="BJ216" s="15" t="s">
        <v>80</v>
      </c>
      <c r="BK216" s="191">
        <f>ROUND(I216*H216,2)</f>
        <v>0</v>
      </c>
      <c r="BL216" s="15" t="s">
        <v>97</v>
      </c>
      <c r="BM216" s="190" t="s">
        <v>3958</v>
      </c>
    </row>
    <row r="217" s="2" customFormat="1">
      <c r="A217" s="34"/>
      <c r="B217" s="35"/>
      <c r="C217" s="34"/>
      <c r="D217" s="192" t="s">
        <v>290</v>
      </c>
      <c r="E217" s="34"/>
      <c r="F217" s="193" t="s">
        <v>3957</v>
      </c>
      <c r="G217" s="34"/>
      <c r="H217" s="34"/>
      <c r="I217" s="194"/>
      <c r="J217" s="34"/>
      <c r="K217" s="34"/>
      <c r="L217" s="35"/>
      <c r="M217" s="195"/>
      <c r="N217" s="196"/>
      <c r="O217" s="73"/>
      <c r="P217" s="73"/>
      <c r="Q217" s="73"/>
      <c r="R217" s="73"/>
      <c r="S217" s="73"/>
      <c r="T217" s="74"/>
      <c r="U217" s="34"/>
      <c r="V217" s="34"/>
      <c r="W217" s="34"/>
      <c r="X217" s="34"/>
      <c r="Y217" s="34"/>
      <c r="Z217" s="34"/>
      <c r="AA217" s="34"/>
      <c r="AB217" s="34"/>
      <c r="AC217" s="34"/>
      <c r="AD217" s="34"/>
      <c r="AE217" s="34"/>
      <c r="AT217" s="15" t="s">
        <v>290</v>
      </c>
      <c r="AU217" s="15" t="s">
        <v>82</v>
      </c>
    </row>
    <row r="218" s="2" customFormat="1" ht="24.15" customHeight="1">
      <c r="A218" s="34"/>
      <c r="B218" s="177"/>
      <c r="C218" s="178" t="s">
        <v>902</v>
      </c>
      <c r="D218" s="178" t="s">
        <v>284</v>
      </c>
      <c r="E218" s="179" t="s">
        <v>3959</v>
      </c>
      <c r="F218" s="180" t="s">
        <v>3960</v>
      </c>
      <c r="G218" s="181" t="s">
        <v>410</v>
      </c>
      <c r="H218" s="203">
        <v>43</v>
      </c>
      <c r="I218" s="183"/>
      <c r="J218" s="184">
        <f>ROUND(I218*H218,2)</f>
        <v>0</v>
      </c>
      <c r="K218" s="185"/>
      <c r="L218" s="35"/>
      <c r="M218" s="186" t="s">
        <v>1</v>
      </c>
      <c r="N218" s="187" t="s">
        <v>38</v>
      </c>
      <c r="O218" s="73"/>
      <c r="P218" s="188">
        <f>O218*H218</f>
        <v>0</v>
      </c>
      <c r="Q218" s="188">
        <v>0.0019400000000000001</v>
      </c>
      <c r="R218" s="188">
        <f>Q218*H218</f>
        <v>0.083420000000000008</v>
      </c>
      <c r="S218" s="188">
        <v>0</v>
      </c>
      <c r="T218" s="189">
        <f>S218*H218</f>
        <v>0</v>
      </c>
      <c r="U218" s="34"/>
      <c r="V218" s="34"/>
      <c r="W218" s="34"/>
      <c r="X218" s="34"/>
      <c r="Y218" s="34"/>
      <c r="Z218" s="34"/>
      <c r="AA218" s="34"/>
      <c r="AB218" s="34"/>
      <c r="AC218" s="34"/>
      <c r="AD218" s="34"/>
      <c r="AE218" s="34"/>
      <c r="AR218" s="190" t="s">
        <v>97</v>
      </c>
      <c r="AT218" s="190" t="s">
        <v>284</v>
      </c>
      <c r="AU218" s="190" t="s">
        <v>82</v>
      </c>
      <c r="AY218" s="15" t="s">
        <v>281</v>
      </c>
      <c r="BE218" s="191">
        <f>IF(N218="základní",J218,0)</f>
        <v>0</v>
      </c>
      <c r="BF218" s="191">
        <f>IF(N218="snížená",J218,0)</f>
        <v>0</v>
      </c>
      <c r="BG218" s="191">
        <f>IF(N218="zákl. přenesená",J218,0)</f>
        <v>0</v>
      </c>
      <c r="BH218" s="191">
        <f>IF(N218="sníž. přenesená",J218,0)</f>
        <v>0</v>
      </c>
      <c r="BI218" s="191">
        <f>IF(N218="nulová",J218,0)</f>
        <v>0</v>
      </c>
      <c r="BJ218" s="15" t="s">
        <v>80</v>
      </c>
      <c r="BK218" s="191">
        <f>ROUND(I218*H218,2)</f>
        <v>0</v>
      </c>
      <c r="BL218" s="15" t="s">
        <v>97</v>
      </c>
      <c r="BM218" s="190" t="s">
        <v>3961</v>
      </c>
    </row>
    <row r="219" s="2" customFormat="1">
      <c r="A219" s="34"/>
      <c r="B219" s="35"/>
      <c r="C219" s="34"/>
      <c r="D219" s="192" t="s">
        <v>290</v>
      </c>
      <c r="E219" s="34"/>
      <c r="F219" s="193" t="s">
        <v>3962</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290</v>
      </c>
      <c r="AU219" s="15" t="s">
        <v>82</v>
      </c>
    </row>
    <row r="220" s="2" customFormat="1" ht="16.5" customHeight="1">
      <c r="A220" s="34"/>
      <c r="B220" s="177"/>
      <c r="C220" s="178" t="s">
        <v>838</v>
      </c>
      <c r="D220" s="178" t="s">
        <v>284</v>
      </c>
      <c r="E220" s="179" t="s">
        <v>3963</v>
      </c>
      <c r="F220" s="180" t="s">
        <v>3964</v>
      </c>
      <c r="G220" s="181" t="s">
        <v>505</v>
      </c>
      <c r="H220" s="203">
        <v>399.39999999999998</v>
      </c>
      <c r="I220" s="183"/>
      <c r="J220" s="184">
        <f>ROUND(I220*H220,2)</f>
        <v>0</v>
      </c>
      <c r="K220" s="185"/>
      <c r="L220" s="35"/>
      <c r="M220" s="186" t="s">
        <v>1</v>
      </c>
      <c r="N220" s="187" t="s">
        <v>38</v>
      </c>
      <c r="O220" s="73"/>
      <c r="P220" s="188">
        <f>O220*H220</f>
        <v>0</v>
      </c>
      <c r="Q220" s="188">
        <v>0.00019000000000000001</v>
      </c>
      <c r="R220" s="188">
        <f>Q220*H220</f>
        <v>0.075885999999999995</v>
      </c>
      <c r="S220" s="188">
        <v>0</v>
      </c>
      <c r="T220" s="189">
        <f>S220*H220</f>
        <v>0</v>
      </c>
      <c r="U220" s="34"/>
      <c r="V220" s="34"/>
      <c r="W220" s="34"/>
      <c r="X220" s="34"/>
      <c r="Y220" s="34"/>
      <c r="Z220" s="34"/>
      <c r="AA220" s="34"/>
      <c r="AB220" s="34"/>
      <c r="AC220" s="34"/>
      <c r="AD220" s="34"/>
      <c r="AE220" s="34"/>
      <c r="AR220" s="190" t="s">
        <v>97</v>
      </c>
      <c r="AT220" s="190" t="s">
        <v>284</v>
      </c>
      <c r="AU220" s="190" t="s">
        <v>82</v>
      </c>
      <c r="AY220" s="15" t="s">
        <v>281</v>
      </c>
      <c r="BE220" s="191">
        <f>IF(N220="základní",J220,0)</f>
        <v>0</v>
      </c>
      <c r="BF220" s="191">
        <f>IF(N220="snížená",J220,0)</f>
        <v>0</v>
      </c>
      <c r="BG220" s="191">
        <f>IF(N220="zákl. přenesená",J220,0)</f>
        <v>0</v>
      </c>
      <c r="BH220" s="191">
        <f>IF(N220="sníž. přenesená",J220,0)</f>
        <v>0</v>
      </c>
      <c r="BI220" s="191">
        <f>IF(N220="nulová",J220,0)</f>
        <v>0</v>
      </c>
      <c r="BJ220" s="15" t="s">
        <v>80</v>
      </c>
      <c r="BK220" s="191">
        <f>ROUND(I220*H220,2)</f>
        <v>0</v>
      </c>
      <c r="BL220" s="15" t="s">
        <v>97</v>
      </c>
      <c r="BM220" s="190" t="s">
        <v>3965</v>
      </c>
    </row>
    <row r="221" s="2" customFormat="1">
      <c r="A221" s="34"/>
      <c r="B221" s="35"/>
      <c r="C221" s="34"/>
      <c r="D221" s="192" t="s">
        <v>290</v>
      </c>
      <c r="E221" s="34"/>
      <c r="F221" s="193" t="s">
        <v>3966</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290</v>
      </c>
      <c r="AU221" s="15" t="s">
        <v>82</v>
      </c>
    </row>
    <row r="222" s="2" customFormat="1" ht="21.75" customHeight="1">
      <c r="A222" s="34"/>
      <c r="B222" s="177"/>
      <c r="C222" s="178" t="s">
        <v>843</v>
      </c>
      <c r="D222" s="178" t="s">
        <v>284</v>
      </c>
      <c r="E222" s="179" t="s">
        <v>3967</v>
      </c>
      <c r="F222" s="180" t="s">
        <v>3968</v>
      </c>
      <c r="G222" s="181" t="s">
        <v>505</v>
      </c>
      <c r="H222" s="203">
        <v>399.39999999999998</v>
      </c>
      <c r="I222" s="183"/>
      <c r="J222" s="184">
        <f>ROUND(I222*H222,2)</f>
        <v>0</v>
      </c>
      <c r="K222" s="185"/>
      <c r="L222" s="35"/>
      <c r="M222" s="186" t="s">
        <v>1</v>
      </c>
      <c r="N222" s="187" t="s">
        <v>38</v>
      </c>
      <c r="O222" s="73"/>
      <c r="P222" s="188">
        <f>O222*H222</f>
        <v>0</v>
      </c>
      <c r="Q222" s="188">
        <v>6.9999999999999994E-05</v>
      </c>
      <c r="R222" s="188">
        <f>Q222*H222</f>
        <v>0.027957999999999997</v>
      </c>
      <c r="S222" s="188">
        <v>0</v>
      </c>
      <c r="T222" s="189">
        <f>S222*H222</f>
        <v>0</v>
      </c>
      <c r="U222" s="34"/>
      <c r="V222" s="34"/>
      <c r="W222" s="34"/>
      <c r="X222" s="34"/>
      <c r="Y222" s="34"/>
      <c r="Z222" s="34"/>
      <c r="AA222" s="34"/>
      <c r="AB222" s="34"/>
      <c r="AC222" s="34"/>
      <c r="AD222" s="34"/>
      <c r="AE222" s="34"/>
      <c r="AR222" s="190" t="s">
        <v>97</v>
      </c>
      <c r="AT222" s="190" t="s">
        <v>284</v>
      </c>
      <c r="AU222" s="190" t="s">
        <v>82</v>
      </c>
      <c r="AY222" s="15" t="s">
        <v>281</v>
      </c>
      <c r="BE222" s="191">
        <f>IF(N222="základní",J222,0)</f>
        <v>0</v>
      </c>
      <c r="BF222" s="191">
        <f>IF(N222="snížená",J222,0)</f>
        <v>0</v>
      </c>
      <c r="BG222" s="191">
        <f>IF(N222="zákl. přenesená",J222,0)</f>
        <v>0</v>
      </c>
      <c r="BH222" s="191">
        <f>IF(N222="sníž. přenesená",J222,0)</f>
        <v>0</v>
      </c>
      <c r="BI222" s="191">
        <f>IF(N222="nulová",J222,0)</f>
        <v>0</v>
      </c>
      <c r="BJ222" s="15" t="s">
        <v>80</v>
      </c>
      <c r="BK222" s="191">
        <f>ROUND(I222*H222,2)</f>
        <v>0</v>
      </c>
      <c r="BL222" s="15" t="s">
        <v>97</v>
      </c>
      <c r="BM222" s="190" t="s">
        <v>3969</v>
      </c>
    </row>
    <row r="223" s="2" customFormat="1">
      <c r="A223" s="34"/>
      <c r="B223" s="35"/>
      <c r="C223" s="34"/>
      <c r="D223" s="192" t="s">
        <v>290</v>
      </c>
      <c r="E223" s="34"/>
      <c r="F223" s="193" t="s">
        <v>3970</v>
      </c>
      <c r="G223" s="34"/>
      <c r="H223" s="34"/>
      <c r="I223" s="194"/>
      <c r="J223" s="34"/>
      <c r="K223" s="34"/>
      <c r="L223" s="35"/>
      <c r="M223" s="195"/>
      <c r="N223" s="196"/>
      <c r="O223" s="73"/>
      <c r="P223" s="73"/>
      <c r="Q223" s="73"/>
      <c r="R223" s="73"/>
      <c r="S223" s="73"/>
      <c r="T223" s="74"/>
      <c r="U223" s="34"/>
      <c r="V223" s="34"/>
      <c r="W223" s="34"/>
      <c r="X223" s="34"/>
      <c r="Y223" s="34"/>
      <c r="Z223" s="34"/>
      <c r="AA223" s="34"/>
      <c r="AB223" s="34"/>
      <c r="AC223" s="34"/>
      <c r="AD223" s="34"/>
      <c r="AE223" s="34"/>
      <c r="AT223" s="15" t="s">
        <v>290</v>
      </c>
      <c r="AU223" s="15" t="s">
        <v>82</v>
      </c>
    </row>
    <row r="224" s="12" customFormat="1" ht="22.8" customHeight="1">
      <c r="A224" s="12"/>
      <c r="B224" s="164"/>
      <c r="C224" s="12"/>
      <c r="D224" s="165" t="s">
        <v>72</v>
      </c>
      <c r="E224" s="175" t="s">
        <v>3114</v>
      </c>
      <c r="F224" s="175" t="s">
        <v>3115</v>
      </c>
      <c r="G224" s="12"/>
      <c r="H224" s="12"/>
      <c r="I224" s="167"/>
      <c r="J224" s="176">
        <f>BK224</f>
        <v>0</v>
      </c>
      <c r="K224" s="12"/>
      <c r="L224" s="164"/>
      <c r="M224" s="169"/>
      <c r="N224" s="170"/>
      <c r="O224" s="170"/>
      <c r="P224" s="171">
        <f>SUM(P225:P226)</f>
        <v>0</v>
      </c>
      <c r="Q224" s="170"/>
      <c r="R224" s="171">
        <f>SUM(R225:R226)</f>
        <v>0</v>
      </c>
      <c r="S224" s="170"/>
      <c r="T224" s="172">
        <f>SUM(T225:T226)</f>
        <v>0</v>
      </c>
      <c r="U224" s="12"/>
      <c r="V224" s="12"/>
      <c r="W224" s="12"/>
      <c r="X224" s="12"/>
      <c r="Y224" s="12"/>
      <c r="Z224" s="12"/>
      <c r="AA224" s="12"/>
      <c r="AB224" s="12"/>
      <c r="AC224" s="12"/>
      <c r="AD224" s="12"/>
      <c r="AE224" s="12"/>
      <c r="AR224" s="165" t="s">
        <v>80</v>
      </c>
      <c r="AT224" s="173" t="s">
        <v>72</v>
      </c>
      <c r="AU224" s="173" t="s">
        <v>80</v>
      </c>
      <c r="AY224" s="165" t="s">
        <v>281</v>
      </c>
      <c r="BK224" s="174">
        <f>SUM(BK225:BK226)</f>
        <v>0</v>
      </c>
    </row>
    <row r="225" s="2" customFormat="1" ht="24.15" customHeight="1">
      <c r="A225" s="34"/>
      <c r="B225" s="177"/>
      <c r="C225" s="178" t="s">
        <v>483</v>
      </c>
      <c r="D225" s="178" t="s">
        <v>284</v>
      </c>
      <c r="E225" s="179" t="s">
        <v>3971</v>
      </c>
      <c r="F225" s="180" t="s">
        <v>3972</v>
      </c>
      <c r="G225" s="181" t="s">
        <v>515</v>
      </c>
      <c r="H225" s="203">
        <v>491.72699999999998</v>
      </c>
      <c r="I225" s="183"/>
      <c r="J225" s="184">
        <f>ROUND(I225*H225,2)</f>
        <v>0</v>
      </c>
      <c r="K225" s="185"/>
      <c r="L225" s="35"/>
      <c r="M225" s="186" t="s">
        <v>1</v>
      </c>
      <c r="N225" s="187" t="s">
        <v>38</v>
      </c>
      <c r="O225" s="73"/>
      <c r="P225" s="188">
        <f>O225*H225</f>
        <v>0</v>
      </c>
      <c r="Q225" s="188">
        <v>0</v>
      </c>
      <c r="R225" s="188">
        <f>Q225*H225</f>
        <v>0</v>
      </c>
      <c r="S225" s="188">
        <v>0</v>
      </c>
      <c r="T225" s="189">
        <f>S225*H225</f>
        <v>0</v>
      </c>
      <c r="U225" s="34"/>
      <c r="V225" s="34"/>
      <c r="W225" s="34"/>
      <c r="X225" s="34"/>
      <c r="Y225" s="34"/>
      <c r="Z225" s="34"/>
      <c r="AA225" s="34"/>
      <c r="AB225" s="34"/>
      <c r="AC225" s="34"/>
      <c r="AD225" s="34"/>
      <c r="AE225" s="34"/>
      <c r="AR225" s="190" t="s">
        <v>97</v>
      </c>
      <c r="AT225" s="190" t="s">
        <v>284</v>
      </c>
      <c r="AU225" s="190" t="s">
        <v>82</v>
      </c>
      <c r="AY225" s="15" t="s">
        <v>281</v>
      </c>
      <c r="BE225" s="191">
        <f>IF(N225="základní",J225,0)</f>
        <v>0</v>
      </c>
      <c r="BF225" s="191">
        <f>IF(N225="snížená",J225,0)</f>
        <v>0</v>
      </c>
      <c r="BG225" s="191">
        <f>IF(N225="zákl. přenesená",J225,0)</f>
        <v>0</v>
      </c>
      <c r="BH225" s="191">
        <f>IF(N225="sníž. přenesená",J225,0)</f>
        <v>0</v>
      </c>
      <c r="BI225" s="191">
        <f>IF(N225="nulová",J225,0)</f>
        <v>0</v>
      </c>
      <c r="BJ225" s="15" t="s">
        <v>80</v>
      </c>
      <c r="BK225" s="191">
        <f>ROUND(I225*H225,2)</f>
        <v>0</v>
      </c>
      <c r="BL225" s="15" t="s">
        <v>97</v>
      </c>
      <c r="BM225" s="190" t="s">
        <v>3973</v>
      </c>
    </row>
    <row r="226" s="2" customFormat="1">
      <c r="A226" s="34"/>
      <c r="B226" s="35"/>
      <c r="C226" s="34"/>
      <c r="D226" s="192" t="s">
        <v>290</v>
      </c>
      <c r="E226" s="34"/>
      <c r="F226" s="193" t="s">
        <v>3974</v>
      </c>
      <c r="G226" s="34"/>
      <c r="H226" s="34"/>
      <c r="I226" s="194"/>
      <c r="J226" s="34"/>
      <c r="K226" s="34"/>
      <c r="L226" s="35"/>
      <c r="M226" s="199"/>
      <c r="N226" s="200"/>
      <c r="O226" s="201"/>
      <c r="P226" s="201"/>
      <c r="Q226" s="201"/>
      <c r="R226" s="201"/>
      <c r="S226" s="201"/>
      <c r="T226" s="202"/>
      <c r="U226" s="34"/>
      <c r="V226" s="34"/>
      <c r="W226" s="34"/>
      <c r="X226" s="34"/>
      <c r="Y226" s="34"/>
      <c r="Z226" s="34"/>
      <c r="AA226" s="34"/>
      <c r="AB226" s="34"/>
      <c r="AC226" s="34"/>
      <c r="AD226" s="34"/>
      <c r="AE226" s="34"/>
      <c r="AT226" s="15" t="s">
        <v>290</v>
      </c>
      <c r="AU226" s="15" t="s">
        <v>82</v>
      </c>
    </row>
    <row r="227" s="2" customFormat="1" ht="6.96" customHeight="1">
      <c r="A227" s="34"/>
      <c r="B227" s="56"/>
      <c r="C227" s="57"/>
      <c r="D227" s="57"/>
      <c r="E227" s="57"/>
      <c r="F227" s="57"/>
      <c r="G227" s="57"/>
      <c r="H227" s="57"/>
      <c r="I227" s="57"/>
      <c r="J227" s="57"/>
      <c r="K227" s="57"/>
      <c r="L227" s="35"/>
      <c r="M227" s="34"/>
      <c r="O227" s="34"/>
      <c r="P227" s="34"/>
      <c r="Q227" s="34"/>
      <c r="R227" s="34"/>
      <c r="S227" s="34"/>
      <c r="T227" s="34"/>
      <c r="U227" s="34"/>
      <c r="V227" s="34"/>
      <c r="W227" s="34"/>
      <c r="X227" s="34"/>
      <c r="Y227" s="34"/>
      <c r="Z227" s="34"/>
      <c r="AA227" s="34"/>
      <c r="AB227" s="34"/>
      <c r="AC227" s="34"/>
      <c r="AD227" s="34"/>
      <c r="AE227" s="34"/>
    </row>
  </sheetData>
  <autoFilter ref="C124:K226"/>
  <mergeCells count="12">
    <mergeCell ref="E7:H7"/>
    <mergeCell ref="E9:H9"/>
    <mergeCell ref="E11:H11"/>
    <mergeCell ref="E20:H20"/>
    <mergeCell ref="E29:H29"/>
    <mergeCell ref="E85:H85"/>
    <mergeCell ref="E87:H87"/>
    <mergeCell ref="E89:H89"/>
    <mergeCell ref="E113:H113"/>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221</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s="1" customFormat="1" ht="12" customHeight="1">
      <c r="B8" s="18"/>
      <c r="D8" s="28" t="s">
        <v>249</v>
      </c>
      <c r="L8" s="18"/>
    </row>
    <row r="9" s="2" customFormat="1" ht="16.5" customHeight="1">
      <c r="A9" s="34"/>
      <c r="B9" s="35"/>
      <c r="C9" s="34"/>
      <c r="D9" s="34"/>
      <c r="E9" s="126" t="s">
        <v>3762</v>
      </c>
      <c r="F9" s="34"/>
      <c r="G9" s="34"/>
      <c r="H9" s="34"/>
      <c r="I9" s="34"/>
      <c r="J9" s="34"/>
      <c r="K9" s="34"/>
      <c r="L9" s="51"/>
      <c r="S9" s="34"/>
      <c r="T9" s="34"/>
      <c r="U9" s="34"/>
      <c r="V9" s="34"/>
      <c r="W9" s="34"/>
      <c r="X9" s="34"/>
      <c r="Y9" s="34"/>
      <c r="Z9" s="34"/>
      <c r="AA9" s="34"/>
      <c r="AB9" s="34"/>
      <c r="AC9" s="34"/>
      <c r="AD9" s="34"/>
      <c r="AE9" s="34"/>
    </row>
    <row r="10" s="2" customFormat="1" ht="12" customHeight="1">
      <c r="A10" s="34"/>
      <c r="B10" s="35"/>
      <c r="C10" s="34"/>
      <c r="D10" s="28" t="s">
        <v>251</v>
      </c>
      <c r="E10" s="34"/>
      <c r="F10" s="34"/>
      <c r="G10" s="34"/>
      <c r="H10" s="34"/>
      <c r="I10" s="34"/>
      <c r="J10" s="34"/>
      <c r="K10" s="34"/>
      <c r="L10" s="51"/>
      <c r="S10" s="34"/>
      <c r="T10" s="34"/>
      <c r="U10" s="34"/>
      <c r="V10" s="34"/>
      <c r="W10" s="34"/>
      <c r="X10" s="34"/>
      <c r="Y10" s="34"/>
      <c r="Z10" s="34"/>
      <c r="AA10" s="34"/>
      <c r="AB10" s="34"/>
      <c r="AC10" s="34"/>
      <c r="AD10" s="34"/>
      <c r="AE10" s="34"/>
    </row>
    <row r="11" s="2" customFormat="1" ht="16.5" customHeight="1">
      <c r="A11" s="34"/>
      <c r="B11" s="35"/>
      <c r="C11" s="34"/>
      <c r="D11" s="34"/>
      <c r="E11" s="63" t="s">
        <v>3975</v>
      </c>
      <c r="F11" s="34"/>
      <c r="G11" s="34"/>
      <c r="H11" s="34"/>
      <c r="I11" s="34"/>
      <c r="J11" s="34"/>
      <c r="K11" s="34"/>
      <c r="L11" s="51"/>
      <c r="S11" s="34"/>
      <c r="T11" s="34"/>
      <c r="U11" s="34"/>
      <c r="V11" s="34"/>
      <c r="W11" s="34"/>
      <c r="X11" s="34"/>
      <c r="Y11" s="34"/>
      <c r="Z11" s="34"/>
      <c r="AA11" s="34"/>
      <c r="AB11" s="34"/>
      <c r="AC11" s="34"/>
      <c r="AD11" s="34"/>
      <c r="AE11" s="34"/>
    </row>
    <row r="12" s="2" customFormat="1">
      <c r="A12" s="34"/>
      <c r="B12" s="35"/>
      <c r="C12" s="34"/>
      <c r="D12" s="34"/>
      <c r="E12" s="34"/>
      <c r="F12" s="34"/>
      <c r="G12" s="34"/>
      <c r="H12" s="34"/>
      <c r="I12" s="34"/>
      <c r="J12" s="34"/>
      <c r="K12" s="34"/>
      <c r="L12" s="51"/>
      <c r="S12" s="34"/>
      <c r="T12" s="34"/>
      <c r="U12" s="34"/>
      <c r="V12" s="34"/>
      <c r="W12" s="34"/>
      <c r="X12" s="34"/>
      <c r="Y12" s="34"/>
      <c r="Z12" s="34"/>
      <c r="AA12" s="34"/>
      <c r="AB12" s="34"/>
      <c r="AC12" s="34"/>
      <c r="AD12" s="34"/>
      <c r="AE12" s="34"/>
    </row>
    <row r="13" s="2" customFormat="1" ht="12" customHeight="1">
      <c r="A13" s="34"/>
      <c r="B13" s="35"/>
      <c r="C13" s="34"/>
      <c r="D13" s="28" t="s">
        <v>18</v>
      </c>
      <c r="E13" s="34"/>
      <c r="F13" s="23" t="s">
        <v>1</v>
      </c>
      <c r="G13" s="34"/>
      <c r="H13" s="34"/>
      <c r="I13" s="28" t="s">
        <v>19</v>
      </c>
      <c r="J13" s="23" t="s">
        <v>1</v>
      </c>
      <c r="K13" s="34"/>
      <c r="L13" s="51"/>
      <c r="S13" s="34"/>
      <c r="T13" s="34"/>
      <c r="U13" s="34"/>
      <c r="V13" s="34"/>
      <c r="W13" s="34"/>
      <c r="X13" s="34"/>
      <c r="Y13" s="34"/>
      <c r="Z13" s="34"/>
      <c r="AA13" s="34"/>
      <c r="AB13" s="34"/>
      <c r="AC13" s="34"/>
      <c r="AD13" s="34"/>
      <c r="AE13" s="34"/>
    </row>
    <row r="14" s="2" customFormat="1" ht="12" customHeight="1">
      <c r="A14" s="34"/>
      <c r="B14" s="35"/>
      <c r="C14" s="34"/>
      <c r="D14" s="28" t="s">
        <v>20</v>
      </c>
      <c r="E14" s="34"/>
      <c r="F14" s="23" t="s">
        <v>2954</v>
      </c>
      <c r="G14" s="34"/>
      <c r="H14" s="34"/>
      <c r="I14" s="28" t="s">
        <v>22</v>
      </c>
      <c r="J14" s="65" t="str">
        <f>'Rekapitulace stavby'!AN8</f>
        <v>5. 12. 2024</v>
      </c>
      <c r="K14" s="34"/>
      <c r="L14" s="51"/>
      <c r="S14" s="34"/>
      <c r="T14" s="34"/>
      <c r="U14" s="34"/>
      <c r="V14" s="34"/>
      <c r="W14" s="34"/>
      <c r="X14" s="34"/>
      <c r="Y14" s="34"/>
      <c r="Z14" s="34"/>
      <c r="AA14" s="34"/>
      <c r="AB14" s="34"/>
      <c r="AC14" s="34"/>
      <c r="AD14" s="34"/>
      <c r="AE14" s="34"/>
    </row>
    <row r="15" s="2" customFormat="1" ht="10.8" customHeight="1">
      <c r="A15" s="34"/>
      <c r="B15" s="35"/>
      <c r="C15" s="34"/>
      <c r="D15" s="34"/>
      <c r="E15" s="34"/>
      <c r="F15" s="34"/>
      <c r="G15" s="34"/>
      <c r="H15" s="34"/>
      <c r="I15" s="34"/>
      <c r="J15" s="34"/>
      <c r="K15" s="34"/>
      <c r="L15" s="51"/>
      <c r="S15" s="34"/>
      <c r="T15" s="34"/>
      <c r="U15" s="34"/>
      <c r="V15" s="34"/>
      <c r="W15" s="34"/>
      <c r="X15" s="34"/>
      <c r="Y15" s="34"/>
      <c r="Z15" s="34"/>
      <c r="AA15" s="34"/>
      <c r="AB15" s="34"/>
      <c r="AC15" s="34"/>
      <c r="AD15" s="34"/>
      <c r="AE15" s="34"/>
    </row>
    <row r="16" s="2" customFormat="1" ht="12" customHeight="1">
      <c r="A16" s="34"/>
      <c r="B16" s="35"/>
      <c r="C16" s="34"/>
      <c r="D16" s="28" t="s">
        <v>24</v>
      </c>
      <c r="E16" s="34"/>
      <c r="F16" s="34"/>
      <c r="G16" s="34"/>
      <c r="H16" s="34"/>
      <c r="I16" s="28" t="s">
        <v>25</v>
      </c>
      <c r="J16" s="23" t="s">
        <v>3786</v>
      </c>
      <c r="K16" s="34"/>
      <c r="L16" s="51"/>
      <c r="S16" s="34"/>
      <c r="T16" s="34"/>
      <c r="U16" s="34"/>
      <c r="V16" s="34"/>
      <c r="W16" s="34"/>
      <c r="X16" s="34"/>
      <c r="Y16" s="34"/>
      <c r="Z16" s="34"/>
      <c r="AA16" s="34"/>
      <c r="AB16" s="34"/>
      <c r="AC16" s="34"/>
      <c r="AD16" s="34"/>
      <c r="AE16" s="34"/>
    </row>
    <row r="17" s="2" customFormat="1" ht="18" customHeight="1">
      <c r="A17" s="34"/>
      <c r="B17" s="35"/>
      <c r="C17" s="34"/>
      <c r="D17" s="34"/>
      <c r="E17" s="23" t="s">
        <v>2955</v>
      </c>
      <c r="F17" s="34"/>
      <c r="G17" s="34"/>
      <c r="H17" s="34"/>
      <c r="I17" s="28" t="s">
        <v>26</v>
      </c>
      <c r="J17" s="23" t="s">
        <v>1</v>
      </c>
      <c r="K17" s="34"/>
      <c r="L17" s="51"/>
      <c r="S17" s="34"/>
      <c r="T17" s="34"/>
      <c r="U17" s="34"/>
      <c r="V17" s="34"/>
      <c r="W17" s="34"/>
      <c r="X17" s="34"/>
      <c r="Y17" s="34"/>
      <c r="Z17" s="34"/>
      <c r="AA17" s="34"/>
      <c r="AB17" s="34"/>
      <c r="AC17" s="34"/>
      <c r="AD17" s="34"/>
      <c r="AE17" s="34"/>
    </row>
    <row r="18" s="2" customFormat="1" ht="6.96" customHeight="1">
      <c r="A18" s="34"/>
      <c r="B18" s="35"/>
      <c r="C18" s="34"/>
      <c r="D18" s="34"/>
      <c r="E18" s="34"/>
      <c r="F18" s="34"/>
      <c r="G18" s="34"/>
      <c r="H18" s="34"/>
      <c r="I18" s="34"/>
      <c r="J18" s="34"/>
      <c r="K18" s="34"/>
      <c r="L18" s="51"/>
      <c r="S18" s="34"/>
      <c r="T18" s="34"/>
      <c r="U18" s="34"/>
      <c r="V18" s="34"/>
      <c r="W18" s="34"/>
      <c r="X18" s="34"/>
      <c r="Y18" s="34"/>
      <c r="Z18" s="34"/>
      <c r="AA18" s="34"/>
      <c r="AB18" s="34"/>
      <c r="AC18" s="34"/>
      <c r="AD18" s="34"/>
      <c r="AE18" s="34"/>
    </row>
    <row r="19" s="2" customFormat="1" ht="12" customHeight="1">
      <c r="A19" s="34"/>
      <c r="B19" s="35"/>
      <c r="C19" s="34"/>
      <c r="D19" s="28" t="s">
        <v>27</v>
      </c>
      <c r="E19" s="34"/>
      <c r="F19" s="34"/>
      <c r="G19" s="34"/>
      <c r="H19" s="34"/>
      <c r="I19" s="28" t="s">
        <v>25</v>
      </c>
      <c r="J19" s="29" t="str">
        <f>'Rekapitulace stavby'!AN13</f>
        <v>Vyplň údaj</v>
      </c>
      <c r="K19" s="34"/>
      <c r="L19" s="51"/>
      <c r="S19" s="34"/>
      <c r="T19" s="34"/>
      <c r="U19" s="34"/>
      <c r="V19" s="34"/>
      <c r="W19" s="34"/>
      <c r="X19" s="34"/>
      <c r="Y19" s="34"/>
      <c r="Z19" s="34"/>
      <c r="AA19" s="34"/>
      <c r="AB19" s="34"/>
      <c r="AC19" s="34"/>
      <c r="AD19" s="34"/>
      <c r="AE19" s="34"/>
    </row>
    <row r="20" s="2" customFormat="1" ht="18" customHeight="1">
      <c r="A20" s="34"/>
      <c r="B20" s="35"/>
      <c r="C20" s="34"/>
      <c r="D20" s="34"/>
      <c r="E20" s="29" t="str">
        <f>'Rekapitulace stavby'!E14</f>
        <v>Vyplň údaj</v>
      </c>
      <c r="F20" s="23"/>
      <c r="G20" s="23"/>
      <c r="H20" s="23"/>
      <c r="I20" s="28" t="s">
        <v>26</v>
      </c>
      <c r="J20" s="29" t="str">
        <f>'Rekapitulace stavby'!AN14</f>
        <v>Vyplň údaj</v>
      </c>
      <c r="K20" s="34"/>
      <c r="L20" s="51"/>
      <c r="S20" s="34"/>
      <c r="T20" s="34"/>
      <c r="U20" s="34"/>
      <c r="V20" s="34"/>
      <c r="W20" s="34"/>
      <c r="X20" s="34"/>
      <c r="Y20" s="34"/>
      <c r="Z20" s="34"/>
      <c r="AA20" s="34"/>
      <c r="AB20" s="34"/>
      <c r="AC20" s="34"/>
      <c r="AD20" s="34"/>
      <c r="AE20" s="34"/>
    </row>
    <row r="21" s="2" customFormat="1" ht="6.96" customHeight="1">
      <c r="A21" s="34"/>
      <c r="B21" s="35"/>
      <c r="C21" s="34"/>
      <c r="D21" s="34"/>
      <c r="E21" s="34"/>
      <c r="F21" s="34"/>
      <c r="G21" s="34"/>
      <c r="H21" s="34"/>
      <c r="I21" s="34"/>
      <c r="J21" s="34"/>
      <c r="K21" s="34"/>
      <c r="L21" s="51"/>
      <c r="S21" s="34"/>
      <c r="T21" s="34"/>
      <c r="U21" s="34"/>
      <c r="V21" s="34"/>
      <c r="W21" s="34"/>
      <c r="X21" s="34"/>
      <c r="Y21" s="34"/>
      <c r="Z21" s="34"/>
      <c r="AA21" s="34"/>
      <c r="AB21" s="34"/>
      <c r="AC21" s="34"/>
      <c r="AD21" s="34"/>
      <c r="AE21" s="34"/>
    </row>
    <row r="22" s="2" customFormat="1" ht="12" customHeight="1">
      <c r="A22" s="34"/>
      <c r="B22" s="35"/>
      <c r="C22" s="34"/>
      <c r="D22" s="28" t="s">
        <v>29</v>
      </c>
      <c r="E22" s="34"/>
      <c r="F22" s="34"/>
      <c r="G22" s="34"/>
      <c r="H22" s="34"/>
      <c r="I22" s="28" t="s">
        <v>25</v>
      </c>
      <c r="J22" s="23" t="s">
        <v>1</v>
      </c>
      <c r="K22" s="34"/>
      <c r="L22" s="51"/>
      <c r="S22" s="34"/>
      <c r="T22" s="34"/>
      <c r="U22" s="34"/>
      <c r="V22" s="34"/>
      <c r="W22" s="34"/>
      <c r="X22" s="34"/>
      <c r="Y22" s="34"/>
      <c r="Z22" s="34"/>
      <c r="AA22" s="34"/>
      <c r="AB22" s="34"/>
      <c r="AC22" s="34"/>
      <c r="AD22" s="34"/>
      <c r="AE22" s="34"/>
    </row>
    <row r="23" s="2" customFormat="1" ht="18" customHeight="1">
      <c r="A23" s="34"/>
      <c r="B23" s="35"/>
      <c r="C23" s="34"/>
      <c r="D23" s="34"/>
      <c r="E23" s="23" t="s">
        <v>21</v>
      </c>
      <c r="F23" s="34"/>
      <c r="G23" s="34"/>
      <c r="H23" s="34"/>
      <c r="I23" s="28" t="s">
        <v>26</v>
      </c>
      <c r="J23" s="23" t="s">
        <v>1</v>
      </c>
      <c r="K23" s="34"/>
      <c r="L23" s="51"/>
      <c r="S23" s="34"/>
      <c r="T23" s="34"/>
      <c r="U23" s="34"/>
      <c r="V23" s="34"/>
      <c r="W23" s="34"/>
      <c r="X23" s="34"/>
      <c r="Y23" s="34"/>
      <c r="Z23" s="34"/>
      <c r="AA23" s="34"/>
      <c r="AB23" s="34"/>
      <c r="AC23" s="34"/>
      <c r="AD23" s="34"/>
      <c r="AE23" s="34"/>
    </row>
    <row r="24" s="2" customFormat="1" ht="6.96" customHeight="1">
      <c r="A24" s="34"/>
      <c r="B24" s="35"/>
      <c r="C24" s="34"/>
      <c r="D24" s="34"/>
      <c r="E24" s="34"/>
      <c r="F24" s="34"/>
      <c r="G24" s="34"/>
      <c r="H24" s="34"/>
      <c r="I24" s="34"/>
      <c r="J24" s="34"/>
      <c r="K24" s="34"/>
      <c r="L24" s="51"/>
      <c r="S24" s="34"/>
      <c r="T24" s="34"/>
      <c r="U24" s="34"/>
      <c r="V24" s="34"/>
      <c r="W24" s="34"/>
      <c r="X24" s="34"/>
      <c r="Y24" s="34"/>
      <c r="Z24" s="34"/>
      <c r="AA24" s="34"/>
      <c r="AB24" s="34"/>
      <c r="AC24" s="34"/>
      <c r="AD24" s="34"/>
      <c r="AE24" s="34"/>
    </row>
    <row r="25" s="2" customFormat="1" ht="12" customHeight="1">
      <c r="A25" s="34"/>
      <c r="B25" s="35"/>
      <c r="C25" s="34"/>
      <c r="D25" s="28" t="s">
        <v>31</v>
      </c>
      <c r="E25" s="34"/>
      <c r="F25" s="34"/>
      <c r="G25" s="34"/>
      <c r="H25" s="34"/>
      <c r="I25" s="28" t="s">
        <v>25</v>
      </c>
      <c r="J25" s="23" t="s">
        <v>3787</v>
      </c>
      <c r="K25" s="34"/>
      <c r="L25" s="51"/>
      <c r="S25" s="34"/>
      <c r="T25" s="34"/>
      <c r="U25" s="34"/>
      <c r="V25" s="34"/>
      <c r="W25" s="34"/>
      <c r="X25" s="34"/>
      <c r="Y25" s="34"/>
      <c r="Z25" s="34"/>
      <c r="AA25" s="34"/>
      <c r="AB25" s="34"/>
      <c r="AC25" s="34"/>
      <c r="AD25" s="34"/>
      <c r="AE25" s="34"/>
    </row>
    <row r="26" s="2" customFormat="1" ht="18" customHeight="1">
      <c r="A26" s="34"/>
      <c r="B26" s="35"/>
      <c r="C26" s="34"/>
      <c r="D26" s="34"/>
      <c r="E26" s="23" t="s">
        <v>3788</v>
      </c>
      <c r="F26" s="34"/>
      <c r="G26" s="34"/>
      <c r="H26" s="34"/>
      <c r="I26" s="28" t="s">
        <v>26</v>
      </c>
      <c r="J26" s="23" t="s">
        <v>3789</v>
      </c>
      <c r="K26" s="34"/>
      <c r="L26" s="51"/>
      <c r="S26" s="34"/>
      <c r="T26" s="34"/>
      <c r="U26" s="34"/>
      <c r="V26" s="34"/>
      <c r="W26" s="34"/>
      <c r="X26" s="34"/>
      <c r="Y26" s="34"/>
      <c r="Z26" s="34"/>
      <c r="AA26" s="34"/>
      <c r="AB26" s="34"/>
      <c r="AC26" s="34"/>
      <c r="AD26" s="34"/>
      <c r="AE26" s="34"/>
    </row>
    <row r="27" s="2" customFormat="1" ht="6.96" customHeight="1">
      <c r="A27" s="34"/>
      <c r="B27" s="35"/>
      <c r="C27" s="34"/>
      <c r="D27" s="34"/>
      <c r="E27" s="34"/>
      <c r="F27" s="34"/>
      <c r="G27" s="34"/>
      <c r="H27" s="34"/>
      <c r="I27" s="34"/>
      <c r="J27" s="34"/>
      <c r="K27" s="34"/>
      <c r="L27" s="51"/>
      <c r="S27" s="34"/>
      <c r="T27" s="34"/>
      <c r="U27" s="34"/>
      <c r="V27" s="34"/>
      <c r="W27" s="34"/>
      <c r="X27" s="34"/>
      <c r="Y27" s="34"/>
      <c r="Z27" s="34"/>
      <c r="AA27" s="34"/>
      <c r="AB27" s="34"/>
      <c r="AC27" s="34"/>
      <c r="AD27" s="34"/>
      <c r="AE27" s="34"/>
    </row>
    <row r="28" s="2" customFormat="1" ht="12" customHeight="1">
      <c r="A28" s="34"/>
      <c r="B28" s="35"/>
      <c r="C28" s="34"/>
      <c r="D28" s="28" t="s">
        <v>32</v>
      </c>
      <c r="E28" s="34"/>
      <c r="F28" s="34"/>
      <c r="G28" s="34"/>
      <c r="H28" s="34"/>
      <c r="I28" s="34"/>
      <c r="J28" s="34"/>
      <c r="K28" s="34"/>
      <c r="L28" s="51"/>
      <c r="S28" s="34"/>
      <c r="T28" s="34"/>
      <c r="U28" s="34"/>
      <c r="V28" s="34"/>
      <c r="W28" s="34"/>
      <c r="X28" s="34"/>
      <c r="Y28" s="34"/>
      <c r="Z28" s="34"/>
      <c r="AA28" s="34"/>
      <c r="AB28" s="34"/>
      <c r="AC28" s="34"/>
      <c r="AD28" s="34"/>
      <c r="AE28" s="34"/>
    </row>
    <row r="29" s="8" customFormat="1" ht="16.5" customHeight="1">
      <c r="A29" s="128"/>
      <c r="B29" s="129"/>
      <c r="C29" s="128"/>
      <c r="D29" s="128"/>
      <c r="E29" s="32" t="s">
        <v>1</v>
      </c>
      <c r="F29" s="32"/>
      <c r="G29" s="32"/>
      <c r="H29" s="32"/>
      <c r="I29" s="128"/>
      <c r="J29" s="128"/>
      <c r="K29" s="128"/>
      <c r="L29" s="130"/>
      <c r="S29" s="128"/>
      <c r="T29" s="128"/>
      <c r="U29" s="128"/>
      <c r="V29" s="128"/>
      <c r="W29" s="128"/>
      <c r="X29" s="128"/>
      <c r="Y29" s="128"/>
      <c r="Z29" s="128"/>
      <c r="AA29" s="128"/>
      <c r="AB29" s="128"/>
      <c r="AC29" s="128"/>
      <c r="AD29" s="128"/>
      <c r="AE29" s="128"/>
    </row>
    <row r="30" s="2" customFormat="1" ht="6.96" customHeight="1">
      <c r="A30" s="34"/>
      <c r="B30" s="35"/>
      <c r="C30" s="34"/>
      <c r="D30" s="34"/>
      <c r="E30" s="34"/>
      <c r="F30" s="34"/>
      <c r="G30" s="34"/>
      <c r="H30" s="34"/>
      <c r="I30" s="34"/>
      <c r="J30" s="34"/>
      <c r="K30" s="34"/>
      <c r="L30" s="51"/>
      <c r="S30" s="34"/>
      <c r="T30" s="34"/>
      <c r="U30" s="34"/>
      <c r="V30" s="34"/>
      <c r="W30" s="34"/>
      <c r="X30" s="34"/>
      <c r="Y30" s="34"/>
      <c r="Z30" s="34"/>
      <c r="AA30" s="34"/>
      <c r="AB30" s="34"/>
      <c r="AC30" s="34"/>
      <c r="AD30" s="34"/>
      <c r="AE30" s="34"/>
    </row>
    <row r="31" s="2" customFormat="1" ht="6.96" customHeight="1">
      <c r="A31" s="34"/>
      <c r="B31" s="35"/>
      <c r="C31" s="34"/>
      <c r="D31" s="86"/>
      <c r="E31" s="86"/>
      <c r="F31" s="86"/>
      <c r="G31" s="86"/>
      <c r="H31" s="86"/>
      <c r="I31" s="86"/>
      <c r="J31" s="86"/>
      <c r="K31" s="86"/>
      <c r="L31" s="51"/>
      <c r="S31" s="34"/>
      <c r="T31" s="34"/>
      <c r="U31" s="34"/>
      <c r="V31" s="34"/>
      <c r="W31" s="34"/>
      <c r="X31" s="34"/>
      <c r="Y31" s="34"/>
      <c r="Z31" s="34"/>
      <c r="AA31" s="34"/>
      <c r="AB31" s="34"/>
      <c r="AC31" s="34"/>
      <c r="AD31" s="34"/>
      <c r="AE31" s="34"/>
    </row>
    <row r="32" s="2" customFormat="1" ht="25.44" customHeight="1">
      <c r="A32" s="34"/>
      <c r="B32" s="35"/>
      <c r="C32" s="34"/>
      <c r="D32" s="131" t="s">
        <v>33</v>
      </c>
      <c r="E32" s="34"/>
      <c r="F32" s="34"/>
      <c r="G32" s="34"/>
      <c r="H32" s="34"/>
      <c r="I32" s="34"/>
      <c r="J32" s="92">
        <f>ROUND(J124, 2)</f>
        <v>0</v>
      </c>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14.4" customHeight="1">
      <c r="A34" s="34"/>
      <c r="B34" s="35"/>
      <c r="C34" s="34"/>
      <c r="D34" s="34"/>
      <c r="E34" s="34"/>
      <c r="F34" s="39" t="s">
        <v>35</v>
      </c>
      <c r="G34" s="34"/>
      <c r="H34" s="34"/>
      <c r="I34" s="39" t="s">
        <v>34</v>
      </c>
      <c r="J34" s="39" t="s">
        <v>36</v>
      </c>
      <c r="K34" s="34"/>
      <c r="L34" s="51"/>
      <c r="S34" s="34"/>
      <c r="T34" s="34"/>
      <c r="U34" s="34"/>
      <c r="V34" s="34"/>
      <c r="W34" s="34"/>
      <c r="X34" s="34"/>
      <c r="Y34" s="34"/>
      <c r="Z34" s="34"/>
      <c r="AA34" s="34"/>
      <c r="AB34" s="34"/>
      <c r="AC34" s="34"/>
      <c r="AD34" s="34"/>
      <c r="AE34" s="34"/>
    </row>
    <row r="35" s="2" customFormat="1" ht="14.4" customHeight="1">
      <c r="A35" s="34"/>
      <c r="B35" s="35"/>
      <c r="C35" s="34"/>
      <c r="D35" s="127" t="s">
        <v>37</v>
      </c>
      <c r="E35" s="28" t="s">
        <v>38</v>
      </c>
      <c r="F35" s="132">
        <f>ROUND((SUM(BE124:BE196)),  2)</f>
        <v>0</v>
      </c>
      <c r="G35" s="34"/>
      <c r="H35" s="34"/>
      <c r="I35" s="133">
        <v>0.20999999999999999</v>
      </c>
      <c r="J35" s="132">
        <f>ROUND(((SUM(BE124:BE196))*I35),  2)</f>
        <v>0</v>
      </c>
      <c r="K35" s="34"/>
      <c r="L35" s="51"/>
      <c r="S35" s="34"/>
      <c r="T35" s="34"/>
      <c r="U35" s="34"/>
      <c r="V35" s="34"/>
      <c r="W35" s="34"/>
      <c r="X35" s="34"/>
      <c r="Y35" s="34"/>
      <c r="Z35" s="34"/>
      <c r="AA35" s="34"/>
      <c r="AB35" s="34"/>
      <c r="AC35" s="34"/>
      <c r="AD35" s="34"/>
      <c r="AE35" s="34"/>
    </row>
    <row r="36" s="2" customFormat="1" ht="14.4" customHeight="1">
      <c r="A36" s="34"/>
      <c r="B36" s="35"/>
      <c r="C36" s="34"/>
      <c r="D36" s="34"/>
      <c r="E36" s="28" t="s">
        <v>39</v>
      </c>
      <c r="F36" s="132">
        <f>ROUND((SUM(BF124:BF196)),  2)</f>
        <v>0</v>
      </c>
      <c r="G36" s="34"/>
      <c r="H36" s="34"/>
      <c r="I36" s="133">
        <v>0.12</v>
      </c>
      <c r="J36" s="132">
        <f>ROUND(((SUM(BF124:BF196))*I36),  2)</f>
        <v>0</v>
      </c>
      <c r="K36" s="34"/>
      <c r="L36" s="51"/>
      <c r="S36" s="34"/>
      <c r="T36" s="34"/>
      <c r="U36" s="34"/>
      <c r="V36" s="34"/>
      <c r="W36" s="34"/>
      <c r="X36" s="34"/>
      <c r="Y36" s="34"/>
      <c r="Z36" s="34"/>
      <c r="AA36" s="34"/>
      <c r="AB36" s="34"/>
      <c r="AC36" s="34"/>
      <c r="AD36" s="34"/>
      <c r="AE36" s="34"/>
    </row>
    <row r="37" hidden="1" s="2" customFormat="1" ht="14.4" customHeight="1">
      <c r="A37" s="34"/>
      <c r="B37" s="35"/>
      <c r="C37" s="34"/>
      <c r="D37" s="34"/>
      <c r="E37" s="28" t="s">
        <v>40</v>
      </c>
      <c r="F37" s="132">
        <f>ROUND((SUM(BG124:BG196)),  2)</f>
        <v>0</v>
      </c>
      <c r="G37" s="34"/>
      <c r="H37" s="34"/>
      <c r="I37" s="133">
        <v>0.20999999999999999</v>
      </c>
      <c r="J37" s="132">
        <f>0</f>
        <v>0</v>
      </c>
      <c r="K37" s="34"/>
      <c r="L37" s="51"/>
      <c r="S37" s="34"/>
      <c r="T37" s="34"/>
      <c r="U37" s="34"/>
      <c r="V37" s="34"/>
      <c r="W37" s="34"/>
      <c r="X37" s="34"/>
      <c r="Y37" s="34"/>
      <c r="Z37" s="34"/>
      <c r="AA37" s="34"/>
      <c r="AB37" s="34"/>
      <c r="AC37" s="34"/>
      <c r="AD37" s="34"/>
      <c r="AE37" s="34"/>
    </row>
    <row r="38" hidden="1" s="2" customFormat="1" ht="14.4" customHeight="1">
      <c r="A38" s="34"/>
      <c r="B38" s="35"/>
      <c r="C38" s="34"/>
      <c r="D38" s="34"/>
      <c r="E38" s="28" t="s">
        <v>41</v>
      </c>
      <c r="F38" s="132">
        <f>ROUND((SUM(BH124:BH196)),  2)</f>
        <v>0</v>
      </c>
      <c r="G38" s="34"/>
      <c r="H38" s="34"/>
      <c r="I38" s="133">
        <v>0.12</v>
      </c>
      <c r="J38" s="132">
        <f>0</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42</v>
      </c>
      <c r="F39" s="132">
        <f>ROUND((SUM(BI124:BI196)),  2)</f>
        <v>0</v>
      </c>
      <c r="G39" s="34"/>
      <c r="H39" s="34"/>
      <c r="I39" s="133">
        <v>0</v>
      </c>
      <c r="J39" s="132">
        <f>0</f>
        <v>0</v>
      </c>
      <c r="K39" s="34"/>
      <c r="L39" s="51"/>
      <c r="S39" s="34"/>
      <c r="T39" s="34"/>
      <c r="U39" s="34"/>
      <c r="V39" s="34"/>
      <c r="W39" s="34"/>
      <c r="X39" s="34"/>
      <c r="Y39" s="34"/>
      <c r="Z39" s="34"/>
      <c r="AA39" s="34"/>
      <c r="AB39" s="34"/>
      <c r="AC39" s="34"/>
      <c r="AD39" s="34"/>
      <c r="AE39" s="34"/>
    </row>
    <row r="40" s="2" customFormat="1" ht="6.96" customHeight="1">
      <c r="A40" s="34"/>
      <c r="B40" s="35"/>
      <c r="C40" s="34"/>
      <c r="D40" s="34"/>
      <c r="E40" s="34"/>
      <c r="F40" s="34"/>
      <c r="G40" s="34"/>
      <c r="H40" s="34"/>
      <c r="I40" s="34"/>
      <c r="J40" s="34"/>
      <c r="K40" s="34"/>
      <c r="L40" s="51"/>
      <c r="S40" s="34"/>
      <c r="T40" s="34"/>
      <c r="U40" s="34"/>
      <c r="V40" s="34"/>
      <c r="W40" s="34"/>
      <c r="X40" s="34"/>
      <c r="Y40" s="34"/>
      <c r="Z40" s="34"/>
      <c r="AA40" s="34"/>
      <c r="AB40" s="34"/>
      <c r="AC40" s="34"/>
      <c r="AD40" s="34"/>
      <c r="AE40" s="34"/>
    </row>
    <row r="41" s="2" customFormat="1" ht="25.44" customHeight="1">
      <c r="A41" s="34"/>
      <c r="B41" s="35"/>
      <c r="C41" s="134"/>
      <c r="D41" s="135" t="s">
        <v>43</v>
      </c>
      <c r="E41" s="77"/>
      <c r="F41" s="77"/>
      <c r="G41" s="136" t="s">
        <v>44</v>
      </c>
      <c r="H41" s="137" t="s">
        <v>45</v>
      </c>
      <c r="I41" s="77"/>
      <c r="J41" s="138">
        <f>SUM(J32:J39)</f>
        <v>0</v>
      </c>
      <c r="K41" s="139"/>
      <c r="L41" s="51"/>
      <c r="S41" s="34"/>
      <c r="T41" s="34"/>
      <c r="U41" s="34"/>
      <c r="V41" s="34"/>
      <c r="W41" s="34"/>
      <c r="X41" s="34"/>
      <c r="Y41" s="34"/>
      <c r="Z41" s="34"/>
      <c r="AA41" s="34"/>
      <c r="AB41" s="34"/>
      <c r="AC41" s="34"/>
      <c r="AD41" s="34"/>
      <c r="AE41" s="34"/>
    </row>
    <row r="42" s="2" customFormat="1" ht="14.4"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1" customFormat="1" ht="14.4" customHeight="1">
      <c r="B43" s="18"/>
      <c r="L43" s="18"/>
    </row>
    <row r="44" s="1" customFormat="1" ht="14.4" customHeight="1">
      <c r="B44" s="18"/>
      <c r="L44" s="18"/>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2" customFormat="1" ht="16.5" customHeight="1">
      <c r="A87" s="34"/>
      <c r="B87" s="35"/>
      <c r="C87" s="34"/>
      <c r="D87" s="34"/>
      <c r="E87" s="126" t="s">
        <v>3762</v>
      </c>
      <c r="F87" s="34"/>
      <c r="G87" s="34"/>
      <c r="H87" s="34"/>
      <c r="I87" s="34"/>
      <c r="J87" s="34"/>
      <c r="K87" s="34"/>
      <c r="L87" s="51"/>
      <c r="S87" s="34"/>
      <c r="T87" s="34"/>
      <c r="U87" s="34"/>
      <c r="V87" s="34"/>
      <c r="W87" s="34"/>
      <c r="X87" s="34"/>
      <c r="Y87" s="34"/>
      <c r="Z87" s="34"/>
      <c r="AA87" s="34"/>
      <c r="AB87" s="34"/>
      <c r="AC87" s="34"/>
      <c r="AD87" s="34"/>
      <c r="AE87" s="34"/>
    </row>
    <row r="88" s="2" customFormat="1" ht="12" customHeight="1">
      <c r="A88" s="34"/>
      <c r="B88" s="35"/>
      <c r="C88" s="28" t="s">
        <v>251</v>
      </c>
      <c r="D88" s="34"/>
      <c r="E88" s="34"/>
      <c r="F88" s="34"/>
      <c r="G88" s="34"/>
      <c r="H88" s="34"/>
      <c r="I88" s="34"/>
      <c r="J88" s="34"/>
      <c r="K88" s="34"/>
      <c r="L88" s="51"/>
      <c r="S88" s="34"/>
      <c r="T88" s="34"/>
      <c r="U88" s="34"/>
      <c r="V88" s="34"/>
      <c r="W88" s="34"/>
      <c r="X88" s="34"/>
      <c r="Y88" s="34"/>
      <c r="Z88" s="34"/>
      <c r="AA88" s="34"/>
      <c r="AB88" s="34"/>
      <c r="AC88" s="34"/>
      <c r="AD88" s="34"/>
      <c r="AE88" s="34"/>
    </row>
    <row r="89" s="2" customFormat="1" ht="16.5" customHeight="1">
      <c r="A89" s="34"/>
      <c r="B89" s="35"/>
      <c r="C89" s="34"/>
      <c r="D89" s="34"/>
      <c r="E89" s="63" t="str">
        <f>E11</f>
        <v>SO3 - Rozvod pitné vody - řad V3a a V3b</v>
      </c>
      <c r="F89" s="34"/>
      <c r="G89" s="34"/>
      <c r="H89" s="34"/>
      <c r="I89" s="34"/>
      <c r="J89" s="34"/>
      <c r="K89" s="34"/>
      <c r="L89" s="51"/>
      <c r="S89" s="34"/>
      <c r="T89" s="34"/>
      <c r="U89" s="34"/>
      <c r="V89" s="34"/>
      <c r="W89" s="34"/>
      <c r="X89" s="34"/>
      <c r="Y89" s="34"/>
      <c r="Z89" s="34"/>
      <c r="AA89" s="34"/>
      <c r="AB89" s="34"/>
      <c r="AC89" s="34"/>
      <c r="AD89" s="34"/>
      <c r="AE89" s="34"/>
    </row>
    <row r="90" s="2" customFormat="1" ht="6.96" customHeight="1">
      <c r="A90" s="34"/>
      <c r="B90" s="35"/>
      <c r="C90" s="34"/>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2" customHeight="1">
      <c r="A91" s="34"/>
      <c r="B91" s="35"/>
      <c r="C91" s="28" t="s">
        <v>20</v>
      </c>
      <c r="D91" s="34"/>
      <c r="E91" s="34"/>
      <c r="F91" s="23" t="str">
        <f>F14</f>
        <v>Pelhřimov</v>
      </c>
      <c r="G91" s="34"/>
      <c r="H91" s="34"/>
      <c r="I91" s="28" t="s">
        <v>22</v>
      </c>
      <c r="J91" s="65" t="str">
        <f>IF(J14="","",J14)</f>
        <v>5. 12. 2024</v>
      </c>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5.15" customHeight="1">
      <c r="A93" s="34"/>
      <c r="B93" s="35"/>
      <c r="C93" s="28" t="s">
        <v>24</v>
      </c>
      <c r="D93" s="34"/>
      <c r="E93" s="34"/>
      <c r="F93" s="23" t="str">
        <f>E17</f>
        <v>Město Pelhřimov</v>
      </c>
      <c r="G93" s="34"/>
      <c r="H93" s="34"/>
      <c r="I93" s="28" t="s">
        <v>29</v>
      </c>
      <c r="J93" s="32" t="str">
        <f>E23</f>
        <v xml:space="preserve"> </v>
      </c>
      <c r="K93" s="34"/>
      <c r="L93" s="51"/>
      <c r="S93" s="34"/>
      <c r="T93" s="34"/>
      <c r="U93" s="34"/>
      <c r="V93" s="34"/>
      <c r="W93" s="34"/>
      <c r="X93" s="34"/>
      <c r="Y93" s="34"/>
      <c r="Z93" s="34"/>
      <c r="AA93" s="34"/>
      <c r="AB93" s="34"/>
      <c r="AC93" s="34"/>
      <c r="AD93" s="34"/>
      <c r="AE93" s="34"/>
    </row>
    <row r="94" s="2" customFormat="1" ht="15.15" customHeight="1">
      <c r="A94" s="34"/>
      <c r="B94" s="35"/>
      <c r="C94" s="28" t="s">
        <v>27</v>
      </c>
      <c r="D94" s="34"/>
      <c r="E94" s="34"/>
      <c r="F94" s="23" t="str">
        <f>IF(E20="","",E20)</f>
        <v>Vyplň údaj</v>
      </c>
      <c r="G94" s="34"/>
      <c r="H94" s="34"/>
      <c r="I94" s="28" t="s">
        <v>31</v>
      </c>
      <c r="J94" s="32" t="str">
        <f>E26</f>
        <v>Ing Jaromír Čašek</v>
      </c>
      <c r="K94" s="34"/>
      <c r="L94" s="51"/>
      <c r="S94" s="34"/>
      <c r="T94" s="34"/>
      <c r="U94" s="34"/>
      <c r="V94" s="34"/>
      <c r="W94" s="34"/>
      <c r="X94" s="34"/>
      <c r="Y94" s="34"/>
      <c r="Z94" s="34"/>
      <c r="AA94" s="34"/>
      <c r="AB94" s="34"/>
      <c r="AC94" s="34"/>
      <c r="AD94" s="34"/>
      <c r="AE94" s="34"/>
    </row>
    <row r="95" s="2" customFormat="1" ht="10.32" customHeight="1">
      <c r="A95" s="34"/>
      <c r="B95" s="35"/>
      <c r="C95" s="34"/>
      <c r="D95" s="34"/>
      <c r="E95" s="34"/>
      <c r="F95" s="34"/>
      <c r="G95" s="34"/>
      <c r="H95" s="34"/>
      <c r="I95" s="34"/>
      <c r="J95" s="34"/>
      <c r="K95" s="34"/>
      <c r="L95" s="51"/>
      <c r="S95" s="34"/>
      <c r="T95" s="34"/>
      <c r="U95" s="34"/>
      <c r="V95" s="34"/>
      <c r="W95" s="34"/>
      <c r="X95" s="34"/>
      <c r="Y95" s="34"/>
      <c r="Z95" s="34"/>
      <c r="AA95" s="34"/>
      <c r="AB95" s="34"/>
      <c r="AC95" s="34"/>
      <c r="AD95" s="34"/>
      <c r="AE95" s="34"/>
    </row>
    <row r="96" s="2" customFormat="1" ht="29.28" customHeight="1">
      <c r="A96" s="34"/>
      <c r="B96" s="35"/>
      <c r="C96" s="142" t="s">
        <v>256</v>
      </c>
      <c r="D96" s="134"/>
      <c r="E96" s="134"/>
      <c r="F96" s="134"/>
      <c r="G96" s="134"/>
      <c r="H96" s="134"/>
      <c r="I96" s="134"/>
      <c r="J96" s="143" t="s">
        <v>257</v>
      </c>
      <c r="K96" s="1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2.8" customHeight="1">
      <c r="A98" s="34"/>
      <c r="B98" s="35"/>
      <c r="C98" s="144" t="s">
        <v>258</v>
      </c>
      <c r="D98" s="34"/>
      <c r="E98" s="34"/>
      <c r="F98" s="34"/>
      <c r="G98" s="34"/>
      <c r="H98" s="34"/>
      <c r="I98" s="34"/>
      <c r="J98" s="92">
        <f>J124</f>
        <v>0</v>
      </c>
      <c r="K98" s="34"/>
      <c r="L98" s="51"/>
      <c r="S98" s="34"/>
      <c r="T98" s="34"/>
      <c r="U98" s="34"/>
      <c r="V98" s="34"/>
      <c r="W98" s="34"/>
      <c r="X98" s="34"/>
      <c r="Y98" s="34"/>
      <c r="Z98" s="34"/>
      <c r="AA98" s="34"/>
      <c r="AB98" s="34"/>
      <c r="AC98" s="34"/>
      <c r="AD98" s="34"/>
      <c r="AE98" s="34"/>
      <c r="AU98" s="15" t="s">
        <v>259</v>
      </c>
    </row>
    <row r="99" s="9" customFormat="1" ht="24.96" customHeight="1">
      <c r="A99" s="9"/>
      <c r="B99" s="145"/>
      <c r="C99" s="9"/>
      <c r="D99" s="146" t="s">
        <v>2957</v>
      </c>
      <c r="E99" s="147"/>
      <c r="F99" s="147"/>
      <c r="G99" s="147"/>
      <c r="H99" s="147"/>
      <c r="I99" s="147"/>
      <c r="J99" s="148">
        <f>J125</f>
        <v>0</v>
      </c>
      <c r="K99" s="9"/>
      <c r="L99" s="145"/>
      <c r="S99" s="9"/>
      <c r="T99" s="9"/>
      <c r="U99" s="9"/>
      <c r="V99" s="9"/>
      <c r="W99" s="9"/>
      <c r="X99" s="9"/>
      <c r="Y99" s="9"/>
      <c r="Z99" s="9"/>
      <c r="AA99" s="9"/>
      <c r="AB99" s="9"/>
      <c r="AC99" s="9"/>
      <c r="AD99" s="9"/>
      <c r="AE99" s="9"/>
    </row>
    <row r="100" s="10" customFormat="1" ht="19.92" customHeight="1">
      <c r="A100" s="10"/>
      <c r="B100" s="149"/>
      <c r="C100" s="10"/>
      <c r="D100" s="150" t="s">
        <v>3790</v>
      </c>
      <c r="E100" s="151"/>
      <c r="F100" s="151"/>
      <c r="G100" s="151"/>
      <c r="H100" s="151"/>
      <c r="I100" s="151"/>
      <c r="J100" s="152">
        <f>J126</f>
        <v>0</v>
      </c>
      <c r="K100" s="10"/>
      <c r="L100" s="149"/>
      <c r="S100" s="10"/>
      <c r="T100" s="10"/>
      <c r="U100" s="10"/>
      <c r="V100" s="10"/>
      <c r="W100" s="10"/>
      <c r="X100" s="10"/>
      <c r="Y100" s="10"/>
      <c r="Z100" s="10"/>
      <c r="AA100" s="10"/>
      <c r="AB100" s="10"/>
      <c r="AC100" s="10"/>
      <c r="AD100" s="10"/>
      <c r="AE100" s="10"/>
    </row>
    <row r="101" s="10" customFormat="1" ht="19.92" customHeight="1">
      <c r="A101" s="10"/>
      <c r="B101" s="149"/>
      <c r="C101" s="10"/>
      <c r="D101" s="150" t="s">
        <v>3792</v>
      </c>
      <c r="E101" s="151"/>
      <c r="F101" s="151"/>
      <c r="G101" s="151"/>
      <c r="H101" s="151"/>
      <c r="I101" s="151"/>
      <c r="J101" s="152">
        <f>J155</f>
        <v>0</v>
      </c>
      <c r="K101" s="10"/>
      <c r="L101" s="149"/>
      <c r="S101" s="10"/>
      <c r="T101" s="10"/>
      <c r="U101" s="10"/>
      <c r="V101" s="10"/>
      <c r="W101" s="10"/>
      <c r="X101" s="10"/>
      <c r="Y101" s="10"/>
      <c r="Z101" s="10"/>
      <c r="AA101" s="10"/>
      <c r="AB101" s="10"/>
      <c r="AC101" s="10"/>
      <c r="AD101" s="10"/>
      <c r="AE101" s="10"/>
    </row>
    <row r="102" s="10" customFormat="1" ht="19.92" customHeight="1">
      <c r="A102" s="10"/>
      <c r="B102" s="149"/>
      <c r="C102" s="10"/>
      <c r="D102" s="150" t="s">
        <v>3034</v>
      </c>
      <c r="E102" s="151"/>
      <c r="F102" s="151"/>
      <c r="G102" s="151"/>
      <c r="H102" s="151"/>
      <c r="I102" s="151"/>
      <c r="J102" s="152">
        <f>J194</f>
        <v>0</v>
      </c>
      <c r="K102" s="10"/>
      <c r="L102" s="149"/>
      <c r="S102" s="10"/>
      <c r="T102" s="10"/>
      <c r="U102" s="10"/>
      <c r="V102" s="10"/>
      <c r="W102" s="10"/>
      <c r="X102" s="10"/>
      <c r="Y102" s="10"/>
      <c r="Z102" s="10"/>
      <c r="AA102" s="10"/>
      <c r="AB102" s="10"/>
      <c r="AC102" s="10"/>
      <c r="AD102" s="10"/>
      <c r="AE102" s="10"/>
    </row>
    <row r="103" s="2" customFormat="1" ht="21.84" customHeight="1">
      <c r="A103" s="34"/>
      <c r="B103" s="35"/>
      <c r="C103" s="34"/>
      <c r="D103" s="34"/>
      <c r="E103" s="34"/>
      <c r="F103" s="34"/>
      <c r="G103" s="34"/>
      <c r="H103" s="34"/>
      <c r="I103" s="34"/>
      <c r="J103" s="34"/>
      <c r="K103" s="34"/>
      <c r="L103" s="51"/>
      <c r="S103" s="34"/>
      <c r="T103" s="34"/>
      <c r="U103" s="34"/>
      <c r="V103" s="34"/>
      <c r="W103" s="34"/>
      <c r="X103" s="34"/>
      <c r="Y103" s="34"/>
      <c r="Z103" s="34"/>
      <c r="AA103" s="34"/>
      <c r="AB103" s="34"/>
      <c r="AC103" s="34"/>
      <c r="AD103" s="34"/>
      <c r="AE103" s="34"/>
    </row>
    <row r="104" s="2" customFormat="1" ht="6.96" customHeight="1">
      <c r="A104" s="34"/>
      <c r="B104" s="56"/>
      <c r="C104" s="57"/>
      <c r="D104" s="57"/>
      <c r="E104" s="57"/>
      <c r="F104" s="57"/>
      <c r="G104" s="57"/>
      <c r="H104" s="57"/>
      <c r="I104" s="57"/>
      <c r="J104" s="57"/>
      <c r="K104" s="57"/>
      <c r="L104" s="51"/>
      <c r="S104" s="34"/>
      <c r="T104" s="34"/>
      <c r="U104" s="34"/>
      <c r="V104" s="34"/>
      <c r="W104" s="34"/>
      <c r="X104" s="34"/>
      <c r="Y104" s="34"/>
      <c r="Z104" s="34"/>
      <c r="AA104" s="34"/>
      <c r="AB104" s="34"/>
      <c r="AC104" s="34"/>
      <c r="AD104" s="34"/>
      <c r="AE104" s="34"/>
    </row>
    <row r="108" s="2" customFormat="1" ht="6.96" customHeight="1">
      <c r="A108" s="34"/>
      <c r="B108" s="58"/>
      <c r="C108" s="59"/>
      <c r="D108" s="59"/>
      <c r="E108" s="59"/>
      <c r="F108" s="59"/>
      <c r="G108" s="59"/>
      <c r="H108" s="59"/>
      <c r="I108" s="59"/>
      <c r="J108" s="59"/>
      <c r="K108" s="59"/>
      <c r="L108" s="51"/>
      <c r="S108" s="34"/>
      <c r="T108" s="34"/>
      <c r="U108" s="34"/>
      <c r="V108" s="34"/>
      <c r="W108" s="34"/>
      <c r="X108" s="34"/>
      <c r="Y108" s="34"/>
      <c r="Z108" s="34"/>
      <c r="AA108" s="34"/>
      <c r="AB108" s="34"/>
      <c r="AC108" s="34"/>
      <c r="AD108" s="34"/>
      <c r="AE108" s="34"/>
    </row>
    <row r="109" s="2" customFormat="1" ht="24.96" customHeight="1">
      <c r="A109" s="34"/>
      <c r="B109" s="35"/>
      <c r="C109" s="19" t="s">
        <v>266</v>
      </c>
      <c r="D109" s="34"/>
      <c r="E109" s="34"/>
      <c r="F109" s="34"/>
      <c r="G109" s="34"/>
      <c r="H109" s="34"/>
      <c r="I109" s="34"/>
      <c r="J109" s="34"/>
      <c r="K109" s="34"/>
      <c r="L109" s="51"/>
      <c r="S109" s="34"/>
      <c r="T109" s="34"/>
      <c r="U109" s="34"/>
      <c r="V109" s="34"/>
      <c r="W109" s="34"/>
      <c r="X109" s="34"/>
      <c r="Y109" s="34"/>
      <c r="Z109" s="34"/>
      <c r="AA109" s="34"/>
      <c r="AB109" s="34"/>
      <c r="AC109" s="34"/>
      <c r="AD109" s="34"/>
      <c r="AE109" s="34"/>
    </row>
    <row r="110" s="2" customFormat="1" ht="6.96" customHeight="1">
      <c r="A110" s="34"/>
      <c r="B110" s="35"/>
      <c r="C110" s="34"/>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12" customHeight="1">
      <c r="A111" s="34"/>
      <c r="B111" s="35"/>
      <c r="C111" s="28" t="s">
        <v>16</v>
      </c>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16.5" customHeight="1">
      <c r="A112" s="34"/>
      <c r="B112" s="35"/>
      <c r="C112" s="34"/>
      <c r="D112" s="34"/>
      <c r="E112" s="126" t="str">
        <f>E7</f>
        <v>Městský park -Děkanská zahrada Pelhřimov - kompletní provedení</v>
      </c>
      <c r="F112" s="28"/>
      <c r="G112" s="28"/>
      <c r="H112" s="28"/>
      <c r="I112" s="34"/>
      <c r="J112" s="34"/>
      <c r="K112" s="34"/>
      <c r="L112" s="51"/>
      <c r="S112" s="34"/>
      <c r="T112" s="34"/>
      <c r="U112" s="34"/>
      <c r="V112" s="34"/>
      <c r="W112" s="34"/>
      <c r="X112" s="34"/>
      <c r="Y112" s="34"/>
      <c r="Z112" s="34"/>
      <c r="AA112" s="34"/>
      <c r="AB112" s="34"/>
      <c r="AC112" s="34"/>
      <c r="AD112" s="34"/>
      <c r="AE112" s="34"/>
    </row>
    <row r="113" s="1" customFormat="1" ht="12" customHeight="1">
      <c r="B113" s="18"/>
      <c r="C113" s="28" t="s">
        <v>249</v>
      </c>
      <c r="L113" s="18"/>
    </row>
    <row r="114" s="2" customFormat="1" ht="16.5" customHeight="1">
      <c r="A114" s="34"/>
      <c r="B114" s="35"/>
      <c r="C114" s="34"/>
      <c r="D114" s="34"/>
      <c r="E114" s="126" t="s">
        <v>3762</v>
      </c>
      <c r="F114" s="34"/>
      <c r="G114" s="34"/>
      <c r="H114" s="34"/>
      <c r="I114" s="34"/>
      <c r="J114" s="34"/>
      <c r="K114" s="34"/>
      <c r="L114" s="51"/>
      <c r="S114" s="34"/>
      <c r="T114" s="34"/>
      <c r="U114" s="34"/>
      <c r="V114" s="34"/>
      <c r="W114" s="34"/>
      <c r="X114" s="34"/>
      <c r="Y114" s="34"/>
      <c r="Z114" s="34"/>
      <c r="AA114" s="34"/>
      <c r="AB114" s="34"/>
      <c r="AC114" s="34"/>
      <c r="AD114" s="34"/>
      <c r="AE114" s="34"/>
    </row>
    <row r="115" s="2" customFormat="1" ht="12" customHeight="1">
      <c r="A115" s="34"/>
      <c r="B115" s="35"/>
      <c r="C115" s="28" t="s">
        <v>251</v>
      </c>
      <c r="D115" s="34"/>
      <c r="E115" s="34"/>
      <c r="F115" s="34"/>
      <c r="G115" s="34"/>
      <c r="H115" s="34"/>
      <c r="I115" s="34"/>
      <c r="J115" s="34"/>
      <c r="K115" s="34"/>
      <c r="L115" s="51"/>
      <c r="S115" s="34"/>
      <c r="T115" s="34"/>
      <c r="U115" s="34"/>
      <c r="V115" s="34"/>
      <c r="W115" s="34"/>
      <c r="X115" s="34"/>
      <c r="Y115" s="34"/>
      <c r="Z115" s="34"/>
      <c r="AA115" s="34"/>
      <c r="AB115" s="34"/>
      <c r="AC115" s="34"/>
      <c r="AD115" s="34"/>
      <c r="AE115" s="34"/>
    </row>
    <row r="116" s="2" customFormat="1" ht="16.5" customHeight="1">
      <c r="A116" s="34"/>
      <c r="B116" s="35"/>
      <c r="C116" s="34"/>
      <c r="D116" s="34"/>
      <c r="E116" s="63" t="str">
        <f>E11</f>
        <v>SO3 - Rozvod pitné vody - řad V3a a V3b</v>
      </c>
      <c r="F116" s="34"/>
      <c r="G116" s="34"/>
      <c r="H116" s="34"/>
      <c r="I116" s="34"/>
      <c r="J116" s="34"/>
      <c r="K116" s="34"/>
      <c r="L116" s="51"/>
      <c r="S116" s="34"/>
      <c r="T116" s="34"/>
      <c r="U116" s="34"/>
      <c r="V116" s="34"/>
      <c r="W116" s="34"/>
      <c r="X116" s="34"/>
      <c r="Y116" s="34"/>
      <c r="Z116" s="34"/>
      <c r="AA116" s="34"/>
      <c r="AB116" s="34"/>
      <c r="AC116" s="34"/>
      <c r="AD116" s="34"/>
      <c r="AE116" s="34"/>
    </row>
    <row r="117" s="2" customFormat="1" ht="6.96" customHeight="1">
      <c r="A117" s="34"/>
      <c r="B117" s="35"/>
      <c r="C117" s="34"/>
      <c r="D117" s="34"/>
      <c r="E117" s="34"/>
      <c r="F117" s="34"/>
      <c r="G117" s="34"/>
      <c r="H117" s="34"/>
      <c r="I117" s="34"/>
      <c r="J117" s="34"/>
      <c r="K117" s="34"/>
      <c r="L117" s="51"/>
      <c r="S117" s="34"/>
      <c r="T117" s="34"/>
      <c r="U117" s="34"/>
      <c r="V117" s="34"/>
      <c r="W117" s="34"/>
      <c r="X117" s="34"/>
      <c r="Y117" s="34"/>
      <c r="Z117" s="34"/>
      <c r="AA117" s="34"/>
      <c r="AB117" s="34"/>
      <c r="AC117" s="34"/>
      <c r="AD117" s="34"/>
      <c r="AE117" s="34"/>
    </row>
    <row r="118" s="2" customFormat="1" ht="12" customHeight="1">
      <c r="A118" s="34"/>
      <c r="B118" s="35"/>
      <c r="C118" s="28" t="s">
        <v>20</v>
      </c>
      <c r="D118" s="34"/>
      <c r="E118" s="34"/>
      <c r="F118" s="23" t="str">
        <f>F14</f>
        <v>Pelhřimov</v>
      </c>
      <c r="G118" s="34"/>
      <c r="H118" s="34"/>
      <c r="I118" s="28" t="s">
        <v>22</v>
      </c>
      <c r="J118" s="65" t="str">
        <f>IF(J14="","",J14)</f>
        <v>5. 12. 2024</v>
      </c>
      <c r="K118" s="34"/>
      <c r="L118" s="51"/>
      <c r="S118" s="34"/>
      <c r="T118" s="34"/>
      <c r="U118" s="34"/>
      <c r="V118" s="34"/>
      <c r="W118" s="34"/>
      <c r="X118" s="34"/>
      <c r="Y118" s="34"/>
      <c r="Z118" s="34"/>
      <c r="AA118" s="34"/>
      <c r="AB118" s="34"/>
      <c r="AC118" s="34"/>
      <c r="AD118" s="34"/>
      <c r="AE118" s="34"/>
    </row>
    <row r="119" s="2" customFormat="1" ht="6.96" customHeight="1">
      <c r="A119" s="34"/>
      <c r="B119" s="35"/>
      <c r="C119" s="34"/>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15.15" customHeight="1">
      <c r="A120" s="34"/>
      <c r="B120" s="35"/>
      <c r="C120" s="28" t="s">
        <v>24</v>
      </c>
      <c r="D120" s="34"/>
      <c r="E120" s="34"/>
      <c r="F120" s="23" t="str">
        <f>E17</f>
        <v>Město Pelhřimov</v>
      </c>
      <c r="G120" s="34"/>
      <c r="H120" s="34"/>
      <c r="I120" s="28" t="s">
        <v>29</v>
      </c>
      <c r="J120" s="32" t="str">
        <f>E23</f>
        <v xml:space="preserve"> </v>
      </c>
      <c r="K120" s="34"/>
      <c r="L120" s="51"/>
      <c r="S120" s="34"/>
      <c r="T120" s="34"/>
      <c r="U120" s="34"/>
      <c r="V120" s="34"/>
      <c r="W120" s="34"/>
      <c r="X120" s="34"/>
      <c r="Y120" s="34"/>
      <c r="Z120" s="34"/>
      <c r="AA120" s="34"/>
      <c r="AB120" s="34"/>
      <c r="AC120" s="34"/>
      <c r="AD120" s="34"/>
      <c r="AE120" s="34"/>
    </row>
    <row r="121" s="2" customFormat="1" ht="15.15" customHeight="1">
      <c r="A121" s="34"/>
      <c r="B121" s="35"/>
      <c r="C121" s="28" t="s">
        <v>27</v>
      </c>
      <c r="D121" s="34"/>
      <c r="E121" s="34"/>
      <c r="F121" s="23" t="str">
        <f>IF(E20="","",E20)</f>
        <v>Vyplň údaj</v>
      </c>
      <c r="G121" s="34"/>
      <c r="H121" s="34"/>
      <c r="I121" s="28" t="s">
        <v>31</v>
      </c>
      <c r="J121" s="32" t="str">
        <f>E26</f>
        <v>Ing Jaromír Čašek</v>
      </c>
      <c r="K121" s="34"/>
      <c r="L121" s="51"/>
      <c r="S121" s="34"/>
      <c r="T121" s="34"/>
      <c r="U121" s="34"/>
      <c r="V121" s="34"/>
      <c r="W121" s="34"/>
      <c r="X121" s="34"/>
      <c r="Y121" s="34"/>
      <c r="Z121" s="34"/>
      <c r="AA121" s="34"/>
      <c r="AB121" s="34"/>
      <c r="AC121" s="34"/>
      <c r="AD121" s="34"/>
      <c r="AE121" s="34"/>
    </row>
    <row r="122" s="2" customFormat="1" ht="10.32" customHeight="1">
      <c r="A122" s="34"/>
      <c r="B122" s="35"/>
      <c r="C122" s="34"/>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11" customFormat="1" ht="29.28" customHeight="1">
      <c r="A123" s="153"/>
      <c r="B123" s="154"/>
      <c r="C123" s="155" t="s">
        <v>267</v>
      </c>
      <c r="D123" s="156" t="s">
        <v>58</v>
      </c>
      <c r="E123" s="156" t="s">
        <v>54</v>
      </c>
      <c r="F123" s="156" t="s">
        <v>55</v>
      </c>
      <c r="G123" s="156" t="s">
        <v>268</v>
      </c>
      <c r="H123" s="156" t="s">
        <v>269</v>
      </c>
      <c r="I123" s="156" t="s">
        <v>270</v>
      </c>
      <c r="J123" s="157" t="s">
        <v>257</v>
      </c>
      <c r="K123" s="158" t="s">
        <v>271</v>
      </c>
      <c r="L123" s="159"/>
      <c r="M123" s="82" t="s">
        <v>1</v>
      </c>
      <c r="N123" s="83" t="s">
        <v>37</v>
      </c>
      <c r="O123" s="83" t="s">
        <v>272</v>
      </c>
      <c r="P123" s="83" t="s">
        <v>273</v>
      </c>
      <c r="Q123" s="83" t="s">
        <v>274</v>
      </c>
      <c r="R123" s="83" t="s">
        <v>275</v>
      </c>
      <c r="S123" s="83" t="s">
        <v>276</v>
      </c>
      <c r="T123" s="84" t="s">
        <v>277</v>
      </c>
      <c r="U123" s="153"/>
      <c r="V123" s="153"/>
      <c r="W123" s="153"/>
      <c r="X123" s="153"/>
      <c r="Y123" s="153"/>
      <c r="Z123" s="153"/>
      <c r="AA123" s="153"/>
      <c r="AB123" s="153"/>
      <c r="AC123" s="153"/>
      <c r="AD123" s="153"/>
      <c r="AE123" s="153"/>
    </row>
    <row r="124" s="2" customFormat="1" ht="22.8" customHeight="1">
      <c r="A124" s="34"/>
      <c r="B124" s="35"/>
      <c r="C124" s="89" t="s">
        <v>278</v>
      </c>
      <c r="D124" s="34"/>
      <c r="E124" s="34"/>
      <c r="F124" s="34"/>
      <c r="G124" s="34"/>
      <c r="H124" s="34"/>
      <c r="I124" s="34"/>
      <c r="J124" s="160">
        <f>BK124</f>
        <v>0</v>
      </c>
      <c r="K124" s="34"/>
      <c r="L124" s="35"/>
      <c r="M124" s="85"/>
      <c r="N124" s="69"/>
      <c r="O124" s="86"/>
      <c r="P124" s="161">
        <f>P125</f>
        <v>0</v>
      </c>
      <c r="Q124" s="86"/>
      <c r="R124" s="161">
        <f>R125</f>
        <v>72.235763520000006</v>
      </c>
      <c r="S124" s="86"/>
      <c r="T124" s="162">
        <f>T125</f>
        <v>0.016</v>
      </c>
      <c r="U124" s="34"/>
      <c r="V124" s="34"/>
      <c r="W124" s="34"/>
      <c r="X124" s="34"/>
      <c r="Y124" s="34"/>
      <c r="Z124" s="34"/>
      <c r="AA124" s="34"/>
      <c r="AB124" s="34"/>
      <c r="AC124" s="34"/>
      <c r="AD124" s="34"/>
      <c r="AE124" s="34"/>
      <c r="AT124" s="15" t="s">
        <v>72</v>
      </c>
      <c r="AU124" s="15" t="s">
        <v>259</v>
      </c>
      <c r="BK124" s="163">
        <f>BK125</f>
        <v>0</v>
      </c>
    </row>
    <row r="125" s="12" customFormat="1" ht="25.92" customHeight="1">
      <c r="A125" s="12"/>
      <c r="B125" s="164"/>
      <c r="C125" s="12"/>
      <c r="D125" s="165" t="s">
        <v>72</v>
      </c>
      <c r="E125" s="166" t="s">
        <v>2963</v>
      </c>
      <c r="F125" s="166" t="s">
        <v>2964</v>
      </c>
      <c r="G125" s="12"/>
      <c r="H125" s="12"/>
      <c r="I125" s="167"/>
      <c r="J125" s="168">
        <f>BK125</f>
        <v>0</v>
      </c>
      <c r="K125" s="12"/>
      <c r="L125" s="164"/>
      <c r="M125" s="169"/>
      <c r="N125" s="170"/>
      <c r="O125" s="170"/>
      <c r="P125" s="171">
        <f>P126+P155+P194</f>
        <v>0</v>
      </c>
      <c r="Q125" s="170"/>
      <c r="R125" s="171">
        <f>R126+R155+R194</f>
        <v>72.235763520000006</v>
      </c>
      <c r="S125" s="170"/>
      <c r="T125" s="172">
        <f>T126+T155+T194</f>
        <v>0.016</v>
      </c>
      <c r="U125" s="12"/>
      <c r="V125" s="12"/>
      <c r="W125" s="12"/>
      <c r="X125" s="12"/>
      <c r="Y125" s="12"/>
      <c r="Z125" s="12"/>
      <c r="AA125" s="12"/>
      <c r="AB125" s="12"/>
      <c r="AC125" s="12"/>
      <c r="AD125" s="12"/>
      <c r="AE125" s="12"/>
      <c r="AR125" s="165" t="s">
        <v>80</v>
      </c>
      <c r="AT125" s="173" t="s">
        <v>72</v>
      </c>
      <c r="AU125" s="173" t="s">
        <v>73</v>
      </c>
      <c r="AY125" s="165" t="s">
        <v>281</v>
      </c>
      <c r="BK125" s="174">
        <f>BK126+BK155+BK194</f>
        <v>0</v>
      </c>
    </row>
    <row r="126" s="12" customFormat="1" ht="22.8" customHeight="1">
      <c r="A126" s="12"/>
      <c r="B126" s="164"/>
      <c r="C126" s="12"/>
      <c r="D126" s="165" t="s">
        <v>72</v>
      </c>
      <c r="E126" s="175" t="s">
        <v>80</v>
      </c>
      <c r="F126" s="175" t="s">
        <v>400</v>
      </c>
      <c r="G126" s="12"/>
      <c r="H126" s="12"/>
      <c r="I126" s="167"/>
      <c r="J126" s="176">
        <f>BK126</f>
        <v>0</v>
      </c>
      <c r="K126" s="12"/>
      <c r="L126" s="164"/>
      <c r="M126" s="169"/>
      <c r="N126" s="170"/>
      <c r="O126" s="170"/>
      <c r="P126" s="171">
        <f>SUM(P127:P154)</f>
        <v>0</v>
      </c>
      <c r="Q126" s="170"/>
      <c r="R126" s="171">
        <f>SUM(R127:R154)</f>
        <v>71.546112000000008</v>
      </c>
      <c r="S126" s="170"/>
      <c r="T126" s="172">
        <f>SUM(T127:T154)</f>
        <v>0</v>
      </c>
      <c r="U126" s="12"/>
      <c r="V126" s="12"/>
      <c r="W126" s="12"/>
      <c r="X126" s="12"/>
      <c r="Y126" s="12"/>
      <c r="Z126" s="12"/>
      <c r="AA126" s="12"/>
      <c r="AB126" s="12"/>
      <c r="AC126" s="12"/>
      <c r="AD126" s="12"/>
      <c r="AE126" s="12"/>
      <c r="AR126" s="165" t="s">
        <v>80</v>
      </c>
      <c r="AT126" s="173" t="s">
        <v>72</v>
      </c>
      <c r="AU126" s="173" t="s">
        <v>80</v>
      </c>
      <c r="AY126" s="165" t="s">
        <v>281</v>
      </c>
      <c r="BK126" s="174">
        <f>SUM(BK127:BK154)</f>
        <v>0</v>
      </c>
    </row>
    <row r="127" s="2" customFormat="1" ht="24.15" customHeight="1">
      <c r="A127" s="34"/>
      <c r="B127" s="177"/>
      <c r="C127" s="178" t="s">
        <v>483</v>
      </c>
      <c r="D127" s="178" t="s">
        <v>284</v>
      </c>
      <c r="E127" s="179" t="s">
        <v>3801</v>
      </c>
      <c r="F127" s="180" t="s">
        <v>3802</v>
      </c>
      <c r="G127" s="181" t="s">
        <v>510</v>
      </c>
      <c r="H127" s="203">
        <v>10.800000000000001</v>
      </c>
      <c r="I127" s="183"/>
      <c r="J127" s="184">
        <f>ROUND(I127*H127,2)</f>
        <v>0</v>
      </c>
      <c r="K127" s="185"/>
      <c r="L127" s="35"/>
      <c r="M127" s="186" t="s">
        <v>1</v>
      </c>
      <c r="N127" s="187" t="s">
        <v>38</v>
      </c>
      <c r="O127" s="73"/>
      <c r="P127" s="188">
        <f>O127*H127</f>
        <v>0</v>
      </c>
      <c r="Q127" s="188">
        <v>0</v>
      </c>
      <c r="R127" s="188">
        <f>Q127*H127</f>
        <v>0</v>
      </c>
      <c r="S127" s="188">
        <v>0</v>
      </c>
      <c r="T127" s="189">
        <f>S127*H127</f>
        <v>0</v>
      </c>
      <c r="U127" s="34"/>
      <c r="V127" s="34"/>
      <c r="W127" s="34"/>
      <c r="X127" s="34"/>
      <c r="Y127" s="34"/>
      <c r="Z127" s="34"/>
      <c r="AA127" s="34"/>
      <c r="AB127" s="34"/>
      <c r="AC127" s="34"/>
      <c r="AD127" s="34"/>
      <c r="AE127" s="34"/>
      <c r="AR127" s="190" t="s">
        <v>97</v>
      </c>
      <c r="AT127" s="190" t="s">
        <v>284</v>
      </c>
      <c r="AU127" s="190" t="s">
        <v>82</v>
      </c>
      <c r="AY127" s="15" t="s">
        <v>281</v>
      </c>
      <c r="BE127" s="191">
        <f>IF(N127="základní",J127,0)</f>
        <v>0</v>
      </c>
      <c r="BF127" s="191">
        <f>IF(N127="snížená",J127,0)</f>
        <v>0</v>
      </c>
      <c r="BG127" s="191">
        <f>IF(N127="zákl. přenesená",J127,0)</f>
        <v>0</v>
      </c>
      <c r="BH127" s="191">
        <f>IF(N127="sníž. přenesená",J127,0)</f>
        <v>0</v>
      </c>
      <c r="BI127" s="191">
        <f>IF(N127="nulová",J127,0)</f>
        <v>0</v>
      </c>
      <c r="BJ127" s="15" t="s">
        <v>80</v>
      </c>
      <c r="BK127" s="191">
        <f>ROUND(I127*H127,2)</f>
        <v>0</v>
      </c>
      <c r="BL127" s="15" t="s">
        <v>97</v>
      </c>
      <c r="BM127" s="190" t="s">
        <v>3976</v>
      </c>
    </row>
    <row r="128" s="2" customFormat="1">
      <c r="A128" s="34"/>
      <c r="B128" s="35"/>
      <c r="C128" s="34"/>
      <c r="D128" s="192" t="s">
        <v>290</v>
      </c>
      <c r="E128" s="34"/>
      <c r="F128" s="193" t="s">
        <v>3804</v>
      </c>
      <c r="G128" s="34"/>
      <c r="H128" s="34"/>
      <c r="I128" s="194"/>
      <c r="J128" s="34"/>
      <c r="K128" s="34"/>
      <c r="L128" s="35"/>
      <c r="M128" s="195"/>
      <c r="N128" s="196"/>
      <c r="O128" s="73"/>
      <c r="P128" s="73"/>
      <c r="Q128" s="73"/>
      <c r="R128" s="73"/>
      <c r="S128" s="73"/>
      <c r="T128" s="74"/>
      <c r="U128" s="34"/>
      <c r="V128" s="34"/>
      <c r="W128" s="34"/>
      <c r="X128" s="34"/>
      <c r="Y128" s="34"/>
      <c r="Z128" s="34"/>
      <c r="AA128" s="34"/>
      <c r="AB128" s="34"/>
      <c r="AC128" s="34"/>
      <c r="AD128" s="34"/>
      <c r="AE128" s="34"/>
      <c r="AT128" s="15" t="s">
        <v>290</v>
      </c>
      <c r="AU128" s="15" t="s">
        <v>82</v>
      </c>
    </row>
    <row r="129" s="2" customFormat="1" ht="33" customHeight="1">
      <c r="A129" s="34"/>
      <c r="B129" s="177"/>
      <c r="C129" s="178" t="s">
        <v>498</v>
      </c>
      <c r="D129" s="178" t="s">
        <v>284</v>
      </c>
      <c r="E129" s="179" t="s">
        <v>3813</v>
      </c>
      <c r="F129" s="180" t="s">
        <v>3814</v>
      </c>
      <c r="G129" s="181" t="s">
        <v>510</v>
      </c>
      <c r="H129" s="203">
        <v>31.68</v>
      </c>
      <c r="I129" s="183"/>
      <c r="J129" s="184">
        <f>ROUND(I129*H129,2)</f>
        <v>0</v>
      </c>
      <c r="K129" s="185"/>
      <c r="L129" s="35"/>
      <c r="M129" s="186" t="s">
        <v>1</v>
      </c>
      <c r="N129" s="187" t="s">
        <v>38</v>
      </c>
      <c r="O129" s="73"/>
      <c r="P129" s="188">
        <f>O129*H129</f>
        <v>0</v>
      </c>
      <c r="Q129" s="188">
        <v>0</v>
      </c>
      <c r="R129" s="188">
        <f>Q129*H129</f>
        <v>0</v>
      </c>
      <c r="S129" s="188">
        <v>0</v>
      </c>
      <c r="T129" s="189">
        <f>S129*H129</f>
        <v>0</v>
      </c>
      <c r="U129" s="34"/>
      <c r="V129" s="34"/>
      <c r="W129" s="34"/>
      <c r="X129" s="34"/>
      <c r="Y129" s="34"/>
      <c r="Z129" s="34"/>
      <c r="AA129" s="34"/>
      <c r="AB129" s="34"/>
      <c r="AC129" s="34"/>
      <c r="AD129" s="34"/>
      <c r="AE129" s="34"/>
      <c r="AR129" s="190" t="s">
        <v>97</v>
      </c>
      <c r="AT129" s="190" t="s">
        <v>284</v>
      </c>
      <c r="AU129" s="190" t="s">
        <v>82</v>
      </c>
      <c r="AY129" s="15" t="s">
        <v>281</v>
      </c>
      <c r="BE129" s="191">
        <f>IF(N129="základní",J129,0)</f>
        <v>0</v>
      </c>
      <c r="BF129" s="191">
        <f>IF(N129="snížená",J129,0)</f>
        <v>0</v>
      </c>
      <c r="BG129" s="191">
        <f>IF(N129="zákl. přenesená",J129,0)</f>
        <v>0</v>
      </c>
      <c r="BH129" s="191">
        <f>IF(N129="sníž. přenesená",J129,0)</f>
        <v>0</v>
      </c>
      <c r="BI129" s="191">
        <f>IF(N129="nulová",J129,0)</f>
        <v>0</v>
      </c>
      <c r="BJ129" s="15" t="s">
        <v>80</v>
      </c>
      <c r="BK129" s="191">
        <f>ROUND(I129*H129,2)</f>
        <v>0</v>
      </c>
      <c r="BL129" s="15" t="s">
        <v>97</v>
      </c>
      <c r="BM129" s="190" t="s">
        <v>3977</v>
      </c>
    </row>
    <row r="130" s="2" customFormat="1">
      <c r="A130" s="34"/>
      <c r="B130" s="35"/>
      <c r="C130" s="34"/>
      <c r="D130" s="192" t="s">
        <v>290</v>
      </c>
      <c r="E130" s="34"/>
      <c r="F130" s="193" t="s">
        <v>3816</v>
      </c>
      <c r="G130" s="34"/>
      <c r="H130" s="34"/>
      <c r="I130" s="194"/>
      <c r="J130" s="34"/>
      <c r="K130" s="34"/>
      <c r="L130" s="35"/>
      <c r="M130" s="195"/>
      <c r="N130" s="196"/>
      <c r="O130" s="73"/>
      <c r="P130" s="73"/>
      <c r="Q130" s="73"/>
      <c r="R130" s="73"/>
      <c r="S130" s="73"/>
      <c r="T130" s="74"/>
      <c r="U130" s="34"/>
      <c r="V130" s="34"/>
      <c r="W130" s="34"/>
      <c r="X130" s="34"/>
      <c r="Y130" s="34"/>
      <c r="Z130" s="34"/>
      <c r="AA130" s="34"/>
      <c r="AB130" s="34"/>
      <c r="AC130" s="34"/>
      <c r="AD130" s="34"/>
      <c r="AE130" s="34"/>
      <c r="AT130" s="15" t="s">
        <v>290</v>
      </c>
      <c r="AU130" s="15" t="s">
        <v>82</v>
      </c>
    </row>
    <row r="131" s="2" customFormat="1" ht="33" customHeight="1">
      <c r="A131" s="34"/>
      <c r="B131" s="177"/>
      <c r="C131" s="178" t="s">
        <v>502</v>
      </c>
      <c r="D131" s="178" t="s">
        <v>284</v>
      </c>
      <c r="E131" s="179" t="s">
        <v>3817</v>
      </c>
      <c r="F131" s="180" t="s">
        <v>3818</v>
      </c>
      <c r="G131" s="181" t="s">
        <v>510</v>
      </c>
      <c r="H131" s="203">
        <v>47.520000000000003</v>
      </c>
      <c r="I131" s="183"/>
      <c r="J131" s="184">
        <f>ROUND(I131*H131,2)</f>
        <v>0</v>
      </c>
      <c r="K131" s="185"/>
      <c r="L131" s="35"/>
      <c r="M131" s="186" t="s">
        <v>1</v>
      </c>
      <c r="N131" s="187" t="s">
        <v>38</v>
      </c>
      <c r="O131" s="73"/>
      <c r="P131" s="188">
        <f>O131*H131</f>
        <v>0</v>
      </c>
      <c r="Q131" s="188">
        <v>0</v>
      </c>
      <c r="R131" s="188">
        <f>Q131*H131</f>
        <v>0</v>
      </c>
      <c r="S131" s="188">
        <v>0</v>
      </c>
      <c r="T131" s="189">
        <f>S131*H131</f>
        <v>0</v>
      </c>
      <c r="U131" s="34"/>
      <c r="V131" s="34"/>
      <c r="W131" s="34"/>
      <c r="X131" s="34"/>
      <c r="Y131" s="34"/>
      <c r="Z131" s="34"/>
      <c r="AA131" s="34"/>
      <c r="AB131" s="34"/>
      <c r="AC131" s="34"/>
      <c r="AD131" s="34"/>
      <c r="AE131" s="34"/>
      <c r="AR131" s="190" t="s">
        <v>97</v>
      </c>
      <c r="AT131" s="190" t="s">
        <v>284</v>
      </c>
      <c r="AU131" s="190" t="s">
        <v>82</v>
      </c>
      <c r="AY131" s="15" t="s">
        <v>281</v>
      </c>
      <c r="BE131" s="191">
        <f>IF(N131="základní",J131,0)</f>
        <v>0</v>
      </c>
      <c r="BF131" s="191">
        <f>IF(N131="snížená",J131,0)</f>
        <v>0</v>
      </c>
      <c r="BG131" s="191">
        <f>IF(N131="zákl. přenesená",J131,0)</f>
        <v>0</v>
      </c>
      <c r="BH131" s="191">
        <f>IF(N131="sníž. přenesená",J131,0)</f>
        <v>0</v>
      </c>
      <c r="BI131" s="191">
        <f>IF(N131="nulová",J131,0)</f>
        <v>0</v>
      </c>
      <c r="BJ131" s="15" t="s">
        <v>80</v>
      </c>
      <c r="BK131" s="191">
        <f>ROUND(I131*H131,2)</f>
        <v>0</v>
      </c>
      <c r="BL131" s="15" t="s">
        <v>97</v>
      </c>
      <c r="BM131" s="190" t="s">
        <v>3978</v>
      </c>
    </row>
    <row r="132" s="2" customFormat="1">
      <c r="A132" s="34"/>
      <c r="B132" s="35"/>
      <c r="C132" s="34"/>
      <c r="D132" s="192" t="s">
        <v>290</v>
      </c>
      <c r="E132" s="34"/>
      <c r="F132" s="193" t="s">
        <v>3820</v>
      </c>
      <c r="G132" s="34"/>
      <c r="H132" s="34"/>
      <c r="I132" s="194"/>
      <c r="J132" s="34"/>
      <c r="K132" s="34"/>
      <c r="L132" s="35"/>
      <c r="M132" s="195"/>
      <c r="N132" s="196"/>
      <c r="O132" s="73"/>
      <c r="P132" s="73"/>
      <c r="Q132" s="73"/>
      <c r="R132" s="73"/>
      <c r="S132" s="73"/>
      <c r="T132" s="74"/>
      <c r="U132" s="34"/>
      <c r="V132" s="34"/>
      <c r="W132" s="34"/>
      <c r="X132" s="34"/>
      <c r="Y132" s="34"/>
      <c r="Z132" s="34"/>
      <c r="AA132" s="34"/>
      <c r="AB132" s="34"/>
      <c r="AC132" s="34"/>
      <c r="AD132" s="34"/>
      <c r="AE132" s="34"/>
      <c r="AT132" s="15" t="s">
        <v>290</v>
      </c>
      <c r="AU132" s="15" t="s">
        <v>82</v>
      </c>
    </row>
    <row r="133" s="2" customFormat="1" ht="33" customHeight="1">
      <c r="A133" s="34"/>
      <c r="B133" s="177"/>
      <c r="C133" s="178" t="s">
        <v>507</v>
      </c>
      <c r="D133" s="178" t="s">
        <v>284</v>
      </c>
      <c r="E133" s="179" t="s">
        <v>3821</v>
      </c>
      <c r="F133" s="180" t="s">
        <v>3822</v>
      </c>
      <c r="G133" s="181" t="s">
        <v>510</v>
      </c>
      <c r="H133" s="203">
        <v>47.520000000000003</v>
      </c>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97</v>
      </c>
      <c r="AT133" s="190" t="s">
        <v>284</v>
      </c>
      <c r="AU133" s="190" t="s">
        <v>82</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3979</v>
      </c>
    </row>
    <row r="134" s="2" customFormat="1">
      <c r="A134" s="34"/>
      <c r="B134" s="35"/>
      <c r="C134" s="34"/>
      <c r="D134" s="192" t="s">
        <v>290</v>
      </c>
      <c r="E134" s="34"/>
      <c r="F134" s="193" t="s">
        <v>3824</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82</v>
      </c>
    </row>
    <row r="135" s="2" customFormat="1" ht="33" customHeight="1">
      <c r="A135" s="34"/>
      <c r="B135" s="177"/>
      <c r="C135" s="178" t="s">
        <v>798</v>
      </c>
      <c r="D135" s="178" t="s">
        <v>284</v>
      </c>
      <c r="E135" s="179" t="s">
        <v>3825</v>
      </c>
      <c r="F135" s="180" t="s">
        <v>3826</v>
      </c>
      <c r="G135" s="181" t="s">
        <v>510</v>
      </c>
      <c r="H135" s="203">
        <v>31.68</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82</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3980</v>
      </c>
    </row>
    <row r="136" s="2" customFormat="1">
      <c r="A136" s="34"/>
      <c r="B136" s="35"/>
      <c r="C136" s="34"/>
      <c r="D136" s="192" t="s">
        <v>290</v>
      </c>
      <c r="E136" s="34"/>
      <c r="F136" s="193" t="s">
        <v>3828</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82</v>
      </c>
    </row>
    <row r="137" s="2" customFormat="1" ht="21.75" customHeight="1">
      <c r="A137" s="34"/>
      <c r="B137" s="177"/>
      <c r="C137" s="178" t="s">
        <v>804</v>
      </c>
      <c r="D137" s="178" t="s">
        <v>284</v>
      </c>
      <c r="E137" s="179" t="s">
        <v>3833</v>
      </c>
      <c r="F137" s="180" t="s">
        <v>3834</v>
      </c>
      <c r="G137" s="181" t="s">
        <v>403</v>
      </c>
      <c r="H137" s="203">
        <v>316.80000000000001</v>
      </c>
      <c r="I137" s="183"/>
      <c r="J137" s="184">
        <f>ROUND(I137*H137,2)</f>
        <v>0</v>
      </c>
      <c r="K137" s="185"/>
      <c r="L137" s="35"/>
      <c r="M137" s="186" t="s">
        <v>1</v>
      </c>
      <c r="N137" s="187" t="s">
        <v>38</v>
      </c>
      <c r="O137" s="73"/>
      <c r="P137" s="188">
        <f>O137*H137</f>
        <v>0</v>
      </c>
      <c r="Q137" s="188">
        <v>0.00084000000000000003</v>
      </c>
      <c r="R137" s="188">
        <f>Q137*H137</f>
        <v>0.26611200000000002</v>
      </c>
      <c r="S137" s="188">
        <v>0</v>
      </c>
      <c r="T137" s="189">
        <f>S137*H137</f>
        <v>0</v>
      </c>
      <c r="U137" s="34"/>
      <c r="V137" s="34"/>
      <c r="W137" s="34"/>
      <c r="X137" s="34"/>
      <c r="Y137" s="34"/>
      <c r="Z137" s="34"/>
      <c r="AA137" s="34"/>
      <c r="AB137" s="34"/>
      <c r="AC137" s="34"/>
      <c r="AD137" s="34"/>
      <c r="AE137" s="34"/>
      <c r="AR137" s="190" t="s">
        <v>97</v>
      </c>
      <c r="AT137" s="190" t="s">
        <v>284</v>
      </c>
      <c r="AU137" s="190" t="s">
        <v>82</v>
      </c>
      <c r="AY137" s="15" t="s">
        <v>281</v>
      </c>
      <c r="BE137" s="191">
        <f>IF(N137="základní",J137,0)</f>
        <v>0</v>
      </c>
      <c r="BF137" s="191">
        <f>IF(N137="snížená",J137,0)</f>
        <v>0</v>
      </c>
      <c r="BG137" s="191">
        <f>IF(N137="zákl. přenesená",J137,0)</f>
        <v>0</v>
      </c>
      <c r="BH137" s="191">
        <f>IF(N137="sníž. přenesená",J137,0)</f>
        <v>0</v>
      </c>
      <c r="BI137" s="191">
        <f>IF(N137="nulová",J137,0)</f>
        <v>0</v>
      </c>
      <c r="BJ137" s="15" t="s">
        <v>80</v>
      </c>
      <c r="BK137" s="191">
        <f>ROUND(I137*H137,2)</f>
        <v>0</v>
      </c>
      <c r="BL137" s="15" t="s">
        <v>97</v>
      </c>
      <c r="BM137" s="190" t="s">
        <v>3981</v>
      </c>
    </row>
    <row r="138" s="2" customFormat="1">
      <c r="A138" s="34"/>
      <c r="B138" s="35"/>
      <c r="C138" s="34"/>
      <c r="D138" s="192" t="s">
        <v>290</v>
      </c>
      <c r="E138" s="34"/>
      <c r="F138" s="193" t="s">
        <v>3836</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290</v>
      </c>
      <c r="AU138" s="15" t="s">
        <v>82</v>
      </c>
    </row>
    <row r="139" s="2" customFormat="1" ht="24.15" customHeight="1">
      <c r="A139" s="34"/>
      <c r="B139" s="177"/>
      <c r="C139" s="178" t="s">
        <v>809</v>
      </c>
      <c r="D139" s="178" t="s">
        <v>284</v>
      </c>
      <c r="E139" s="179" t="s">
        <v>3837</v>
      </c>
      <c r="F139" s="180" t="s">
        <v>3838</v>
      </c>
      <c r="G139" s="181" t="s">
        <v>403</v>
      </c>
      <c r="H139" s="203">
        <v>316.80000000000001</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82</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3982</v>
      </c>
    </row>
    <row r="140" s="2" customFormat="1">
      <c r="A140" s="34"/>
      <c r="B140" s="35"/>
      <c r="C140" s="34"/>
      <c r="D140" s="192" t="s">
        <v>290</v>
      </c>
      <c r="E140" s="34"/>
      <c r="F140" s="193" t="s">
        <v>3840</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82</v>
      </c>
    </row>
    <row r="141" s="2" customFormat="1" ht="33" customHeight="1">
      <c r="A141" s="34"/>
      <c r="B141" s="177"/>
      <c r="C141" s="178" t="s">
        <v>814</v>
      </c>
      <c r="D141" s="178" t="s">
        <v>284</v>
      </c>
      <c r="E141" s="179" t="s">
        <v>3849</v>
      </c>
      <c r="F141" s="180" t="s">
        <v>3850</v>
      </c>
      <c r="G141" s="181" t="s">
        <v>510</v>
      </c>
      <c r="H141" s="203">
        <v>7.9199999999999999</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82</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3983</v>
      </c>
    </row>
    <row r="142" s="2" customFormat="1">
      <c r="A142" s="34"/>
      <c r="B142" s="35"/>
      <c r="C142" s="34"/>
      <c r="D142" s="192" t="s">
        <v>290</v>
      </c>
      <c r="E142" s="34"/>
      <c r="F142" s="193" t="s">
        <v>3852</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82</v>
      </c>
    </row>
    <row r="143" s="2" customFormat="1" ht="37.8" customHeight="1">
      <c r="A143" s="34"/>
      <c r="B143" s="177"/>
      <c r="C143" s="178" t="s">
        <v>512</v>
      </c>
      <c r="D143" s="178" t="s">
        <v>284</v>
      </c>
      <c r="E143" s="179" t="s">
        <v>3853</v>
      </c>
      <c r="F143" s="180" t="s">
        <v>3854</v>
      </c>
      <c r="G143" s="181" t="s">
        <v>510</v>
      </c>
      <c r="H143" s="203">
        <v>23.760000000000002</v>
      </c>
      <c r="I143" s="183"/>
      <c r="J143" s="184">
        <f>ROUND(I143*H143,2)</f>
        <v>0</v>
      </c>
      <c r="K143" s="185"/>
      <c r="L143" s="35"/>
      <c r="M143" s="186" t="s">
        <v>1</v>
      </c>
      <c r="N143" s="187" t="s">
        <v>38</v>
      </c>
      <c r="O143" s="73"/>
      <c r="P143" s="188">
        <f>O143*H143</f>
        <v>0</v>
      </c>
      <c r="Q143" s="188">
        <v>0</v>
      </c>
      <c r="R143" s="188">
        <f>Q143*H143</f>
        <v>0</v>
      </c>
      <c r="S143" s="188">
        <v>0</v>
      </c>
      <c r="T143" s="189">
        <f>S143*H143</f>
        <v>0</v>
      </c>
      <c r="U143" s="34"/>
      <c r="V143" s="34"/>
      <c r="W143" s="34"/>
      <c r="X143" s="34"/>
      <c r="Y143" s="34"/>
      <c r="Z143" s="34"/>
      <c r="AA143" s="34"/>
      <c r="AB143" s="34"/>
      <c r="AC143" s="34"/>
      <c r="AD143" s="34"/>
      <c r="AE143" s="34"/>
      <c r="AR143" s="190" t="s">
        <v>97</v>
      </c>
      <c r="AT143" s="190" t="s">
        <v>284</v>
      </c>
      <c r="AU143" s="190" t="s">
        <v>82</v>
      </c>
      <c r="AY143" s="15" t="s">
        <v>281</v>
      </c>
      <c r="BE143" s="191">
        <f>IF(N143="základní",J143,0)</f>
        <v>0</v>
      </c>
      <c r="BF143" s="191">
        <f>IF(N143="snížená",J143,0)</f>
        <v>0</v>
      </c>
      <c r="BG143" s="191">
        <f>IF(N143="zákl. přenesená",J143,0)</f>
        <v>0</v>
      </c>
      <c r="BH143" s="191">
        <f>IF(N143="sníž. přenesená",J143,0)</f>
        <v>0</v>
      </c>
      <c r="BI143" s="191">
        <f>IF(N143="nulová",J143,0)</f>
        <v>0</v>
      </c>
      <c r="BJ143" s="15" t="s">
        <v>80</v>
      </c>
      <c r="BK143" s="191">
        <f>ROUND(I143*H143,2)</f>
        <v>0</v>
      </c>
      <c r="BL143" s="15" t="s">
        <v>97</v>
      </c>
      <c r="BM143" s="190" t="s">
        <v>3984</v>
      </c>
    </row>
    <row r="144" s="2" customFormat="1">
      <c r="A144" s="34"/>
      <c r="B144" s="35"/>
      <c r="C144" s="34"/>
      <c r="D144" s="192" t="s">
        <v>290</v>
      </c>
      <c r="E144" s="34"/>
      <c r="F144" s="193" t="s">
        <v>3856</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290</v>
      </c>
      <c r="AU144" s="15" t="s">
        <v>82</v>
      </c>
    </row>
    <row r="145" s="2" customFormat="1" ht="37.8" customHeight="1">
      <c r="A145" s="34"/>
      <c r="B145" s="177"/>
      <c r="C145" s="178" t="s">
        <v>517</v>
      </c>
      <c r="D145" s="178" t="s">
        <v>284</v>
      </c>
      <c r="E145" s="179" t="s">
        <v>3857</v>
      </c>
      <c r="F145" s="180" t="s">
        <v>3858</v>
      </c>
      <c r="G145" s="181" t="s">
        <v>510</v>
      </c>
      <c r="H145" s="203">
        <v>7.9199999999999999</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82</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3985</v>
      </c>
    </row>
    <row r="146" s="2" customFormat="1">
      <c r="A146" s="34"/>
      <c r="B146" s="35"/>
      <c r="C146" s="34"/>
      <c r="D146" s="192" t="s">
        <v>290</v>
      </c>
      <c r="E146" s="34"/>
      <c r="F146" s="193" t="s">
        <v>3860</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82</v>
      </c>
    </row>
    <row r="147" s="2" customFormat="1" ht="16.5" customHeight="1">
      <c r="A147" s="34"/>
      <c r="B147" s="177"/>
      <c r="C147" s="178" t="s">
        <v>526</v>
      </c>
      <c r="D147" s="178" t="s">
        <v>284</v>
      </c>
      <c r="E147" s="179" t="s">
        <v>3872</v>
      </c>
      <c r="F147" s="180" t="s">
        <v>3873</v>
      </c>
      <c r="G147" s="181" t="s">
        <v>510</v>
      </c>
      <c r="H147" s="203">
        <v>39.600000000000001</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82</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3986</v>
      </c>
    </row>
    <row r="148" s="2" customFormat="1">
      <c r="A148" s="34"/>
      <c r="B148" s="35"/>
      <c r="C148" s="34"/>
      <c r="D148" s="192" t="s">
        <v>290</v>
      </c>
      <c r="E148" s="34"/>
      <c r="F148" s="193" t="s">
        <v>3875</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82</v>
      </c>
    </row>
    <row r="149" s="2" customFormat="1" ht="24.15" customHeight="1">
      <c r="A149" s="34"/>
      <c r="B149" s="177"/>
      <c r="C149" s="178" t="s">
        <v>838</v>
      </c>
      <c r="D149" s="178" t="s">
        <v>284</v>
      </c>
      <c r="E149" s="179" t="s">
        <v>3876</v>
      </c>
      <c r="F149" s="180" t="s">
        <v>3877</v>
      </c>
      <c r="G149" s="181" t="s">
        <v>510</v>
      </c>
      <c r="H149" s="203">
        <v>118.8</v>
      </c>
      <c r="I149" s="183"/>
      <c r="J149" s="184">
        <f>ROUND(I149*H149,2)</f>
        <v>0</v>
      </c>
      <c r="K149" s="185"/>
      <c r="L149" s="35"/>
      <c r="M149" s="186" t="s">
        <v>1</v>
      </c>
      <c r="N149" s="187" t="s">
        <v>38</v>
      </c>
      <c r="O149" s="73"/>
      <c r="P149" s="188">
        <f>O149*H149</f>
        <v>0</v>
      </c>
      <c r="Q149" s="188">
        <v>0</v>
      </c>
      <c r="R149" s="188">
        <f>Q149*H149</f>
        <v>0</v>
      </c>
      <c r="S149" s="188">
        <v>0</v>
      </c>
      <c r="T149" s="189">
        <f>S149*H149</f>
        <v>0</v>
      </c>
      <c r="U149" s="34"/>
      <c r="V149" s="34"/>
      <c r="W149" s="34"/>
      <c r="X149" s="34"/>
      <c r="Y149" s="34"/>
      <c r="Z149" s="34"/>
      <c r="AA149" s="34"/>
      <c r="AB149" s="34"/>
      <c r="AC149" s="34"/>
      <c r="AD149" s="34"/>
      <c r="AE149" s="34"/>
      <c r="AR149" s="190" t="s">
        <v>97</v>
      </c>
      <c r="AT149" s="190" t="s">
        <v>284</v>
      </c>
      <c r="AU149" s="190" t="s">
        <v>82</v>
      </c>
      <c r="AY149" s="15" t="s">
        <v>281</v>
      </c>
      <c r="BE149" s="191">
        <f>IF(N149="základní",J149,0)</f>
        <v>0</v>
      </c>
      <c r="BF149" s="191">
        <f>IF(N149="snížená",J149,0)</f>
        <v>0</v>
      </c>
      <c r="BG149" s="191">
        <f>IF(N149="zákl. přenesená",J149,0)</f>
        <v>0</v>
      </c>
      <c r="BH149" s="191">
        <f>IF(N149="sníž. přenesená",J149,0)</f>
        <v>0</v>
      </c>
      <c r="BI149" s="191">
        <f>IF(N149="nulová",J149,0)</f>
        <v>0</v>
      </c>
      <c r="BJ149" s="15" t="s">
        <v>80</v>
      </c>
      <c r="BK149" s="191">
        <f>ROUND(I149*H149,2)</f>
        <v>0</v>
      </c>
      <c r="BL149" s="15" t="s">
        <v>97</v>
      </c>
      <c r="BM149" s="190" t="s">
        <v>3987</v>
      </c>
    </row>
    <row r="150" s="2" customFormat="1">
      <c r="A150" s="34"/>
      <c r="B150" s="35"/>
      <c r="C150" s="34"/>
      <c r="D150" s="192" t="s">
        <v>290</v>
      </c>
      <c r="E150" s="34"/>
      <c r="F150" s="193" t="s">
        <v>3877</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290</v>
      </c>
      <c r="AU150" s="15" t="s">
        <v>82</v>
      </c>
    </row>
    <row r="151" s="2" customFormat="1" ht="24.15" customHeight="1">
      <c r="A151" s="34"/>
      <c r="B151" s="177"/>
      <c r="C151" s="178" t="s">
        <v>843</v>
      </c>
      <c r="D151" s="178" t="s">
        <v>284</v>
      </c>
      <c r="E151" s="179" t="s">
        <v>3879</v>
      </c>
      <c r="F151" s="180" t="s">
        <v>3880</v>
      </c>
      <c r="G151" s="181" t="s">
        <v>510</v>
      </c>
      <c r="H151" s="203">
        <v>39.600000000000001</v>
      </c>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97</v>
      </c>
      <c r="AT151" s="190" t="s">
        <v>284</v>
      </c>
      <c r="AU151" s="190" t="s">
        <v>82</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3988</v>
      </c>
    </row>
    <row r="152" s="2" customFormat="1">
      <c r="A152" s="34"/>
      <c r="B152" s="35"/>
      <c r="C152" s="34"/>
      <c r="D152" s="192" t="s">
        <v>290</v>
      </c>
      <c r="E152" s="34"/>
      <c r="F152" s="193" t="s">
        <v>3880</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82</v>
      </c>
    </row>
    <row r="153" s="2" customFormat="1" ht="16.5" customHeight="1">
      <c r="A153" s="34"/>
      <c r="B153" s="177"/>
      <c r="C153" s="208" t="s">
        <v>536</v>
      </c>
      <c r="D153" s="208" t="s">
        <v>2150</v>
      </c>
      <c r="E153" s="209" t="s">
        <v>3882</v>
      </c>
      <c r="F153" s="210" t="s">
        <v>3883</v>
      </c>
      <c r="G153" s="211" t="s">
        <v>515</v>
      </c>
      <c r="H153" s="212">
        <v>71.280000000000001</v>
      </c>
      <c r="I153" s="213"/>
      <c r="J153" s="214">
        <f>ROUND(I153*H153,2)</f>
        <v>0</v>
      </c>
      <c r="K153" s="215"/>
      <c r="L153" s="216"/>
      <c r="M153" s="217" t="s">
        <v>1</v>
      </c>
      <c r="N153" s="218" t="s">
        <v>38</v>
      </c>
      <c r="O153" s="73"/>
      <c r="P153" s="188">
        <f>O153*H153</f>
        <v>0</v>
      </c>
      <c r="Q153" s="188">
        <v>1</v>
      </c>
      <c r="R153" s="188">
        <f>Q153*H153</f>
        <v>71.280000000000001</v>
      </c>
      <c r="S153" s="188">
        <v>0</v>
      </c>
      <c r="T153" s="189">
        <f>S153*H153</f>
        <v>0</v>
      </c>
      <c r="U153" s="34"/>
      <c r="V153" s="34"/>
      <c r="W153" s="34"/>
      <c r="X153" s="34"/>
      <c r="Y153" s="34"/>
      <c r="Z153" s="34"/>
      <c r="AA153" s="34"/>
      <c r="AB153" s="34"/>
      <c r="AC153" s="34"/>
      <c r="AD153" s="34"/>
      <c r="AE153" s="34"/>
      <c r="AR153" s="190" t="s">
        <v>317</v>
      </c>
      <c r="AT153" s="190" t="s">
        <v>2150</v>
      </c>
      <c r="AU153" s="190" t="s">
        <v>82</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3989</v>
      </c>
    </row>
    <row r="154" s="2" customFormat="1">
      <c r="A154" s="34"/>
      <c r="B154" s="35"/>
      <c r="C154" s="34"/>
      <c r="D154" s="192" t="s">
        <v>290</v>
      </c>
      <c r="E154" s="34"/>
      <c r="F154" s="193" t="s">
        <v>3883</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82</v>
      </c>
    </row>
    <row r="155" s="12" customFormat="1" ht="22.8" customHeight="1">
      <c r="A155" s="12"/>
      <c r="B155" s="164"/>
      <c r="C155" s="12"/>
      <c r="D155" s="165" t="s">
        <v>72</v>
      </c>
      <c r="E155" s="175" t="s">
        <v>317</v>
      </c>
      <c r="F155" s="175" t="s">
        <v>808</v>
      </c>
      <c r="G155" s="12"/>
      <c r="H155" s="12"/>
      <c r="I155" s="167"/>
      <c r="J155" s="176">
        <f>BK155</f>
        <v>0</v>
      </c>
      <c r="K155" s="12"/>
      <c r="L155" s="164"/>
      <c r="M155" s="169"/>
      <c r="N155" s="170"/>
      <c r="O155" s="170"/>
      <c r="P155" s="171">
        <f>SUM(P156:P193)</f>
        <v>0</v>
      </c>
      <c r="Q155" s="170"/>
      <c r="R155" s="171">
        <f>SUM(R156:R193)</f>
        <v>0.68965151999999996</v>
      </c>
      <c r="S155" s="170"/>
      <c r="T155" s="172">
        <f>SUM(T156:T193)</f>
        <v>0.016</v>
      </c>
      <c r="U155" s="12"/>
      <c r="V155" s="12"/>
      <c r="W155" s="12"/>
      <c r="X155" s="12"/>
      <c r="Y155" s="12"/>
      <c r="Z155" s="12"/>
      <c r="AA155" s="12"/>
      <c r="AB155" s="12"/>
      <c r="AC155" s="12"/>
      <c r="AD155" s="12"/>
      <c r="AE155" s="12"/>
      <c r="AR155" s="165" t="s">
        <v>80</v>
      </c>
      <c r="AT155" s="173" t="s">
        <v>72</v>
      </c>
      <c r="AU155" s="173" t="s">
        <v>80</v>
      </c>
      <c r="AY155" s="165" t="s">
        <v>281</v>
      </c>
      <c r="BK155" s="174">
        <f>SUM(BK156:BK193)</f>
        <v>0</v>
      </c>
    </row>
    <row r="156" s="2" customFormat="1" ht="24.15" customHeight="1">
      <c r="A156" s="34"/>
      <c r="B156" s="177"/>
      <c r="C156" s="178" t="s">
        <v>367</v>
      </c>
      <c r="D156" s="178" t="s">
        <v>284</v>
      </c>
      <c r="E156" s="179" t="s">
        <v>3990</v>
      </c>
      <c r="F156" s="180" t="s">
        <v>3991</v>
      </c>
      <c r="G156" s="181" t="s">
        <v>410</v>
      </c>
      <c r="H156" s="203">
        <v>2</v>
      </c>
      <c r="I156" s="183"/>
      <c r="J156" s="184">
        <f>ROUND(I156*H156,2)</f>
        <v>0</v>
      </c>
      <c r="K156" s="185"/>
      <c r="L156" s="35"/>
      <c r="M156" s="186" t="s">
        <v>1</v>
      </c>
      <c r="N156" s="187" t="s">
        <v>38</v>
      </c>
      <c r="O156" s="73"/>
      <c r="P156" s="188">
        <f>O156*H156</f>
        <v>0</v>
      </c>
      <c r="Q156" s="188">
        <v>0</v>
      </c>
      <c r="R156" s="188">
        <f>Q156*H156</f>
        <v>0</v>
      </c>
      <c r="S156" s="188">
        <v>0.0080000000000000002</v>
      </c>
      <c r="T156" s="189">
        <f>S156*H156</f>
        <v>0.016</v>
      </c>
      <c r="U156" s="34"/>
      <c r="V156" s="34"/>
      <c r="W156" s="34"/>
      <c r="X156" s="34"/>
      <c r="Y156" s="34"/>
      <c r="Z156" s="34"/>
      <c r="AA156" s="34"/>
      <c r="AB156" s="34"/>
      <c r="AC156" s="34"/>
      <c r="AD156" s="34"/>
      <c r="AE156" s="34"/>
      <c r="AR156" s="190" t="s">
        <v>97</v>
      </c>
      <c r="AT156" s="190" t="s">
        <v>284</v>
      </c>
      <c r="AU156" s="190" t="s">
        <v>82</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3992</v>
      </c>
    </row>
    <row r="157" s="2" customFormat="1">
      <c r="A157" s="34"/>
      <c r="B157" s="35"/>
      <c r="C157" s="34"/>
      <c r="D157" s="192" t="s">
        <v>290</v>
      </c>
      <c r="E157" s="34"/>
      <c r="F157" s="193" t="s">
        <v>3993</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82</v>
      </c>
    </row>
    <row r="158" s="2" customFormat="1" ht="24.15" customHeight="1">
      <c r="A158" s="34"/>
      <c r="B158" s="177"/>
      <c r="C158" s="178" t="s">
        <v>477</v>
      </c>
      <c r="D158" s="178" t="s">
        <v>284</v>
      </c>
      <c r="E158" s="179" t="s">
        <v>3994</v>
      </c>
      <c r="F158" s="180" t="s">
        <v>3995</v>
      </c>
      <c r="G158" s="181" t="s">
        <v>410</v>
      </c>
      <c r="H158" s="203">
        <v>4</v>
      </c>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97</v>
      </c>
      <c r="AT158" s="190" t="s">
        <v>284</v>
      </c>
      <c r="AU158" s="190" t="s">
        <v>82</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3996</v>
      </c>
    </row>
    <row r="159" s="2" customFormat="1">
      <c r="A159" s="34"/>
      <c r="B159" s="35"/>
      <c r="C159" s="34"/>
      <c r="D159" s="192" t="s">
        <v>290</v>
      </c>
      <c r="E159" s="34"/>
      <c r="F159" s="193" t="s">
        <v>3997</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82</v>
      </c>
    </row>
    <row r="160" s="2" customFormat="1" ht="16.5" customHeight="1">
      <c r="A160" s="34"/>
      <c r="B160" s="177"/>
      <c r="C160" s="208" t="s">
        <v>763</v>
      </c>
      <c r="D160" s="208" t="s">
        <v>2150</v>
      </c>
      <c r="E160" s="209" t="s">
        <v>3998</v>
      </c>
      <c r="F160" s="210" t="s">
        <v>3999</v>
      </c>
      <c r="G160" s="211" t="s">
        <v>410</v>
      </c>
      <c r="H160" s="212">
        <v>4</v>
      </c>
      <c r="I160" s="213"/>
      <c r="J160" s="214">
        <f>ROUND(I160*H160,2)</f>
        <v>0</v>
      </c>
      <c r="K160" s="215"/>
      <c r="L160" s="216"/>
      <c r="M160" s="217" t="s">
        <v>1</v>
      </c>
      <c r="N160" s="218" t="s">
        <v>38</v>
      </c>
      <c r="O160" s="73"/>
      <c r="P160" s="188">
        <f>O160*H160</f>
        <v>0</v>
      </c>
      <c r="Q160" s="188">
        <v>8.0000000000000007E-05</v>
      </c>
      <c r="R160" s="188">
        <f>Q160*H160</f>
        <v>0.00032000000000000003</v>
      </c>
      <c r="S160" s="188">
        <v>0</v>
      </c>
      <c r="T160" s="189">
        <f>S160*H160</f>
        <v>0</v>
      </c>
      <c r="U160" s="34"/>
      <c r="V160" s="34"/>
      <c r="W160" s="34"/>
      <c r="X160" s="34"/>
      <c r="Y160" s="34"/>
      <c r="Z160" s="34"/>
      <c r="AA160" s="34"/>
      <c r="AB160" s="34"/>
      <c r="AC160" s="34"/>
      <c r="AD160" s="34"/>
      <c r="AE160" s="34"/>
      <c r="AR160" s="190" t="s">
        <v>317</v>
      </c>
      <c r="AT160" s="190" t="s">
        <v>2150</v>
      </c>
      <c r="AU160" s="190" t="s">
        <v>82</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4000</v>
      </c>
    </row>
    <row r="161" s="2" customFormat="1">
      <c r="A161" s="34"/>
      <c r="B161" s="35"/>
      <c r="C161" s="34"/>
      <c r="D161" s="192" t="s">
        <v>290</v>
      </c>
      <c r="E161" s="34"/>
      <c r="F161" s="193" t="s">
        <v>3999</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82</v>
      </c>
    </row>
    <row r="162" s="2" customFormat="1" ht="24.15" customHeight="1">
      <c r="A162" s="34"/>
      <c r="B162" s="177"/>
      <c r="C162" s="178" t="s">
        <v>385</v>
      </c>
      <c r="D162" s="178" t="s">
        <v>284</v>
      </c>
      <c r="E162" s="179" t="s">
        <v>4001</v>
      </c>
      <c r="F162" s="180" t="s">
        <v>4002</v>
      </c>
      <c r="G162" s="181" t="s">
        <v>410</v>
      </c>
      <c r="H162" s="203">
        <v>1</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82</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4003</v>
      </c>
    </row>
    <row r="163" s="2" customFormat="1">
      <c r="A163" s="34"/>
      <c r="B163" s="35"/>
      <c r="C163" s="34"/>
      <c r="D163" s="192" t="s">
        <v>290</v>
      </c>
      <c r="E163" s="34"/>
      <c r="F163" s="193" t="s">
        <v>4004</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82</v>
      </c>
    </row>
    <row r="164" s="2" customFormat="1" ht="16.5" customHeight="1">
      <c r="A164" s="34"/>
      <c r="B164" s="177"/>
      <c r="C164" s="208" t="s">
        <v>390</v>
      </c>
      <c r="D164" s="208" t="s">
        <v>2150</v>
      </c>
      <c r="E164" s="209" t="s">
        <v>4005</v>
      </c>
      <c r="F164" s="210" t="s">
        <v>4006</v>
      </c>
      <c r="G164" s="211" t="s">
        <v>410</v>
      </c>
      <c r="H164" s="212">
        <v>1</v>
      </c>
      <c r="I164" s="213"/>
      <c r="J164" s="214">
        <f>ROUND(I164*H164,2)</f>
        <v>0</v>
      </c>
      <c r="K164" s="215"/>
      <c r="L164" s="216"/>
      <c r="M164" s="217" t="s">
        <v>1</v>
      </c>
      <c r="N164" s="218" t="s">
        <v>38</v>
      </c>
      <c r="O164" s="73"/>
      <c r="P164" s="188">
        <f>O164*H164</f>
        <v>0</v>
      </c>
      <c r="Q164" s="188">
        <v>8.0000000000000007E-05</v>
      </c>
      <c r="R164" s="188">
        <f>Q164*H164</f>
        <v>8.0000000000000007E-05</v>
      </c>
      <c r="S164" s="188">
        <v>0</v>
      </c>
      <c r="T164" s="189">
        <f>S164*H164</f>
        <v>0</v>
      </c>
      <c r="U164" s="34"/>
      <c r="V164" s="34"/>
      <c r="W164" s="34"/>
      <c r="X164" s="34"/>
      <c r="Y164" s="34"/>
      <c r="Z164" s="34"/>
      <c r="AA164" s="34"/>
      <c r="AB164" s="34"/>
      <c r="AC164" s="34"/>
      <c r="AD164" s="34"/>
      <c r="AE164" s="34"/>
      <c r="AR164" s="190" t="s">
        <v>317</v>
      </c>
      <c r="AT164" s="190" t="s">
        <v>2150</v>
      </c>
      <c r="AU164" s="190" t="s">
        <v>82</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97</v>
      </c>
      <c r="BM164" s="190" t="s">
        <v>4007</v>
      </c>
    </row>
    <row r="165" s="2" customFormat="1">
      <c r="A165" s="34"/>
      <c r="B165" s="35"/>
      <c r="C165" s="34"/>
      <c r="D165" s="192" t="s">
        <v>290</v>
      </c>
      <c r="E165" s="34"/>
      <c r="F165" s="193" t="s">
        <v>4006</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82</v>
      </c>
    </row>
    <row r="166" s="2" customFormat="1" ht="24.15" customHeight="1">
      <c r="A166" s="34"/>
      <c r="B166" s="177"/>
      <c r="C166" s="178" t="s">
        <v>7</v>
      </c>
      <c r="D166" s="178" t="s">
        <v>284</v>
      </c>
      <c r="E166" s="179" t="s">
        <v>4008</v>
      </c>
      <c r="F166" s="180" t="s">
        <v>4009</v>
      </c>
      <c r="G166" s="181" t="s">
        <v>410</v>
      </c>
      <c r="H166" s="203">
        <v>2</v>
      </c>
      <c r="I166" s="183"/>
      <c r="J166" s="184">
        <f>ROUND(I166*H166,2)</f>
        <v>0</v>
      </c>
      <c r="K166" s="185"/>
      <c r="L166" s="35"/>
      <c r="M166" s="186" t="s">
        <v>1</v>
      </c>
      <c r="N166" s="187" t="s">
        <v>38</v>
      </c>
      <c r="O166" s="73"/>
      <c r="P166" s="188">
        <f>O166*H166</f>
        <v>0</v>
      </c>
      <c r="Q166" s="188">
        <v>0</v>
      </c>
      <c r="R166" s="188">
        <f>Q166*H166</f>
        <v>0</v>
      </c>
      <c r="S166" s="188">
        <v>0</v>
      </c>
      <c r="T166" s="189">
        <f>S166*H166</f>
        <v>0</v>
      </c>
      <c r="U166" s="34"/>
      <c r="V166" s="34"/>
      <c r="W166" s="34"/>
      <c r="X166" s="34"/>
      <c r="Y166" s="34"/>
      <c r="Z166" s="34"/>
      <c r="AA166" s="34"/>
      <c r="AB166" s="34"/>
      <c r="AC166" s="34"/>
      <c r="AD166" s="34"/>
      <c r="AE166" s="34"/>
      <c r="AR166" s="190" t="s">
        <v>97</v>
      </c>
      <c r="AT166" s="190" t="s">
        <v>284</v>
      </c>
      <c r="AU166" s="190" t="s">
        <v>82</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4010</v>
      </c>
    </row>
    <row r="167" s="2" customFormat="1">
      <c r="A167" s="34"/>
      <c r="B167" s="35"/>
      <c r="C167" s="34"/>
      <c r="D167" s="192" t="s">
        <v>290</v>
      </c>
      <c r="E167" s="34"/>
      <c r="F167" s="193" t="s">
        <v>4011</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82</v>
      </c>
    </row>
    <row r="168" s="2" customFormat="1" ht="24.15" customHeight="1">
      <c r="A168" s="34"/>
      <c r="B168" s="177"/>
      <c r="C168" s="208" t="s">
        <v>380</v>
      </c>
      <c r="D168" s="208" t="s">
        <v>2150</v>
      </c>
      <c r="E168" s="209" t="s">
        <v>4012</v>
      </c>
      <c r="F168" s="210" t="s">
        <v>4013</v>
      </c>
      <c r="G168" s="211" t="s">
        <v>410</v>
      </c>
      <c r="H168" s="212">
        <v>2</v>
      </c>
      <c r="I168" s="213"/>
      <c r="J168" s="214">
        <f>ROUND(I168*H168,2)</f>
        <v>0</v>
      </c>
      <c r="K168" s="215"/>
      <c r="L168" s="216"/>
      <c r="M168" s="217" t="s">
        <v>1</v>
      </c>
      <c r="N168" s="218" t="s">
        <v>38</v>
      </c>
      <c r="O168" s="73"/>
      <c r="P168" s="188">
        <f>O168*H168</f>
        <v>0</v>
      </c>
      <c r="Q168" s="188">
        <v>0.00011</v>
      </c>
      <c r="R168" s="188">
        <f>Q168*H168</f>
        <v>0.00022000000000000001</v>
      </c>
      <c r="S168" s="188">
        <v>0</v>
      </c>
      <c r="T168" s="189">
        <f>S168*H168</f>
        <v>0</v>
      </c>
      <c r="U168" s="34"/>
      <c r="V168" s="34"/>
      <c r="W168" s="34"/>
      <c r="X168" s="34"/>
      <c r="Y168" s="34"/>
      <c r="Z168" s="34"/>
      <c r="AA168" s="34"/>
      <c r="AB168" s="34"/>
      <c r="AC168" s="34"/>
      <c r="AD168" s="34"/>
      <c r="AE168" s="34"/>
      <c r="AR168" s="190" t="s">
        <v>317</v>
      </c>
      <c r="AT168" s="190" t="s">
        <v>2150</v>
      </c>
      <c r="AU168" s="190" t="s">
        <v>82</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4014</v>
      </c>
    </row>
    <row r="169" s="2" customFormat="1">
      <c r="A169" s="34"/>
      <c r="B169" s="35"/>
      <c r="C169" s="34"/>
      <c r="D169" s="192" t="s">
        <v>290</v>
      </c>
      <c r="E169" s="34"/>
      <c r="F169" s="193" t="s">
        <v>4013</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82</v>
      </c>
    </row>
    <row r="170" s="2" customFormat="1" ht="16.5" customHeight="1">
      <c r="A170" s="34"/>
      <c r="B170" s="177"/>
      <c r="C170" s="178" t="s">
        <v>372</v>
      </c>
      <c r="D170" s="178" t="s">
        <v>284</v>
      </c>
      <c r="E170" s="179" t="s">
        <v>4015</v>
      </c>
      <c r="F170" s="180" t="s">
        <v>4016</v>
      </c>
      <c r="G170" s="181" t="s">
        <v>790</v>
      </c>
      <c r="H170" s="203">
        <v>1</v>
      </c>
      <c r="I170" s="183"/>
      <c r="J170" s="184">
        <f>ROUND(I170*H170,2)</f>
        <v>0</v>
      </c>
      <c r="K170" s="185"/>
      <c r="L170" s="35"/>
      <c r="M170" s="186" t="s">
        <v>1</v>
      </c>
      <c r="N170" s="187" t="s">
        <v>38</v>
      </c>
      <c r="O170" s="73"/>
      <c r="P170" s="188">
        <f>O170*H170</f>
        <v>0</v>
      </c>
      <c r="Q170" s="188">
        <v>0</v>
      </c>
      <c r="R170" s="188">
        <f>Q170*H170</f>
        <v>0</v>
      </c>
      <c r="S170" s="188">
        <v>0</v>
      </c>
      <c r="T170" s="189">
        <f>S170*H170</f>
        <v>0</v>
      </c>
      <c r="U170" s="34"/>
      <c r="V170" s="34"/>
      <c r="W170" s="34"/>
      <c r="X170" s="34"/>
      <c r="Y170" s="34"/>
      <c r="Z170" s="34"/>
      <c r="AA170" s="34"/>
      <c r="AB170" s="34"/>
      <c r="AC170" s="34"/>
      <c r="AD170" s="34"/>
      <c r="AE170" s="34"/>
      <c r="AR170" s="190" t="s">
        <v>97</v>
      </c>
      <c r="AT170" s="190" t="s">
        <v>284</v>
      </c>
      <c r="AU170" s="190" t="s">
        <v>82</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97</v>
      </c>
      <c r="BM170" s="190" t="s">
        <v>4017</v>
      </c>
    </row>
    <row r="171" s="2" customFormat="1">
      <c r="A171" s="34"/>
      <c r="B171" s="35"/>
      <c r="C171" s="34"/>
      <c r="D171" s="192" t="s">
        <v>290</v>
      </c>
      <c r="E171" s="34"/>
      <c r="F171" s="193" t="s">
        <v>4018</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82</v>
      </c>
    </row>
    <row r="172" s="2" customFormat="1" ht="24.15" customHeight="1">
      <c r="A172" s="34"/>
      <c r="B172" s="177"/>
      <c r="C172" s="178" t="s">
        <v>8</v>
      </c>
      <c r="D172" s="178" t="s">
        <v>284</v>
      </c>
      <c r="E172" s="179" t="s">
        <v>4019</v>
      </c>
      <c r="F172" s="180" t="s">
        <v>4020</v>
      </c>
      <c r="G172" s="181" t="s">
        <v>505</v>
      </c>
      <c r="H172" s="203">
        <v>175.59999999999999</v>
      </c>
      <c r="I172" s="183"/>
      <c r="J172" s="184">
        <f>ROUND(I172*H172,2)</f>
        <v>0</v>
      </c>
      <c r="K172" s="185"/>
      <c r="L172" s="35"/>
      <c r="M172" s="186" t="s">
        <v>1</v>
      </c>
      <c r="N172" s="187" t="s">
        <v>38</v>
      </c>
      <c r="O172" s="73"/>
      <c r="P172" s="188">
        <f>O172*H172</f>
        <v>0</v>
      </c>
      <c r="Q172" s="188">
        <v>0</v>
      </c>
      <c r="R172" s="188">
        <f>Q172*H172</f>
        <v>0</v>
      </c>
      <c r="S172" s="188">
        <v>0</v>
      </c>
      <c r="T172" s="189">
        <f>S172*H172</f>
        <v>0</v>
      </c>
      <c r="U172" s="34"/>
      <c r="V172" s="34"/>
      <c r="W172" s="34"/>
      <c r="X172" s="34"/>
      <c r="Y172" s="34"/>
      <c r="Z172" s="34"/>
      <c r="AA172" s="34"/>
      <c r="AB172" s="34"/>
      <c r="AC172" s="34"/>
      <c r="AD172" s="34"/>
      <c r="AE172" s="34"/>
      <c r="AR172" s="190" t="s">
        <v>97</v>
      </c>
      <c r="AT172" s="190" t="s">
        <v>284</v>
      </c>
      <c r="AU172" s="190" t="s">
        <v>82</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4021</v>
      </c>
    </row>
    <row r="173" s="2" customFormat="1">
      <c r="A173" s="34"/>
      <c r="B173" s="35"/>
      <c r="C173" s="34"/>
      <c r="D173" s="192" t="s">
        <v>290</v>
      </c>
      <c r="E173" s="34"/>
      <c r="F173" s="193" t="s">
        <v>4022</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82</v>
      </c>
    </row>
    <row r="174" s="2" customFormat="1" ht="24.15" customHeight="1">
      <c r="A174" s="34"/>
      <c r="B174" s="177"/>
      <c r="C174" s="208" t="s">
        <v>439</v>
      </c>
      <c r="D174" s="208" t="s">
        <v>2150</v>
      </c>
      <c r="E174" s="209" t="s">
        <v>4023</v>
      </c>
      <c r="F174" s="210" t="s">
        <v>4024</v>
      </c>
      <c r="G174" s="211" t="s">
        <v>505</v>
      </c>
      <c r="H174" s="212">
        <v>178.23400000000001</v>
      </c>
      <c r="I174" s="213"/>
      <c r="J174" s="214">
        <f>ROUND(I174*H174,2)</f>
        <v>0</v>
      </c>
      <c r="K174" s="215"/>
      <c r="L174" s="216"/>
      <c r="M174" s="217" t="s">
        <v>1</v>
      </c>
      <c r="N174" s="218" t="s">
        <v>38</v>
      </c>
      <c r="O174" s="73"/>
      <c r="P174" s="188">
        <f>O174*H174</f>
        <v>0</v>
      </c>
      <c r="Q174" s="188">
        <v>0.00027999999999999998</v>
      </c>
      <c r="R174" s="188">
        <f>Q174*H174</f>
        <v>0.049905519999999995</v>
      </c>
      <c r="S174" s="188">
        <v>0</v>
      </c>
      <c r="T174" s="189">
        <f>S174*H174</f>
        <v>0</v>
      </c>
      <c r="U174" s="34"/>
      <c r="V174" s="34"/>
      <c r="W174" s="34"/>
      <c r="X174" s="34"/>
      <c r="Y174" s="34"/>
      <c r="Z174" s="34"/>
      <c r="AA174" s="34"/>
      <c r="AB174" s="34"/>
      <c r="AC174" s="34"/>
      <c r="AD174" s="34"/>
      <c r="AE174" s="34"/>
      <c r="AR174" s="190" t="s">
        <v>317</v>
      </c>
      <c r="AT174" s="190" t="s">
        <v>2150</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4025</v>
      </c>
    </row>
    <row r="175" s="2" customFormat="1">
      <c r="A175" s="34"/>
      <c r="B175" s="35"/>
      <c r="C175" s="34"/>
      <c r="D175" s="192" t="s">
        <v>290</v>
      </c>
      <c r="E175" s="34"/>
      <c r="F175" s="193" t="s">
        <v>4024</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2" customFormat="1" ht="21.75" customHeight="1">
      <c r="A176" s="34"/>
      <c r="B176" s="177"/>
      <c r="C176" s="178" t="s">
        <v>360</v>
      </c>
      <c r="D176" s="178" t="s">
        <v>284</v>
      </c>
      <c r="E176" s="179" t="s">
        <v>4026</v>
      </c>
      <c r="F176" s="180" t="s">
        <v>4027</v>
      </c>
      <c r="G176" s="181" t="s">
        <v>410</v>
      </c>
      <c r="H176" s="203">
        <v>1</v>
      </c>
      <c r="I176" s="183"/>
      <c r="J176" s="184">
        <f>ROUND(I176*H176,2)</f>
        <v>0</v>
      </c>
      <c r="K176" s="185"/>
      <c r="L176" s="35"/>
      <c r="M176" s="186" t="s">
        <v>1</v>
      </c>
      <c r="N176" s="187" t="s">
        <v>38</v>
      </c>
      <c r="O176" s="73"/>
      <c r="P176" s="188">
        <f>O176*H176</f>
        <v>0</v>
      </c>
      <c r="Q176" s="188">
        <v>0.00072000000000000005</v>
      </c>
      <c r="R176" s="188">
        <f>Q176*H176</f>
        <v>0.00072000000000000005</v>
      </c>
      <c r="S176" s="188">
        <v>0</v>
      </c>
      <c r="T176" s="189">
        <f>S176*H176</f>
        <v>0</v>
      </c>
      <c r="U176" s="34"/>
      <c r="V176" s="34"/>
      <c r="W176" s="34"/>
      <c r="X176" s="34"/>
      <c r="Y176" s="34"/>
      <c r="Z176" s="34"/>
      <c r="AA176" s="34"/>
      <c r="AB176" s="34"/>
      <c r="AC176" s="34"/>
      <c r="AD176" s="34"/>
      <c r="AE176" s="34"/>
      <c r="AR176" s="190" t="s">
        <v>97</v>
      </c>
      <c r="AT176" s="190" t="s">
        <v>284</v>
      </c>
      <c r="AU176" s="190" t="s">
        <v>82</v>
      </c>
      <c r="AY176" s="15" t="s">
        <v>281</v>
      </c>
      <c r="BE176" s="191">
        <f>IF(N176="základní",J176,0)</f>
        <v>0</v>
      </c>
      <c r="BF176" s="191">
        <f>IF(N176="snížená",J176,0)</f>
        <v>0</v>
      </c>
      <c r="BG176" s="191">
        <f>IF(N176="zákl. přenesená",J176,0)</f>
        <v>0</v>
      </c>
      <c r="BH176" s="191">
        <f>IF(N176="sníž. přenesená",J176,0)</f>
        <v>0</v>
      </c>
      <c r="BI176" s="191">
        <f>IF(N176="nulová",J176,0)</f>
        <v>0</v>
      </c>
      <c r="BJ176" s="15" t="s">
        <v>80</v>
      </c>
      <c r="BK176" s="191">
        <f>ROUND(I176*H176,2)</f>
        <v>0</v>
      </c>
      <c r="BL176" s="15" t="s">
        <v>97</v>
      </c>
      <c r="BM176" s="190" t="s">
        <v>4028</v>
      </c>
    </row>
    <row r="177" s="2" customFormat="1">
      <c r="A177" s="34"/>
      <c r="B177" s="35"/>
      <c r="C177" s="34"/>
      <c r="D177" s="192" t="s">
        <v>290</v>
      </c>
      <c r="E177" s="34"/>
      <c r="F177" s="193" t="s">
        <v>4029</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290</v>
      </c>
      <c r="AU177" s="15" t="s">
        <v>82</v>
      </c>
    </row>
    <row r="178" s="2" customFormat="1" ht="24.15" customHeight="1">
      <c r="A178" s="34"/>
      <c r="B178" s="177"/>
      <c r="C178" s="208" t="s">
        <v>455</v>
      </c>
      <c r="D178" s="208" t="s">
        <v>2150</v>
      </c>
      <c r="E178" s="209" t="s">
        <v>4030</v>
      </c>
      <c r="F178" s="210" t="s">
        <v>4031</v>
      </c>
      <c r="G178" s="211" t="s">
        <v>410</v>
      </c>
      <c r="H178" s="212">
        <v>1</v>
      </c>
      <c r="I178" s="213"/>
      <c r="J178" s="214">
        <f>ROUND(I178*H178,2)</f>
        <v>0</v>
      </c>
      <c r="K178" s="215"/>
      <c r="L178" s="216"/>
      <c r="M178" s="217" t="s">
        <v>1</v>
      </c>
      <c r="N178" s="218" t="s">
        <v>38</v>
      </c>
      <c r="O178" s="73"/>
      <c r="P178" s="188">
        <f>O178*H178</f>
        <v>0</v>
      </c>
      <c r="Q178" s="188">
        <v>0.010999999999999999</v>
      </c>
      <c r="R178" s="188">
        <f>Q178*H178</f>
        <v>0.010999999999999999</v>
      </c>
      <c r="S178" s="188">
        <v>0</v>
      </c>
      <c r="T178" s="189">
        <f>S178*H178</f>
        <v>0</v>
      </c>
      <c r="U178" s="34"/>
      <c r="V178" s="34"/>
      <c r="W178" s="34"/>
      <c r="X178" s="34"/>
      <c r="Y178" s="34"/>
      <c r="Z178" s="34"/>
      <c r="AA178" s="34"/>
      <c r="AB178" s="34"/>
      <c r="AC178" s="34"/>
      <c r="AD178" s="34"/>
      <c r="AE178" s="34"/>
      <c r="AR178" s="190" t="s">
        <v>317</v>
      </c>
      <c r="AT178" s="190" t="s">
        <v>2150</v>
      </c>
      <c r="AU178" s="190" t="s">
        <v>82</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97</v>
      </c>
      <c r="BM178" s="190" t="s">
        <v>4032</v>
      </c>
    </row>
    <row r="179" s="2" customFormat="1">
      <c r="A179" s="34"/>
      <c r="B179" s="35"/>
      <c r="C179" s="34"/>
      <c r="D179" s="192" t="s">
        <v>290</v>
      </c>
      <c r="E179" s="34"/>
      <c r="F179" s="193" t="s">
        <v>4031</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82</v>
      </c>
    </row>
    <row r="180" s="2" customFormat="1" ht="16.5" customHeight="1">
      <c r="A180" s="34"/>
      <c r="B180" s="177"/>
      <c r="C180" s="178" t="s">
        <v>90</v>
      </c>
      <c r="D180" s="178" t="s">
        <v>284</v>
      </c>
      <c r="E180" s="179" t="s">
        <v>3944</v>
      </c>
      <c r="F180" s="180" t="s">
        <v>3945</v>
      </c>
      <c r="G180" s="181" t="s">
        <v>505</v>
      </c>
      <c r="H180" s="203">
        <v>175.59999999999999</v>
      </c>
      <c r="I180" s="183"/>
      <c r="J180" s="184">
        <f>ROUND(I180*H180,2)</f>
        <v>0</v>
      </c>
      <c r="K180" s="185"/>
      <c r="L180" s="35"/>
      <c r="M180" s="186" t="s">
        <v>1</v>
      </c>
      <c r="N180" s="187" t="s">
        <v>38</v>
      </c>
      <c r="O180" s="73"/>
      <c r="P180" s="188">
        <f>O180*H180</f>
        <v>0</v>
      </c>
      <c r="Q180" s="188">
        <v>0</v>
      </c>
      <c r="R180" s="188">
        <f>Q180*H180</f>
        <v>0</v>
      </c>
      <c r="S180" s="188">
        <v>0</v>
      </c>
      <c r="T180" s="189">
        <f>S180*H180</f>
        <v>0</v>
      </c>
      <c r="U180" s="34"/>
      <c r="V180" s="34"/>
      <c r="W180" s="34"/>
      <c r="X180" s="34"/>
      <c r="Y180" s="34"/>
      <c r="Z180" s="34"/>
      <c r="AA180" s="34"/>
      <c r="AB180" s="34"/>
      <c r="AC180" s="34"/>
      <c r="AD180" s="34"/>
      <c r="AE180" s="34"/>
      <c r="AR180" s="190" t="s">
        <v>97</v>
      </c>
      <c r="AT180" s="190" t="s">
        <v>284</v>
      </c>
      <c r="AU180" s="190" t="s">
        <v>82</v>
      </c>
      <c r="AY180" s="15" t="s">
        <v>281</v>
      </c>
      <c r="BE180" s="191">
        <f>IF(N180="základní",J180,0)</f>
        <v>0</v>
      </c>
      <c r="BF180" s="191">
        <f>IF(N180="snížená",J180,0)</f>
        <v>0</v>
      </c>
      <c r="BG180" s="191">
        <f>IF(N180="zákl. přenesená",J180,0)</f>
        <v>0</v>
      </c>
      <c r="BH180" s="191">
        <f>IF(N180="sníž. přenesená",J180,0)</f>
        <v>0</v>
      </c>
      <c r="BI180" s="191">
        <f>IF(N180="nulová",J180,0)</f>
        <v>0</v>
      </c>
      <c r="BJ180" s="15" t="s">
        <v>80</v>
      </c>
      <c r="BK180" s="191">
        <f>ROUND(I180*H180,2)</f>
        <v>0</v>
      </c>
      <c r="BL180" s="15" t="s">
        <v>97</v>
      </c>
      <c r="BM180" s="190" t="s">
        <v>4033</v>
      </c>
    </row>
    <row r="181" s="2" customFormat="1">
      <c r="A181" s="34"/>
      <c r="B181" s="35"/>
      <c r="C181" s="34"/>
      <c r="D181" s="192" t="s">
        <v>290</v>
      </c>
      <c r="E181" s="34"/>
      <c r="F181" s="193" t="s">
        <v>3947</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290</v>
      </c>
      <c r="AU181" s="15" t="s">
        <v>82</v>
      </c>
    </row>
    <row r="182" s="2" customFormat="1" ht="24.15" customHeight="1">
      <c r="A182" s="34"/>
      <c r="B182" s="177"/>
      <c r="C182" s="178" t="s">
        <v>97</v>
      </c>
      <c r="D182" s="178" t="s">
        <v>284</v>
      </c>
      <c r="E182" s="179" t="s">
        <v>4034</v>
      </c>
      <c r="F182" s="180" t="s">
        <v>4035</v>
      </c>
      <c r="G182" s="181" t="s">
        <v>505</v>
      </c>
      <c r="H182" s="203">
        <v>175.59999999999999</v>
      </c>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97</v>
      </c>
      <c r="AT182" s="190" t="s">
        <v>284</v>
      </c>
      <c r="AU182" s="190" t="s">
        <v>82</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97</v>
      </c>
      <c r="BM182" s="190" t="s">
        <v>4036</v>
      </c>
    </row>
    <row r="183" s="2" customFormat="1">
      <c r="A183" s="34"/>
      <c r="B183" s="35"/>
      <c r="C183" s="34"/>
      <c r="D183" s="192" t="s">
        <v>290</v>
      </c>
      <c r="E183" s="34"/>
      <c r="F183" s="193" t="s">
        <v>4035</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82</v>
      </c>
    </row>
    <row r="184" s="2" customFormat="1" ht="24.15" customHeight="1">
      <c r="A184" s="34"/>
      <c r="B184" s="177"/>
      <c r="C184" s="178" t="s">
        <v>767</v>
      </c>
      <c r="D184" s="178" t="s">
        <v>284</v>
      </c>
      <c r="E184" s="179" t="s">
        <v>3948</v>
      </c>
      <c r="F184" s="180" t="s">
        <v>3949</v>
      </c>
      <c r="G184" s="181" t="s">
        <v>3950</v>
      </c>
      <c r="H184" s="203">
        <v>2</v>
      </c>
      <c r="I184" s="183"/>
      <c r="J184" s="184">
        <f>ROUND(I184*H184,2)</f>
        <v>0</v>
      </c>
      <c r="K184" s="185"/>
      <c r="L184" s="35"/>
      <c r="M184" s="186" t="s">
        <v>1</v>
      </c>
      <c r="N184" s="187" t="s">
        <v>38</v>
      </c>
      <c r="O184" s="73"/>
      <c r="P184" s="188">
        <f>O184*H184</f>
        <v>0</v>
      </c>
      <c r="Q184" s="188">
        <v>0.052420000000000001</v>
      </c>
      <c r="R184" s="188">
        <f>Q184*H184</f>
        <v>0.10484</v>
      </c>
      <c r="S184" s="188">
        <v>0</v>
      </c>
      <c r="T184" s="189">
        <f>S184*H184</f>
        <v>0</v>
      </c>
      <c r="U184" s="34"/>
      <c r="V184" s="34"/>
      <c r="W184" s="34"/>
      <c r="X184" s="34"/>
      <c r="Y184" s="34"/>
      <c r="Z184" s="34"/>
      <c r="AA184" s="34"/>
      <c r="AB184" s="34"/>
      <c r="AC184" s="34"/>
      <c r="AD184" s="34"/>
      <c r="AE184" s="34"/>
      <c r="AR184" s="190" t="s">
        <v>97</v>
      </c>
      <c r="AT184" s="190" t="s">
        <v>284</v>
      </c>
      <c r="AU184" s="190" t="s">
        <v>82</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4037</v>
      </c>
    </row>
    <row r="185" s="2" customFormat="1">
      <c r="A185" s="34"/>
      <c r="B185" s="35"/>
      <c r="C185" s="34"/>
      <c r="D185" s="192" t="s">
        <v>290</v>
      </c>
      <c r="E185" s="34"/>
      <c r="F185" s="193" t="s">
        <v>3949</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82</v>
      </c>
    </row>
    <row r="186" s="2" customFormat="1" ht="33" customHeight="1">
      <c r="A186" s="34"/>
      <c r="B186" s="177"/>
      <c r="C186" s="178" t="s">
        <v>348</v>
      </c>
      <c r="D186" s="178" t="s">
        <v>284</v>
      </c>
      <c r="E186" s="179" t="s">
        <v>4038</v>
      </c>
      <c r="F186" s="180" t="s">
        <v>4039</v>
      </c>
      <c r="G186" s="181" t="s">
        <v>410</v>
      </c>
      <c r="H186" s="203">
        <v>1</v>
      </c>
      <c r="I186" s="183"/>
      <c r="J186" s="184">
        <f>ROUND(I186*H186,2)</f>
        <v>0</v>
      </c>
      <c r="K186" s="185"/>
      <c r="L186" s="35"/>
      <c r="M186" s="186" t="s">
        <v>1</v>
      </c>
      <c r="N186" s="187" t="s">
        <v>38</v>
      </c>
      <c r="O186" s="73"/>
      <c r="P186" s="188">
        <f>O186*H186</f>
        <v>0</v>
      </c>
      <c r="Q186" s="188">
        <v>0.36191000000000001</v>
      </c>
      <c r="R186" s="188">
        <f>Q186*H186</f>
        <v>0.36191000000000001</v>
      </c>
      <c r="S186" s="188">
        <v>0</v>
      </c>
      <c r="T186" s="189">
        <f>S186*H186</f>
        <v>0</v>
      </c>
      <c r="U186" s="34"/>
      <c r="V186" s="34"/>
      <c r="W186" s="34"/>
      <c r="X186" s="34"/>
      <c r="Y186" s="34"/>
      <c r="Z186" s="34"/>
      <c r="AA186" s="34"/>
      <c r="AB186" s="34"/>
      <c r="AC186" s="34"/>
      <c r="AD186" s="34"/>
      <c r="AE186" s="34"/>
      <c r="AR186" s="190" t="s">
        <v>97</v>
      </c>
      <c r="AT186" s="190" t="s">
        <v>284</v>
      </c>
      <c r="AU186" s="190" t="s">
        <v>82</v>
      </c>
      <c r="AY186" s="15" t="s">
        <v>281</v>
      </c>
      <c r="BE186" s="191">
        <f>IF(N186="základní",J186,0)</f>
        <v>0</v>
      </c>
      <c r="BF186" s="191">
        <f>IF(N186="snížená",J186,0)</f>
        <v>0</v>
      </c>
      <c r="BG186" s="191">
        <f>IF(N186="zákl. přenesená",J186,0)</f>
        <v>0</v>
      </c>
      <c r="BH186" s="191">
        <f>IF(N186="sníž. přenesená",J186,0)</f>
        <v>0</v>
      </c>
      <c r="BI186" s="191">
        <f>IF(N186="nulová",J186,0)</f>
        <v>0</v>
      </c>
      <c r="BJ186" s="15" t="s">
        <v>80</v>
      </c>
      <c r="BK186" s="191">
        <f>ROUND(I186*H186,2)</f>
        <v>0</v>
      </c>
      <c r="BL186" s="15" t="s">
        <v>97</v>
      </c>
      <c r="BM186" s="190" t="s">
        <v>4040</v>
      </c>
    </row>
    <row r="187" s="2" customFormat="1">
      <c r="A187" s="34"/>
      <c r="B187" s="35"/>
      <c r="C187" s="34"/>
      <c r="D187" s="192" t="s">
        <v>290</v>
      </c>
      <c r="E187" s="34"/>
      <c r="F187" s="193" t="s">
        <v>4041</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290</v>
      </c>
      <c r="AU187" s="15" t="s">
        <v>82</v>
      </c>
    </row>
    <row r="188" s="2" customFormat="1" ht="21.75" customHeight="1">
      <c r="A188" s="34"/>
      <c r="B188" s="177"/>
      <c r="C188" s="208" t="s">
        <v>353</v>
      </c>
      <c r="D188" s="208" t="s">
        <v>2150</v>
      </c>
      <c r="E188" s="209" t="s">
        <v>4042</v>
      </c>
      <c r="F188" s="210" t="s">
        <v>4043</v>
      </c>
      <c r="G188" s="211" t="s">
        <v>410</v>
      </c>
      <c r="H188" s="212">
        <v>1</v>
      </c>
      <c r="I188" s="213"/>
      <c r="J188" s="214">
        <f>ROUND(I188*H188,2)</f>
        <v>0</v>
      </c>
      <c r="K188" s="215"/>
      <c r="L188" s="216"/>
      <c r="M188" s="217" t="s">
        <v>1</v>
      </c>
      <c r="N188" s="218" t="s">
        <v>38</v>
      </c>
      <c r="O188" s="73"/>
      <c r="P188" s="188">
        <f>O188*H188</f>
        <v>0</v>
      </c>
      <c r="Q188" s="188">
        <v>0.11500000000000001</v>
      </c>
      <c r="R188" s="188">
        <f>Q188*H188</f>
        <v>0.11500000000000001</v>
      </c>
      <c r="S188" s="188">
        <v>0</v>
      </c>
      <c r="T188" s="189">
        <f>S188*H188</f>
        <v>0</v>
      </c>
      <c r="U188" s="34"/>
      <c r="V188" s="34"/>
      <c r="W188" s="34"/>
      <c r="X188" s="34"/>
      <c r="Y188" s="34"/>
      <c r="Z188" s="34"/>
      <c r="AA188" s="34"/>
      <c r="AB188" s="34"/>
      <c r="AC188" s="34"/>
      <c r="AD188" s="34"/>
      <c r="AE188" s="34"/>
      <c r="AR188" s="190" t="s">
        <v>317</v>
      </c>
      <c r="AT188" s="190" t="s">
        <v>2150</v>
      </c>
      <c r="AU188" s="190" t="s">
        <v>82</v>
      </c>
      <c r="AY188" s="15" t="s">
        <v>281</v>
      </c>
      <c r="BE188" s="191">
        <f>IF(N188="základní",J188,0)</f>
        <v>0</v>
      </c>
      <c r="BF188" s="191">
        <f>IF(N188="snížená",J188,0)</f>
        <v>0</v>
      </c>
      <c r="BG188" s="191">
        <f>IF(N188="zákl. přenesená",J188,0)</f>
        <v>0</v>
      </c>
      <c r="BH188" s="191">
        <f>IF(N188="sníž. přenesená",J188,0)</f>
        <v>0</v>
      </c>
      <c r="BI188" s="191">
        <f>IF(N188="nulová",J188,0)</f>
        <v>0</v>
      </c>
      <c r="BJ188" s="15" t="s">
        <v>80</v>
      </c>
      <c r="BK188" s="191">
        <f>ROUND(I188*H188,2)</f>
        <v>0</v>
      </c>
      <c r="BL188" s="15" t="s">
        <v>97</v>
      </c>
      <c r="BM188" s="190" t="s">
        <v>4044</v>
      </c>
    </row>
    <row r="189" s="2" customFormat="1">
      <c r="A189" s="34"/>
      <c r="B189" s="35"/>
      <c r="C189" s="34"/>
      <c r="D189" s="192" t="s">
        <v>290</v>
      </c>
      <c r="E189" s="34"/>
      <c r="F189" s="193" t="s">
        <v>4043</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290</v>
      </c>
      <c r="AU189" s="15" t="s">
        <v>82</v>
      </c>
    </row>
    <row r="190" s="2" customFormat="1" ht="16.5" customHeight="1">
      <c r="A190" s="34"/>
      <c r="B190" s="177"/>
      <c r="C190" s="178" t="s">
        <v>312</v>
      </c>
      <c r="D190" s="178" t="s">
        <v>284</v>
      </c>
      <c r="E190" s="179" t="s">
        <v>3963</v>
      </c>
      <c r="F190" s="180" t="s">
        <v>3964</v>
      </c>
      <c r="G190" s="181" t="s">
        <v>505</v>
      </c>
      <c r="H190" s="203">
        <v>175.59999999999999</v>
      </c>
      <c r="I190" s="183"/>
      <c r="J190" s="184">
        <f>ROUND(I190*H190,2)</f>
        <v>0</v>
      </c>
      <c r="K190" s="185"/>
      <c r="L190" s="35"/>
      <c r="M190" s="186" t="s">
        <v>1</v>
      </c>
      <c r="N190" s="187" t="s">
        <v>38</v>
      </c>
      <c r="O190" s="73"/>
      <c r="P190" s="188">
        <f>O190*H190</f>
        <v>0</v>
      </c>
      <c r="Q190" s="188">
        <v>0.00019000000000000001</v>
      </c>
      <c r="R190" s="188">
        <f>Q190*H190</f>
        <v>0.033363999999999998</v>
      </c>
      <c r="S190" s="188">
        <v>0</v>
      </c>
      <c r="T190" s="189">
        <f>S190*H190</f>
        <v>0</v>
      </c>
      <c r="U190" s="34"/>
      <c r="V190" s="34"/>
      <c r="W190" s="34"/>
      <c r="X190" s="34"/>
      <c r="Y190" s="34"/>
      <c r="Z190" s="34"/>
      <c r="AA190" s="34"/>
      <c r="AB190" s="34"/>
      <c r="AC190" s="34"/>
      <c r="AD190" s="34"/>
      <c r="AE190" s="34"/>
      <c r="AR190" s="190" t="s">
        <v>97</v>
      </c>
      <c r="AT190" s="190" t="s">
        <v>284</v>
      </c>
      <c r="AU190" s="190" t="s">
        <v>82</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4045</v>
      </c>
    </row>
    <row r="191" s="2" customFormat="1">
      <c r="A191" s="34"/>
      <c r="B191" s="35"/>
      <c r="C191" s="34"/>
      <c r="D191" s="192" t="s">
        <v>290</v>
      </c>
      <c r="E191" s="34"/>
      <c r="F191" s="193" t="s">
        <v>3966</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82</v>
      </c>
    </row>
    <row r="192" s="2" customFormat="1" ht="21.75" customHeight="1">
      <c r="A192" s="34"/>
      <c r="B192" s="177"/>
      <c r="C192" s="178" t="s">
        <v>343</v>
      </c>
      <c r="D192" s="178" t="s">
        <v>284</v>
      </c>
      <c r="E192" s="179" t="s">
        <v>3967</v>
      </c>
      <c r="F192" s="180" t="s">
        <v>3968</v>
      </c>
      <c r="G192" s="181" t="s">
        <v>505</v>
      </c>
      <c r="H192" s="203">
        <v>175.59999999999999</v>
      </c>
      <c r="I192" s="183"/>
      <c r="J192" s="184">
        <f>ROUND(I192*H192,2)</f>
        <v>0</v>
      </c>
      <c r="K192" s="185"/>
      <c r="L192" s="35"/>
      <c r="M192" s="186" t="s">
        <v>1</v>
      </c>
      <c r="N192" s="187" t="s">
        <v>38</v>
      </c>
      <c r="O192" s="73"/>
      <c r="P192" s="188">
        <f>O192*H192</f>
        <v>0</v>
      </c>
      <c r="Q192" s="188">
        <v>6.9999999999999994E-05</v>
      </c>
      <c r="R192" s="188">
        <f>Q192*H192</f>
        <v>0.012291999999999999</v>
      </c>
      <c r="S192" s="188">
        <v>0</v>
      </c>
      <c r="T192" s="189">
        <f>S192*H192</f>
        <v>0</v>
      </c>
      <c r="U192" s="34"/>
      <c r="V192" s="34"/>
      <c r="W192" s="34"/>
      <c r="X192" s="34"/>
      <c r="Y192" s="34"/>
      <c r="Z192" s="34"/>
      <c r="AA192" s="34"/>
      <c r="AB192" s="34"/>
      <c r="AC192" s="34"/>
      <c r="AD192" s="34"/>
      <c r="AE192" s="34"/>
      <c r="AR192" s="190" t="s">
        <v>97</v>
      </c>
      <c r="AT192" s="190" t="s">
        <v>284</v>
      </c>
      <c r="AU192" s="190" t="s">
        <v>82</v>
      </c>
      <c r="AY192" s="15" t="s">
        <v>281</v>
      </c>
      <c r="BE192" s="191">
        <f>IF(N192="základní",J192,0)</f>
        <v>0</v>
      </c>
      <c r="BF192" s="191">
        <f>IF(N192="snížená",J192,0)</f>
        <v>0</v>
      </c>
      <c r="BG192" s="191">
        <f>IF(N192="zákl. přenesená",J192,0)</f>
        <v>0</v>
      </c>
      <c r="BH192" s="191">
        <f>IF(N192="sníž. přenesená",J192,0)</f>
        <v>0</v>
      </c>
      <c r="BI192" s="191">
        <f>IF(N192="nulová",J192,0)</f>
        <v>0</v>
      </c>
      <c r="BJ192" s="15" t="s">
        <v>80</v>
      </c>
      <c r="BK192" s="191">
        <f>ROUND(I192*H192,2)</f>
        <v>0</v>
      </c>
      <c r="BL192" s="15" t="s">
        <v>97</v>
      </c>
      <c r="BM192" s="190" t="s">
        <v>4046</v>
      </c>
    </row>
    <row r="193" s="2" customFormat="1">
      <c r="A193" s="34"/>
      <c r="B193" s="35"/>
      <c r="C193" s="34"/>
      <c r="D193" s="192" t="s">
        <v>290</v>
      </c>
      <c r="E193" s="34"/>
      <c r="F193" s="193" t="s">
        <v>3970</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290</v>
      </c>
      <c r="AU193" s="15" t="s">
        <v>82</v>
      </c>
    </row>
    <row r="194" s="12" customFormat="1" ht="22.8" customHeight="1">
      <c r="A194" s="12"/>
      <c r="B194" s="164"/>
      <c r="C194" s="12"/>
      <c r="D194" s="165" t="s">
        <v>72</v>
      </c>
      <c r="E194" s="175" t="s">
        <v>3114</v>
      </c>
      <c r="F194" s="175" t="s">
        <v>3115</v>
      </c>
      <c r="G194" s="12"/>
      <c r="H194" s="12"/>
      <c r="I194" s="167"/>
      <c r="J194" s="176">
        <f>BK194</f>
        <v>0</v>
      </c>
      <c r="K194" s="12"/>
      <c r="L194" s="164"/>
      <c r="M194" s="169"/>
      <c r="N194" s="170"/>
      <c r="O194" s="170"/>
      <c r="P194" s="171">
        <f>SUM(P195:P196)</f>
        <v>0</v>
      </c>
      <c r="Q194" s="170"/>
      <c r="R194" s="171">
        <f>SUM(R195:R196)</f>
        <v>0</v>
      </c>
      <c r="S194" s="170"/>
      <c r="T194" s="172">
        <f>SUM(T195:T196)</f>
        <v>0</v>
      </c>
      <c r="U194" s="12"/>
      <c r="V194" s="12"/>
      <c r="W194" s="12"/>
      <c r="X194" s="12"/>
      <c r="Y194" s="12"/>
      <c r="Z194" s="12"/>
      <c r="AA194" s="12"/>
      <c r="AB194" s="12"/>
      <c r="AC194" s="12"/>
      <c r="AD194" s="12"/>
      <c r="AE194" s="12"/>
      <c r="AR194" s="165" t="s">
        <v>80</v>
      </c>
      <c r="AT194" s="173" t="s">
        <v>72</v>
      </c>
      <c r="AU194" s="173" t="s">
        <v>80</v>
      </c>
      <c r="AY194" s="165" t="s">
        <v>281</v>
      </c>
      <c r="BK194" s="174">
        <f>SUM(BK195:BK196)</f>
        <v>0</v>
      </c>
    </row>
    <row r="195" s="2" customFormat="1" ht="24.15" customHeight="1">
      <c r="A195" s="34"/>
      <c r="B195" s="177"/>
      <c r="C195" s="178" t="s">
        <v>332</v>
      </c>
      <c r="D195" s="178" t="s">
        <v>284</v>
      </c>
      <c r="E195" s="179" t="s">
        <v>3971</v>
      </c>
      <c r="F195" s="180" t="s">
        <v>3972</v>
      </c>
      <c r="G195" s="181" t="s">
        <v>515</v>
      </c>
      <c r="H195" s="203">
        <v>72.236000000000004</v>
      </c>
      <c r="I195" s="183"/>
      <c r="J195" s="184">
        <f>ROUND(I195*H195,2)</f>
        <v>0</v>
      </c>
      <c r="K195" s="185"/>
      <c r="L195" s="35"/>
      <c r="M195" s="186" t="s">
        <v>1</v>
      </c>
      <c r="N195" s="187" t="s">
        <v>38</v>
      </c>
      <c r="O195" s="73"/>
      <c r="P195" s="188">
        <f>O195*H195</f>
        <v>0</v>
      </c>
      <c r="Q195" s="188">
        <v>0</v>
      </c>
      <c r="R195" s="188">
        <f>Q195*H195</f>
        <v>0</v>
      </c>
      <c r="S195" s="188">
        <v>0</v>
      </c>
      <c r="T195" s="189">
        <f>S195*H195</f>
        <v>0</v>
      </c>
      <c r="U195" s="34"/>
      <c r="V195" s="34"/>
      <c r="W195" s="34"/>
      <c r="X195" s="34"/>
      <c r="Y195" s="34"/>
      <c r="Z195" s="34"/>
      <c r="AA195" s="34"/>
      <c r="AB195" s="34"/>
      <c r="AC195" s="34"/>
      <c r="AD195" s="34"/>
      <c r="AE195" s="34"/>
      <c r="AR195" s="190" t="s">
        <v>97</v>
      </c>
      <c r="AT195" s="190" t="s">
        <v>284</v>
      </c>
      <c r="AU195" s="190" t="s">
        <v>82</v>
      </c>
      <c r="AY195" s="15" t="s">
        <v>281</v>
      </c>
      <c r="BE195" s="191">
        <f>IF(N195="základní",J195,0)</f>
        <v>0</v>
      </c>
      <c r="BF195" s="191">
        <f>IF(N195="snížená",J195,0)</f>
        <v>0</v>
      </c>
      <c r="BG195" s="191">
        <f>IF(N195="zákl. přenesená",J195,0)</f>
        <v>0</v>
      </c>
      <c r="BH195" s="191">
        <f>IF(N195="sníž. přenesená",J195,0)</f>
        <v>0</v>
      </c>
      <c r="BI195" s="191">
        <f>IF(N195="nulová",J195,0)</f>
        <v>0</v>
      </c>
      <c r="BJ195" s="15" t="s">
        <v>80</v>
      </c>
      <c r="BK195" s="191">
        <f>ROUND(I195*H195,2)</f>
        <v>0</v>
      </c>
      <c r="BL195" s="15" t="s">
        <v>97</v>
      </c>
      <c r="BM195" s="190" t="s">
        <v>4047</v>
      </c>
    </row>
    <row r="196" s="2" customFormat="1">
      <c r="A196" s="34"/>
      <c r="B196" s="35"/>
      <c r="C196" s="34"/>
      <c r="D196" s="192" t="s">
        <v>290</v>
      </c>
      <c r="E196" s="34"/>
      <c r="F196" s="193" t="s">
        <v>3974</v>
      </c>
      <c r="G196" s="34"/>
      <c r="H196" s="34"/>
      <c r="I196" s="194"/>
      <c r="J196" s="34"/>
      <c r="K196" s="34"/>
      <c r="L196" s="35"/>
      <c r="M196" s="199"/>
      <c r="N196" s="200"/>
      <c r="O196" s="201"/>
      <c r="P196" s="201"/>
      <c r="Q196" s="201"/>
      <c r="R196" s="201"/>
      <c r="S196" s="201"/>
      <c r="T196" s="202"/>
      <c r="U196" s="34"/>
      <c r="V196" s="34"/>
      <c r="W196" s="34"/>
      <c r="X196" s="34"/>
      <c r="Y196" s="34"/>
      <c r="Z196" s="34"/>
      <c r="AA196" s="34"/>
      <c r="AB196" s="34"/>
      <c r="AC196" s="34"/>
      <c r="AD196" s="34"/>
      <c r="AE196" s="34"/>
      <c r="AT196" s="15" t="s">
        <v>290</v>
      </c>
      <c r="AU196" s="15" t="s">
        <v>82</v>
      </c>
    </row>
    <row r="197" s="2" customFormat="1" ht="6.96" customHeight="1">
      <c r="A197" s="34"/>
      <c r="B197" s="56"/>
      <c r="C197" s="57"/>
      <c r="D197" s="57"/>
      <c r="E197" s="57"/>
      <c r="F197" s="57"/>
      <c r="G197" s="57"/>
      <c r="H197" s="57"/>
      <c r="I197" s="57"/>
      <c r="J197" s="57"/>
      <c r="K197" s="57"/>
      <c r="L197" s="35"/>
      <c r="M197" s="34"/>
      <c r="O197" s="34"/>
      <c r="P197" s="34"/>
      <c r="Q197" s="34"/>
      <c r="R197" s="34"/>
      <c r="S197" s="34"/>
      <c r="T197" s="34"/>
      <c r="U197" s="34"/>
      <c r="V197" s="34"/>
      <c r="W197" s="34"/>
      <c r="X197" s="34"/>
      <c r="Y197" s="34"/>
      <c r="Z197" s="34"/>
      <c r="AA197" s="34"/>
      <c r="AB197" s="34"/>
      <c r="AC197" s="34"/>
      <c r="AD197" s="34"/>
      <c r="AE197" s="34"/>
    </row>
  </sheetData>
  <autoFilter ref="C123:K196"/>
  <mergeCells count="12">
    <mergeCell ref="E7:H7"/>
    <mergeCell ref="E9:H9"/>
    <mergeCell ref="E11:H11"/>
    <mergeCell ref="E20:H20"/>
    <mergeCell ref="E29:H29"/>
    <mergeCell ref="E85:H85"/>
    <mergeCell ref="E87:H87"/>
    <mergeCell ref="E89:H89"/>
    <mergeCell ref="E112:H112"/>
    <mergeCell ref="E114:H114"/>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224</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s="1" customFormat="1" ht="12" customHeight="1">
      <c r="B8" s="18"/>
      <c r="D8" s="28" t="s">
        <v>249</v>
      </c>
      <c r="L8" s="18"/>
    </row>
    <row r="9" s="2" customFormat="1" ht="16.5" customHeight="1">
      <c r="A9" s="34"/>
      <c r="B9" s="35"/>
      <c r="C9" s="34"/>
      <c r="D9" s="34"/>
      <c r="E9" s="126" t="s">
        <v>3762</v>
      </c>
      <c r="F9" s="34"/>
      <c r="G9" s="34"/>
      <c r="H9" s="34"/>
      <c r="I9" s="34"/>
      <c r="J9" s="34"/>
      <c r="K9" s="34"/>
      <c r="L9" s="51"/>
      <c r="S9" s="34"/>
      <c r="T9" s="34"/>
      <c r="U9" s="34"/>
      <c r="V9" s="34"/>
      <c r="W9" s="34"/>
      <c r="X9" s="34"/>
      <c r="Y9" s="34"/>
      <c r="Z9" s="34"/>
      <c r="AA9" s="34"/>
      <c r="AB9" s="34"/>
      <c r="AC9" s="34"/>
      <c r="AD9" s="34"/>
      <c r="AE9" s="34"/>
    </row>
    <row r="10" s="2" customFormat="1" ht="12" customHeight="1">
      <c r="A10" s="34"/>
      <c r="B10" s="35"/>
      <c r="C10" s="34"/>
      <c r="D10" s="28" t="s">
        <v>251</v>
      </c>
      <c r="E10" s="34"/>
      <c r="F10" s="34"/>
      <c r="G10" s="34"/>
      <c r="H10" s="34"/>
      <c r="I10" s="34"/>
      <c r="J10" s="34"/>
      <c r="K10" s="34"/>
      <c r="L10" s="51"/>
      <c r="S10" s="34"/>
      <c r="T10" s="34"/>
      <c r="U10" s="34"/>
      <c r="V10" s="34"/>
      <c r="W10" s="34"/>
      <c r="X10" s="34"/>
      <c r="Y10" s="34"/>
      <c r="Z10" s="34"/>
      <c r="AA10" s="34"/>
      <c r="AB10" s="34"/>
      <c r="AC10" s="34"/>
      <c r="AD10" s="34"/>
      <c r="AE10" s="34"/>
    </row>
    <row r="11" s="2" customFormat="1" ht="16.5" customHeight="1">
      <c r="A11" s="34"/>
      <c r="B11" s="35"/>
      <c r="C11" s="34"/>
      <c r="D11" s="34"/>
      <c r="E11" s="63" t="s">
        <v>4048</v>
      </c>
      <c r="F11" s="34"/>
      <c r="G11" s="34"/>
      <c r="H11" s="34"/>
      <c r="I11" s="34"/>
      <c r="J11" s="34"/>
      <c r="K11" s="34"/>
      <c r="L11" s="51"/>
      <c r="S11" s="34"/>
      <c r="T11" s="34"/>
      <c r="U11" s="34"/>
      <c r="V11" s="34"/>
      <c r="W11" s="34"/>
      <c r="X11" s="34"/>
      <c r="Y11" s="34"/>
      <c r="Z11" s="34"/>
      <c r="AA11" s="34"/>
      <c r="AB11" s="34"/>
      <c r="AC11" s="34"/>
      <c r="AD11" s="34"/>
      <c r="AE11" s="34"/>
    </row>
    <row r="12" s="2" customFormat="1">
      <c r="A12" s="34"/>
      <c r="B12" s="35"/>
      <c r="C12" s="34"/>
      <c r="D12" s="34"/>
      <c r="E12" s="34"/>
      <c r="F12" s="34"/>
      <c r="G12" s="34"/>
      <c r="H12" s="34"/>
      <c r="I12" s="34"/>
      <c r="J12" s="34"/>
      <c r="K12" s="34"/>
      <c r="L12" s="51"/>
      <c r="S12" s="34"/>
      <c r="T12" s="34"/>
      <c r="U12" s="34"/>
      <c r="V12" s="34"/>
      <c r="W12" s="34"/>
      <c r="X12" s="34"/>
      <c r="Y12" s="34"/>
      <c r="Z12" s="34"/>
      <c r="AA12" s="34"/>
      <c r="AB12" s="34"/>
      <c r="AC12" s="34"/>
      <c r="AD12" s="34"/>
      <c r="AE12" s="34"/>
    </row>
    <row r="13" s="2" customFormat="1" ht="12" customHeight="1">
      <c r="A13" s="34"/>
      <c r="B13" s="35"/>
      <c r="C13" s="34"/>
      <c r="D13" s="28" t="s">
        <v>18</v>
      </c>
      <c r="E13" s="34"/>
      <c r="F13" s="23" t="s">
        <v>1</v>
      </c>
      <c r="G13" s="34"/>
      <c r="H13" s="34"/>
      <c r="I13" s="28" t="s">
        <v>19</v>
      </c>
      <c r="J13" s="23" t="s">
        <v>1</v>
      </c>
      <c r="K13" s="34"/>
      <c r="L13" s="51"/>
      <c r="S13" s="34"/>
      <c r="T13" s="34"/>
      <c r="U13" s="34"/>
      <c r="V13" s="34"/>
      <c r="W13" s="34"/>
      <c r="X13" s="34"/>
      <c r="Y13" s="34"/>
      <c r="Z13" s="34"/>
      <c r="AA13" s="34"/>
      <c r="AB13" s="34"/>
      <c r="AC13" s="34"/>
      <c r="AD13" s="34"/>
      <c r="AE13" s="34"/>
    </row>
    <row r="14" s="2" customFormat="1" ht="12" customHeight="1">
      <c r="A14" s="34"/>
      <c r="B14" s="35"/>
      <c r="C14" s="34"/>
      <c r="D14" s="28" t="s">
        <v>20</v>
      </c>
      <c r="E14" s="34"/>
      <c r="F14" s="23" t="s">
        <v>2954</v>
      </c>
      <c r="G14" s="34"/>
      <c r="H14" s="34"/>
      <c r="I14" s="28" t="s">
        <v>22</v>
      </c>
      <c r="J14" s="65" t="str">
        <f>'Rekapitulace stavby'!AN8</f>
        <v>5. 12. 2024</v>
      </c>
      <c r="K14" s="34"/>
      <c r="L14" s="51"/>
      <c r="S14" s="34"/>
      <c r="T14" s="34"/>
      <c r="U14" s="34"/>
      <c r="V14" s="34"/>
      <c r="W14" s="34"/>
      <c r="X14" s="34"/>
      <c r="Y14" s="34"/>
      <c r="Z14" s="34"/>
      <c r="AA14" s="34"/>
      <c r="AB14" s="34"/>
      <c r="AC14" s="34"/>
      <c r="AD14" s="34"/>
      <c r="AE14" s="34"/>
    </row>
    <row r="15" s="2" customFormat="1" ht="10.8" customHeight="1">
      <c r="A15" s="34"/>
      <c r="B15" s="35"/>
      <c r="C15" s="34"/>
      <c r="D15" s="34"/>
      <c r="E15" s="34"/>
      <c r="F15" s="34"/>
      <c r="G15" s="34"/>
      <c r="H15" s="34"/>
      <c r="I15" s="34"/>
      <c r="J15" s="34"/>
      <c r="K15" s="34"/>
      <c r="L15" s="51"/>
      <c r="S15" s="34"/>
      <c r="T15" s="34"/>
      <c r="U15" s="34"/>
      <c r="V15" s="34"/>
      <c r="W15" s="34"/>
      <c r="X15" s="34"/>
      <c r="Y15" s="34"/>
      <c r="Z15" s="34"/>
      <c r="AA15" s="34"/>
      <c r="AB15" s="34"/>
      <c r="AC15" s="34"/>
      <c r="AD15" s="34"/>
      <c r="AE15" s="34"/>
    </row>
    <row r="16" s="2" customFormat="1" ht="12" customHeight="1">
      <c r="A16" s="34"/>
      <c r="B16" s="35"/>
      <c r="C16" s="34"/>
      <c r="D16" s="28" t="s">
        <v>24</v>
      </c>
      <c r="E16" s="34"/>
      <c r="F16" s="34"/>
      <c r="G16" s="34"/>
      <c r="H16" s="34"/>
      <c r="I16" s="28" t="s">
        <v>25</v>
      </c>
      <c r="J16" s="23" t="s">
        <v>3786</v>
      </c>
      <c r="K16" s="34"/>
      <c r="L16" s="51"/>
      <c r="S16" s="34"/>
      <c r="T16" s="34"/>
      <c r="U16" s="34"/>
      <c r="V16" s="34"/>
      <c r="W16" s="34"/>
      <c r="X16" s="34"/>
      <c r="Y16" s="34"/>
      <c r="Z16" s="34"/>
      <c r="AA16" s="34"/>
      <c r="AB16" s="34"/>
      <c r="AC16" s="34"/>
      <c r="AD16" s="34"/>
      <c r="AE16" s="34"/>
    </row>
    <row r="17" s="2" customFormat="1" ht="18" customHeight="1">
      <c r="A17" s="34"/>
      <c r="B17" s="35"/>
      <c r="C17" s="34"/>
      <c r="D17" s="34"/>
      <c r="E17" s="23" t="s">
        <v>2955</v>
      </c>
      <c r="F17" s="34"/>
      <c r="G17" s="34"/>
      <c r="H17" s="34"/>
      <c r="I17" s="28" t="s">
        <v>26</v>
      </c>
      <c r="J17" s="23" t="s">
        <v>1</v>
      </c>
      <c r="K17" s="34"/>
      <c r="L17" s="51"/>
      <c r="S17" s="34"/>
      <c r="T17" s="34"/>
      <c r="U17" s="34"/>
      <c r="V17" s="34"/>
      <c r="W17" s="34"/>
      <c r="X17" s="34"/>
      <c r="Y17" s="34"/>
      <c r="Z17" s="34"/>
      <c r="AA17" s="34"/>
      <c r="AB17" s="34"/>
      <c r="AC17" s="34"/>
      <c r="AD17" s="34"/>
      <c r="AE17" s="34"/>
    </row>
    <row r="18" s="2" customFormat="1" ht="6.96" customHeight="1">
      <c r="A18" s="34"/>
      <c r="B18" s="35"/>
      <c r="C18" s="34"/>
      <c r="D18" s="34"/>
      <c r="E18" s="34"/>
      <c r="F18" s="34"/>
      <c r="G18" s="34"/>
      <c r="H18" s="34"/>
      <c r="I18" s="34"/>
      <c r="J18" s="34"/>
      <c r="K18" s="34"/>
      <c r="L18" s="51"/>
      <c r="S18" s="34"/>
      <c r="T18" s="34"/>
      <c r="U18" s="34"/>
      <c r="V18" s="34"/>
      <c r="W18" s="34"/>
      <c r="X18" s="34"/>
      <c r="Y18" s="34"/>
      <c r="Z18" s="34"/>
      <c r="AA18" s="34"/>
      <c r="AB18" s="34"/>
      <c r="AC18" s="34"/>
      <c r="AD18" s="34"/>
      <c r="AE18" s="34"/>
    </row>
    <row r="19" s="2" customFormat="1" ht="12" customHeight="1">
      <c r="A19" s="34"/>
      <c r="B19" s="35"/>
      <c r="C19" s="34"/>
      <c r="D19" s="28" t="s">
        <v>27</v>
      </c>
      <c r="E19" s="34"/>
      <c r="F19" s="34"/>
      <c r="G19" s="34"/>
      <c r="H19" s="34"/>
      <c r="I19" s="28" t="s">
        <v>25</v>
      </c>
      <c r="J19" s="29" t="str">
        <f>'Rekapitulace stavby'!AN13</f>
        <v>Vyplň údaj</v>
      </c>
      <c r="K19" s="34"/>
      <c r="L19" s="51"/>
      <c r="S19" s="34"/>
      <c r="T19" s="34"/>
      <c r="U19" s="34"/>
      <c r="V19" s="34"/>
      <c r="W19" s="34"/>
      <c r="X19" s="34"/>
      <c r="Y19" s="34"/>
      <c r="Z19" s="34"/>
      <c r="AA19" s="34"/>
      <c r="AB19" s="34"/>
      <c r="AC19" s="34"/>
      <c r="AD19" s="34"/>
      <c r="AE19" s="34"/>
    </row>
    <row r="20" s="2" customFormat="1" ht="18" customHeight="1">
      <c r="A20" s="34"/>
      <c r="B20" s="35"/>
      <c r="C20" s="34"/>
      <c r="D20" s="34"/>
      <c r="E20" s="29" t="str">
        <f>'Rekapitulace stavby'!E14</f>
        <v>Vyplň údaj</v>
      </c>
      <c r="F20" s="23"/>
      <c r="G20" s="23"/>
      <c r="H20" s="23"/>
      <c r="I20" s="28" t="s">
        <v>26</v>
      </c>
      <c r="J20" s="29" t="str">
        <f>'Rekapitulace stavby'!AN14</f>
        <v>Vyplň údaj</v>
      </c>
      <c r="K20" s="34"/>
      <c r="L20" s="51"/>
      <c r="S20" s="34"/>
      <c r="T20" s="34"/>
      <c r="U20" s="34"/>
      <c r="V20" s="34"/>
      <c r="W20" s="34"/>
      <c r="X20" s="34"/>
      <c r="Y20" s="34"/>
      <c r="Z20" s="34"/>
      <c r="AA20" s="34"/>
      <c r="AB20" s="34"/>
      <c r="AC20" s="34"/>
      <c r="AD20" s="34"/>
      <c r="AE20" s="34"/>
    </row>
    <row r="21" s="2" customFormat="1" ht="6.96" customHeight="1">
      <c r="A21" s="34"/>
      <c r="B21" s="35"/>
      <c r="C21" s="34"/>
      <c r="D21" s="34"/>
      <c r="E21" s="34"/>
      <c r="F21" s="34"/>
      <c r="G21" s="34"/>
      <c r="H21" s="34"/>
      <c r="I21" s="34"/>
      <c r="J21" s="34"/>
      <c r="K21" s="34"/>
      <c r="L21" s="51"/>
      <c r="S21" s="34"/>
      <c r="T21" s="34"/>
      <c r="U21" s="34"/>
      <c r="V21" s="34"/>
      <c r="W21" s="34"/>
      <c r="X21" s="34"/>
      <c r="Y21" s="34"/>
      <c r="Z21" s="34"/>
      <c r="AA21" s="34"/>
      <c r="AB21" s="34"/>
      <c r="AC21" s="34"/>
      <c r="AD21" s="34"/>
      <c r="AE21" s="34"/>
    </row>
    <row r="22" s="2" customFormat="1" ht="12" customHeight="1">
      <c r="A22" s="34"/>
      <c r="B22" s="35"/>
      <c r="C22" s="34"/>
      <c r="D22" s="28" t="s">
        <v>29</v>
      </c>
      <c r="E22" s="34"/>
      <c r="F22" s="34"/>
      <c r="G22" s="34"/>
      <c r="H22" s="34"/>
      <c r="I22" s="28" t="s">
        <v>25</v>
      </c>
      <c r="J22" s="23" t="s">
        <v>1</v>
      </c>
      <c r="K22" s="34"/>
      <c r="L22" s="51"/>
      <c r="S22" s="34"/>
      <c r="T22" s="34"/>
      <c r="U22" s="34"/>
      <c r="V22" s="34"/>
      <c r="W22" s="34"/>
      <c r="X22" s="34"/>
      <c r="Y22" s="34"/>
      <c r="Z22" s="34"/>
      <c r="AA22" s="34"/>
      <c r="AB22" s="34"/>
      <c r="AC22" s="34"/>
      <c r="AD22" s="34"/>
      <c r="AE22" s="34"/>
    </row>
    <row r="23" s="2" customFormat="1" ht="18" customHeight="1">
      <c r="A23" s="34"/>
      <c r="B23" s="35"/>
      <c r="C23" s="34"/>
      <c r="D23" s="34"/>
      <c r="E23" s="23" t="s">
        <v>21</v>
      </c>
      <c r="F23" s="34"/>
      <c r="G23" s="34"/>
      <c r="H23" s="34"/>
      <c r="I23" s="28" t="s">
        <v>26</v>
      </c>
      <c r="J23" s="23" t="s">
        <v>1</v>
      </c>
      <c r="K23" s="34"/>
      <c r="L23" s="51"/>
      <c r="S23" s="34"/>
      <c r="T23" s="34"/>
      <c r="U23" s="34"/>
      <c r="V23" s="34"/>
      <c r="W23" s="34"/>
      <c r="X23" s="34"/>
      <c r="Y23" s="34"/>
      <c r="Z23" s="34"/>
      <c r="AA23" s="34"/>
      <c r="AB23" s="34"/>
      <c r="AC23" s="34"/>
      <c r="AD23" s="34"/>
      <c r="AE23" s="34"/>
    </row>
    <row r="24" s="2" customFormat="1" ht="6.96" customHeight="1">
      <c r="A24" s="34"/>
      <c r="B24" s="35"/>
      <c r="C24" s="34"/>
      <c r="D24" s="34"/>
      <c r="E24" s="34"/>
      <c r="F24" s="34"/>
      <c r="G24" s="34"/>
      <c r="H24" s="34"/>
      <c r="I24" s="34"/>
      <c r="J24" s="34"/>
      <c r="K24" s="34"/>
      <c r="L24" s="51"/>
      <c r="S24" s="34"/>
      <c r="T24" s="34"/>
      <c r="U24" s="34"/>
      <c r="V24" s="34"/>
      <c r="W24" s="34"/>
      <c r="X24" s="34"/>
      <c r="Y24" s="34"/>
      <c r="Z24" s="34"/>
      <c r="AA24" s="34"/>
      <c r="AB24" s="34"/>
      <c r="AC24" s="34"/>
      <c r="AD24" s="34"/>
      <c r="AE24" s="34"/>
    </row>
    <row r="25" s="2" customFormat="1" ht="12" customHeight="1">
      <c r="A25" s="34"/>
      <c r="B25" s="35"/>
      <c r="C25" s="34"/>
      <c r="D25" s="28" t="s">
        <v>31</v>
      </c>
      <c r="E25" s="34"/>
      <c r="F25" s="34"/>
      <c r="G25" s="34"/>
      <c r="H25" s="34"/>
      <c r="I25" s="28" t="s">
        <v>25</v>
      </c>
      <c r="J25" s="23" t="s">
        <v>3787</v>
      </c>
      <c r="K25" s="34"/>
      <c r="L25" s="51"/>
      <c r="S25" s="34"/>
      <c r="T25" s="34"/>
      <c r="U25" s="34"/>
      <c r="V25" s="34"/>
      <c r="W25" s="34"/>
      <c r="X25" s="34"/>
      <c r="Y25" s="34"/>
      <c r="Z25" s="34"/>
      <c r="AA25" s="34"/>
      <c r="AB25" s="34"/>
      <c r="AC25" s="34"/>
      <c r="AD25" s="34"/>
      <c r="AE25" s="34"/>
    </row>
    <row r="26" s="2" customFormat="1" ht="18" customHeight="1">
      <c r="A26" s="34"/>
      <c r="B26" s="35"/>
      <c r="C26" s="34"/>
      <c r="D26" s="34"/>
      <c r="E26" s="23" t="s">
        <v>3788</v>
      </c>
      <c r="F26" s="34"/>
      <c r="G26" s="34"/>
      <c r="H26" s="34"/>
      <c r="I26" s="28" t="s">
        <v>26</v>
      </c>
      <c r="J26" s="23" t="s">
        <v>3789</v>
      </c>
      <c r="K26" s="34"/>
      <c r="L26" s="51"/>
      <c r="S26" s="34"/>
      <c r="T26" s="34"/>
      <c r="U26" s="34"/>
      <c r="V26" s="34"/>
      <c r="W26" s="34"/>
      <c r="X26" s="34"/>
      <c r="Y26" s="34"/>
      <c r="Z26" s="34"/>
      <c r="AA26" s="34"/>
      <c r="AB26" s="34"/>
      <c r="AC26" s="34"/>
      <c r="AD26" s="34"/>
      <c r="AE26" s="34"/>
    </row>
    <row r="27" s="2" customFormat="1" ht="6.96" customHeight="1">
      <c r="A27" s="34"/>
      <c r="B27" s="35"/>
      <c r="C27" s="34"/>
      <c r="D27" s="34"/>
      <c r="E27" s="34"/>
      <c r="F27" s="34"/>
      <c r="G27" s="34"/>
      <c r="H27" s="34"/>
      <c r="I27" s="34"/>
      <c r="J27" s="34"/>
      <c r="K27" s="34"/>
      <c r="L27" s="51"/>
      <c r="S27" s="34"/>
      <c r="T27" s="34"/>
      <c r="U27" s="34"/>
      <c r="V27" s="34"/>
      <c r="W27" s="34"/>
      <c r="X27" s="34"/>
      <c r="Y27" s="34"/>
      <c r="Z27" s="34"/>
      <c r="AA27" s="34"/>
      <c r="AB27" s="34"/>
      <c r="AC27" s="34"/>
      <c r="AD27" s="34"/>
      <c r="AE27" s="34"/>
    </row>
    <row r="28" s="2" customFormat="1" ht="12" customHeight="1">
      <c r="A28" s="34"/>
      <c r="B28" s="35"/>
      <c r="C28" s="34"/>
      <c r="D28" s="28" t="s">
        <v>32</v>
      </c>
      <c r="E28" s="34"/>
      <c r="F28" s="34"/>
      <c r="G28" s="34"/>
      <c r="H28" s="34"/>
      <c r="I28" s="34"/>
      <c r="J28" s="34"/>
      <c r="K28" s="34"/>
      <c r="L28" s="51"/>
      <c r="S28" s="34"/>
      <c r="T28" s="34"/>
      <c r="U28" s="34"/>
      <c r="V28" s="34"/>
      <c r="W28" s="34"/>
      <c r="X28" s="34"/>
      <c r="Y28" s="34"/>
      <c r="Z28" s="34"/>
      <c r="AA28" s="34"/>
      <c r="AB28" s="34"/>
      <c r="AC28" s="34"/>
      <c r="AD28" s="34"/>
      <c r="AE28" s="34"/>
    </row>
    <row r="29" s="8" customFormat="1" ht="16.5" customHeight="1">
      <c r="A29" s="128"/>
      <c r="B29" s="129"/>
      <c r="C29" s="128"/>
      <c r="D29" s="128"/>
      <c r="E29" s="32" t="s">
        <v>1</v>
      </c>
      <c r="F29" s="32"/>
      <c r="G29" s="32"/>
      <c r="H29" s="32"/>
      <c r="I29" s="128"/>
      <c r="J29" s="128"/>
      <c r="K29" s="128"/>
      <c r="L29" s="130"/>
      <c r="S29" s="128"/>
      <c r="T29" s="128"/>
      <c r="U29" s="128"/>
      <c r="V29" s="128"/>
      <c r="W29" s="128"/>
      <c r="X29" s="128"/>
      <c r="Y29" s="128"/>
      <c r="Z29" s="128"/>
      <c r="AA29" s="128"/>
      <c r="AB29" s="128"/>
      <c r="AC29" s="128"/>
      <c r="AD29" s="128"/>
      <c r="AE29" s="128"/>
    </row>
    <row r="30" s="2" customFormat="1" ht="6.96" customHeight="1">
      <c r="A30" s="34"/>
      <c r="B30" s="35"/>
      <c r="C30" s="34"/>
      <c r="D30" s="34"/>
      <c r="E30" s="34"/>
      <c r="F30" s="34"/>
      <c r="G30" s="34"/>
      <c r="H30" s="34"/>
      <c r="I30" s="34"/>
      <c r="J30" s="34"/>
      <c r="K30" s="34"/>
      <c r="L30" s="51"/>
      <c r="S30" s="34"/>
      <c r="T30" s="34"/>
      <c r="U30" s="34"/>
      <c r="V30" s="34"/>
      <c r="W30" s="34"/>
      <c r="X30" s="34"/>
      <c r="Y30" s="34"/>
      <c r="Z30" s="34"/>
      <c r="AA30" s="34"/>
      <c r="AB30" s="34"/>
      <c r="AC30" s="34"/>
      <c r="AD30" s="34"/>
      <c r="AE30" s="34"/>
    </row>
    <row r="31" s="2" customFormat="1" ht="6.96" customHeight="1">
      <c r="A31" s="34"/>
      <c r="B31" s="35"/>
      <c r="C31" s="34"/>
      <c r="D31" s="86"/>
      <c r="E31" s="86"/>
      <c r="F31" s="86"/>
      <c r="G31" s="86"/>
      <c r="H31" s="86"/>
      <c r="I31" s="86"/>
      <c r="J31" s="86"/>
      <c r="K31" s="86"/>
      <c r="L31" s="51"/>
      <c r="S31" s="34"/>
      <c r="T31" s="34"/>
      <c r="U31" s="34"/>
      <c r="V31" s="34"/>
      <c r="W31" s="34"/>
      <c r="X31" s="34"/>
      <c r="Y31" s="34"/>
      <c r="Z31" s="34"/>
      <c r="AA31" s="34"/>
      <c r="AB31" s="34"/>
      <c r="AC31" s="34"/>
      <c r="AD31" s="34"/>
      <c r="AE31" s="34"/>
    </row>
    <row r="32" s="2" customFormat="1" ht="25.44" customHeight="1">
      <c r="A32" s="34"/>
      <c r="B32" s="35"/>
      <c r="C32" s="34"/>
      <c r="D32" s="131" t="s">
        <v>33</v>
      </c>
      <c r="E32" s="34"/>
      <c r="F32" s="34"/>
      <c r="G32" s="34"/>
      <c r="H32" s="34"/>
      <c r="I32" s="34"/>
      <c r="J32" s="92">
        <f>ROUND(J125, 2)</f>
        <v>0</v>
      </c>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14.4" customHeight="1">
      <c r="A34" s="34"/>
      <c r="B34" s="35"/>
      <c r="C34" s="34"/>
      <c r="D34" s="34"/>
      <c r="E34" s="34"/>
      <c r="F34" s="39" t="s">
        <v>35</v>
      </c>
      <c r="G34" s="34"/>
      <c r="H34" s="34"/>
      <c r="I34" s="39" t="s">
        <v>34</v>
      </c>
      <c r="J34" s="39" t="s">
        <v>36</v>
      </c>
      <c r="K34" s="34"/>
      <c r="L34" s="51"/>
      <c r="S34" s="34"/>
      <c r="T34" s="34"/>
      <c r="U34" s="34"/>
      <c r="V34" s="34"/>
      <c r="W34" s="34"/>
      <c r="X34" s="34"/>
      <c r="Y34" s="34"/>
      <c r="Z34" s="34"/>
      <c r="AA34" s="34"/>
      <c r="AB34" s="34"/>
      <c r="AC34" s="34"/>
      <c r="AD34" s="34"/>
      <c r="AE34" s="34"/>
    </row>
    <row r="35" s="2" customFormat="1" ht="14.4" customHeight="1">
      <c r="A35" s="34"/>
      <c r="B35" s="35"/>
      <c r="C35" s="34"/>
      <c r="D35" s="127" t="s">
        <v>37</v>
      </c>
      <c r="E35" s="28" t="s">
        <v>38</v>
      </c>
      <c r="F35" s="132">
        <f>ROUND((SUM(BE125:BE182)),  2)</f>
        <v>0</v>
      </c>
      <c r="G35" s="34"/>
      <c r="H35" s="34"/>
      <c r="I35" s="133">
        <v>0.20999999999999999</v>
      </c>
      <c r="J35" s="132">
        <f>ROUND(((SUM(BE125:BE182))*I35),  2)</f>
        <v>0</v>
      </c>
      <c r="K35" s="34"/>
      <c r="L35" s="51"/>
      <c r="S35" s="34"/>
      <c r="T35" s="34"/>
      <c r="U35" s="34"/>
      <c r="V35" s="34"/>
      <c r="W35" s="34"/>
      <c r="X35" s="34"/>
      <c r="Y35" s="34"/>
      <c r="Z35" s="34"/>
      <c r="AA35" s="34"/>
      <c r="AB35" s="34"/>
      <c r="AC35" s="34"/>
      <c r="AD35" s="34"/>
      <c r="AE35" s="34"/>
    </row>
    <row r="36" s="2" customFormat="1" ht="14.4" customHeight="1">
      <c r="A36" s="34"/>
      <c r="B36" s="35"/>
      <c r="C36" s="34"/>
      <c r="D36" s="34"/>
      <c r="E36" s="28" t="s">
        <v>39</v>
      </c>
      <c r="F36" s="132">
        <f>ROUND((SUM(BF125:BF182)),  2)</f>
        <v>0</v>
      </c>
      <c r="G36" s="34"/>
      <c r="H36" s="34"/>
      <c r="I36" s="133">
        <v>0.12</v>
      </c>
      <c r="J36" s="132">
        <f>ROUND(((SUM(BF125:BF182))*I36),  2)</f>
        <v>0</v>
      </c>
      <c r="K36" s="34"/>
      <c r="L36" s="51"/>
      <c r="S36" s="34"/>
      <c r="T36" s="34"/>
      <c r="U36" s="34"/>
      <c r="V36" s="34"/>
      <c r="W36" s="34"/>
      <c r="X36" s="34"/>
      <c r="Y36" s="34"/>
      <c r="Z36" s="34"/>
      <c r="AA36" s="34"/>
      <c r="AB36" s="34"/>
      <c r="AC36" s="34"/>
      <c r="AD36" s="34"/>
      <c r="AE36" s="34"/>
    </row>
    <row r="37" hidden="1" s="2" customFormat="1" ht="14.4" customHeight="1">
      <c r="A37" s="34"/>
      <c r="B37" s="35"/>
      <c r="C37" s="34"/>
      <c r="D37" s="34"/>
      <c r="E37" s="28" t="s">
        <v>40</v>
      </c>
      <c r="F37" s="132">
        <f>ROUND((SUM(BG125:BG182)),  2)</f>
        <v>0</v>
      </c>
      <c r="G37" s="34"/>
      <c r="H37" s="34"/>
      <c r="I37" s="133">
        <v>0.20999999999999999</v>
      </c>
      <c r="J37" s="132">
        <f>0</f>
        <v>0</v>
      </c>
      <c r="K37" s="34"/>
      <c r="L37" s="51"/>
      <c r="S37" s="34"/>
      <c r="T37" s="34"/>
      <c r="U37" s="34"/>
      <c r="V37" s="34"/>
      <c r="W37" s="34"/>
      <c r="X37" s="34"/>
      <c r="Y37" s="34"/>
      <c r="Z37" s="34"/>
      <c r="AA37" s="34"/>
      <c r="AB37" s="34"/>
      <c r="AC37" s="34"/>
      <c r="AD37" s="34"/>
      <c r="AE37" s="34"/>
    </row>
    <row r="38" hidden="1" s="2" customFormat="1" ht="14.4" customHeight="1">
      <c r="A38" s="34"/>
      <c r="B38" s="35"/>
      <c r="C38" s="34"/>
      <c r="D38" s="34"/>
      <c r="E38" s="28" t="s">
        <v>41</v>
      </c>
      <c r="F38" s="132">
        <f>ROUND((SUM(BH125:BH182)),  2)</f>
        <v>0</v>
      </c>
      <c r="G38" s="34"/>
      <c r="H38" s="34"/>
      <c r="I38" s="133">
        <v>0.12</v>
      </c>
      <c r="J38" s="132">
        <f>0</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42</v>
      </c>
      <c r="F39" s="132">
        <f>ROUND((SUM(BI125:BI182)),  2)</f>
        <v>0</v>
      </c>
      <c r="G39" s="34"/>
      <c r="H39" s="34"/>
      <c r="I39" s="133">
        <v>0</v>
      </c>
      <c r="J39" s="132">
        <f>0</f>
        <v>0</v>
      </c>
      <c r="K39" s="34"/>
      <c r="L39" s="51"/>
      <c r="S39" s="34"/>
      <c r="T39" s="34"/>
      <c r="U39" s="34"/>
      <c r="V39" s="34"/>
      <c r="W39" s="34"/>
      <c r="X39" s="34"/>
      <c r="Y39" s="34"/>
      <c r="Z39" s="34"/>
      <c r="AA39" s="34"/>
      <c r="AB39" s="34"/>
      <c r="AC39" s="34"/>
      <c r="AD39" s="34"/>
      <c r="AE39" s="34"/>
    </row>
    <row r="40" s="2" customFormat="1" ht="6.96" customHeight="1">
      <c r="A40" s="34"/>
      <c r="B40" s="35"/>
      <c r="C40" s="34"/>
      <c r="D40" s="34"/>
      <c r="E40" s="34"/>
      <c r="F40" s="34"/>
      <c r="G40" s="34"/>
      <c r="H40" s="34"/>
      <c r="I40" s="34"/>
      <c r="J40" s="34"/>
      <c r="K40" s="34"/>
      <c r="L40" s="51"/>
      <c r="S40" s="34"/>
      <c r="T40" s="34"/>
      <c r="U40" s="34"/>
      <c r="V40" s="34"/>
      <c r="W40" s="34"/>
      <c r="X40" s="34"/>
      <c r="Y40" s="34"/>
      <c r="Z40" s="34"/>
      <c r="AA40" s="34"/>
      <c r="AB40" s="34"/>
      <c r="AC40" s="34"/>
      <c r="AD40" s="34"/>
      <c r="AE40" s="34"/>
    </row>
    <row r="41" s="2" customFormat="1" ht="25.44" customHeight="1">
      <c r="A41" s="34"/>
      <c r="B41" s="35"/>
      <c r="C41" s="134"/>
      <c r="D41" s="135" t="s">
        <v>43</v>
      </c>
      <c r="E41" s="77"/>
      <c r="F41" s="77"/>
      <c r="G41" s="136" t="s">
        <v>44</v>
      </c>
      <c r="H41" s="137" t="s">
        <v>45</v>
      </c>
      <c r="I41" s="77"/>
      <c r="J41" s="138">
        <f>SUM(J32:J39)</f>
        <v>0</v>
      </c>
      <c r="K41" s="139"/>
      <c r="L41" s="51"/>
      <c r="S41" s="34"/>
      <c r="T41" s="34"/>
      <c r="U41" s="34"/>
      <c r="V41" s="34"/>
      <c r="W41" s="34"/>
      <c r="X41" s="34"/>
      <c r="Y41" s="34"/>
      <c r="Z41" s="34"/>
      <c r="AA41" s="34"/>
      <c r="AB41" s="34"/>
      <c r="AC41" s="34"/>
      <c r="AD41" s="34"/>
      <c r="AE41" s="34"/>
    </row>
    <row r="42" s="2" customFormat="1" ht="14.4"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1" customFormat="1" ht="14.4" customHeight="1">
      <c r="B43" s="18"/>
      <c r="L43" s="18"/>
    </row>
    <row r="44" s="1" customFormat="1" ht="14.4" customHeight="1">
      <c r="B44" s="18"/>
      <c r="L44" s="18"/>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2" customFormat="1" ht="16.5" customHeight="1">
      <c r="A87" s="34"/>
      <c r="B87" s="35"/>
      <c r="C87" s="34"/>
      <c r="D87" s="34"/>
      <c r="E87" s="126" t="s">
        <v>3762</v>
      </c>
      <c r="F87" s="34"/>
      <c r="G87" s="34"/>
      <c r="H87" s="34"/>
      <c r="I87" s="34"/>
      <c r="J87" s="34"/>
      <c r="K87" s="34"/>
      <c r="L87" s="51"/>
      <c r="S87" s="34"/>
      <c r="T87" s="34"/>
      <c r="U87" s="34"/>
      <c r="V87" s="34"/>
      <c r="W87" s="34"/>
      <c r="X87" s="34"/>
      <c r="Y87" s="34"/>
      <c r="Z87" s="34"/>
      <c r="AA87" s="34"/>
      <c r="AB87" s="34"/>
      <c r="AC87" s="34"/>
      <c r="AD87" s="34"/>
      <c r="AE87" s="34"/>
    </row>
    <row r="88" s="2" customFormat="1" ht="12" customHeight="1">
      <c r="A88" s="34"/>
      <c r="B88" s="35"/>
      <c r="C88" s="28" t="s">
        <v>251</v>
      </c>
      <c r="D88" s="34"/>
      <c r="E88" s="34"/>
      <c r="F88" s="34"/>
      <c r="G88" s="34"/>
      <c r="H88" s="34"/>
      <c r="I88" s="34"/>
      <c r="J88" s="34"/>
      <c r="K88" s="34"/>
      <c r="L88" s="51"/>
      <c r="S88" s="34"/>
      <c r="T88" s="34"/>
      <c r="U88" s="34"/>
      <c r="V88" s="34"/>
      <c r="W88" s="34"/>
      <c r="X88" s="34"/>
      <c r="Y88" s="34"/>
      <c r="Z88" s="34"/>
      <c r="AA88" s="34"/>
      <c r="AB88" s="34"/>
      <c r="AC88" s="34"/>
      <c r="AD88" s="34"/>
      <c r="AE88" s="34"/>
    </row>
    <row r="89" s="2" customFormat="1" ht="16.5" customHeight="1">
      <c r="A89" s="34"/>
      <c r="B89" s="35"/>
      <c r="C89" s="34"/>
      <c r="D89" s="34"/>
      <c r="E89" s="63" t="str">
        <f>E11</f>
        <v>SO4 - Akumulační nádrž</v>
      </c>
      <c r="F89" s="34"/>
      <c r="G89" s="34"/>
      <c r="H89" s="34"/>
      <c r="I89" s="34"/>
      <c r="J89" s="34"/>
      <c r="K89" s="34"/>
      <c r="L89" s="51"/>
      <c r="S89" s="34"/>
      <c r="T89" s="34"/>
      <c r="U89" s="34"/>
      <c r="V89" s="34"/>
      <c r="W89" s="34"/>
      <c r="X89" s="34"/>
      <c r="Y89" s="34"/>
      <c r="Z89" s="34"/>
      <c r="AA89" s="34"/>
      <c r="AB89" s="34"/>
      <c r="AC89" s="34"/>
      <c r="AD89" s="34"/>
      <c r="AE89" s="34"/>
    </row>
    <row r="90" s="2" customFormat="1" ht="6.96" customHeight="1">
      <c r="A90" s="34"/>
      <c r="B90" s="35"/>
      <c r="C90" s="34"/>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2" customHeight="1">
      <c r="A91" s="34"/>
      <c r="B91" s="35"/>
      <c r="C91" s="28" t="s">
        <v>20</v>
      </c>
      <c r="D91" s="34"/>
      <c r="E91" s="34"/>
      <c r="F91" s="23" t="str">
        <f>F14</f>
        <v>Pelhřimov</v>
      </c>
      <c r="G91" s="34"/>
      <c r="H91" s="34"/>
      <c r="I91" s="28" t="s">
        <v>22</v>
      </c>
      <c r="J91" s="65" t="str">
        <f>IF(J14="","",J14)</f>
        <v>5. 12. 2024</v>
      </c>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5.15" customHeight="1">
      <c r="A93" s="34"/>
      <c r="B93" s="35"/>
      <c r="C93" s="28" t="s">
        <v>24</v>
      </c>
      <c r="D93" s="34"/>
      <c r="E93" s="34"/>
      <c r="F93" s="23" t="str">
        <f>E17</f>
        <v>Město Pelhřimov</v>
      </c>
      <c r="G93" s="34"/>
      <c r="H93" s="34"/>
      <c r="I93" s="28" t="s">
        <v>29</v>
      </c>
      <c r="J93" s="32" t="str">
        <f>E23</f>
        <v xml:space="preserve"> </v>
      </c>
      <c r="K93" s="34"/>
      <c r="L93" s="51"/>
      <c r="S93" s="34"/>
      <c r="T93" s="34"/>
      <c r="U93" s="34"/>
      <c r="V93" s="34"/>
      <c r="W93" s="34"/>
      <c r="X93" s="34"/>
      <c r="Y93" s="34"/>
      <c r="Z93" s="34"/>
      <c r="AA93" s="34"/>
      <c r="AB93" s="34"/>
      <c r="AC93" s="34"/>
      <c r="AD93" s="34"/>
      <c r="AE93" s="34"/>
    </row>
    <row r="94" s="2" customFormat="1" ht="15.15" customHeight="1">
      <c r="A94" s="34"/>
      <c r="B94" s="35"/>
      <c r="C94" s="28" t="s">
        <v>27</v>
      </c>
      <c r="D94" s="34"/>
      <c r="E94" s="34"/>
      <c r="F94" s="23" t="str">
        <f>IF(E20="","",E20)</f>
        <v>Vyplň údaj</v>
      </c>
      <c r="G94" s="34"/>
      <c r="H94" s="34"/>
      <c r="I94" s="28" t="s">
        <v>31</v>
      </c>
      <c r="J94" s="32" t="str">
        <f>E26</f>
        <v>Ing Jaromír Čašek</v>
      </c>
      <c r="K94" s="34"/>
      <c r="L94" s="51"/>
      <c r="S94" s="34"/>
      <c r="T94" s="34"/>
      <c r="U94" s="34"/>
      <c r="V94" s="34"/>
      <c r="W94" s="34"/>
      <c r="X94" s="34"/>
      <c r="Y94" s="34"/>
      <c r="Z94" s="34"/>
      <c r="AA94" s="34"/>
      <c r="AB94" s="34"/>
      <c r="AC94" s="34"/>
      <c r="AD94" s="34"/>
      <c r="AE94" s="34"/>
    </row>
    <row r="95" s="2" customFormat="1" ht="10.32" customHeight="1">
      <c r="A95" s="34"/>
      <c r="B95" s="35"/>
      <c r="C95" s="34"/>
      <c r="D95" s="34"/>
      <c r="E95" s="34"/>
      <c r="F95" s="34"/>
      <c r="G95" s="34"/>
      <c r="H95" s="34"/>
      <c r="I95" s="34"/>
      <c r="J95" s="34"/>
      <c r="K95" s="34"/>
      <c r="L95" s="51"/>
      <c r="S95" s="34"/>
      <c r="T95" s="34"/>
      <c r="U95" s="34"/>
      <c r="V95" s="34"/>
      <c r="W95" s="34"/>
      <c r="X95" s="34"/>
      <c r="Y95" s="34"/>
      <c r="Z95" s="34"/>
      <c r="AA95" s="34"/>
      <c r="AB95" s="34"/>
      <c r="AC95" s="34"/>
      <c r="AD95" s="34"/>
      <c r="AE95" s="34"/>
    </row>
    <row r="96" s="2" customFormat="1" ht="29.28" customHeight="1">
      <c r="A96" s="34"/>
      <c r="B96" s="35"/>
      <c r="C96" s="142" t="s">
        <v>256</v>
      </c>
      <c r="D96" s="134"/>
      <c r="E96" s="134"/>
      <c r="F96" s="134"/>
      <c r="G96" s="134"/>
      <c r="H96" s="134"/>
      <c r="I96" s="134"/>
      <c r="J96" s="143" t="s">
        <v>257</v>
      </c>
      <c r="K96" s="1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2.8" customHeight="1">
      <c r="A98" s="34"/>
      <c r="B98" s="35"/>
      <c r="C98" s="144" t="s">
        <v>258</v>
      </c>
      <c r="D98" s="34"/>
      <c r="E98" s="34"/>
      <c r="F98" s="34"/>
      <c r="G98" s="34"/>
      <c r="H98" s="34"/>
      <c r="I98" s="34"/>
      <c r="J98" s="92">
        <f>J125</f>
        <v>0</v>
      </c>
      <c r="K98" s="34"/>
      <c r="L98" s="51"/>
      <c r="S98" s="34"/>
      <c r="T98" s="34"/>
      <c r="U98" s="34"/>
      <c r="V98" s="34"/>
      <c r="W98" s="34"/>
      <c r="X98" s="34"/>
      <c r="Y98" s="34"/>
      <c r="Z98" s="34"/>
      <c r="AA98" s="34"/>
      <c r="AB98" s="34"/>
      <c r="AC98" s="34"/>
      <c r="AD98" s="34"/>
      <c r="AE98" s="34"/>
      <c r="AU98" s="15" t="s">
        <v>259</v>
      </c>
    </row>
    <row r="99" s="9" customFormat="1" ht="24.96" customHeight="1">
      <c r="A99" s="9"/>
      <c r="B99" s="145"/>
      <c r="C99" s="9"/>
      <c r="D99" s="146" t="s">
        <v>2957</v>
      </c>
      <c r="E99" s="147"/>
      <c r="F99" s="147"/>
      <c r="G99" s="147"/>
      <c r="H99" s="147"/>
      <c r="I99" s="147"/>
      <c r="J99" s="148">
        <f>J126</f>
        <v>0</v>
      </c>
      <c r="K99" s="9"/>
      <c r="L99" s="145"/>
      <c r="S99" s="9"/>
      <c r="T99" s="9"/>
      <c r="U99" s="9"/>
      <c r="V99" s="9"/>
      <c r="W99" s="9"/>
      <c r="X99" s="9"/>
      <c r="Y99" s="9"/>
      <c r="Z99" s="9"/>
      <c r="AA99" s="9"/>
      <c r="AB99" s="9"/>
      <c r="AC99" s="9"/>
      <c r="AD99" s="9"/>
      <c r="AE99" s="9"/>
    </row>
    <row r="100" s="10" customFormat="1" ht="19.92" customHeight="1">
      <c r="A100" s="10"/>
      <c r="B100" s="149"/>
      <c r="C100" s="10"/>
      <c r="D100" s="150" t="s">
        <v>3790</v>
      </c>
      <c r="E100" s="151"/>
      <c r="F100" s="151"/>
      <c r="G100" s="151"/>
      <c r="H100" s="151"/>
      <c r="I100" s="151"/>
      <c r="J100" s="152">
        <f>J127</f>
        <v>0</v>
      </c>
      <c r="K100" s="10"/>
      <c r="L100" s="149"/>
      <c r="S100" s="10"/>
      <c r="T100" s="10"/>
      <c r="U100" s="10"/>
      <c r="V100" s="10"/>
      <c r="W100" s="10"/>
      <c r="X100" s="10"/>
      <c r="Y100" s="10"/>
      <c r="Z100" s="10"/>
      <c r="AA100" s="10"/>
      <c r="AB100" s="10"/>
      <c r="AC100" s="10"/>
      <c r="AD100" s="10"/>
      <c r="AE100" s="10"/>
    </row>
    <row r="101" s="10" customFormat="1" ht="19.92" customHeight="1">
      <c r="A101" s="10"/>
      <c r="B101" s="149"/>
      <c r="C101" s="10"/>
      <c r="D101" s="150" t="s">
        <v>4049</v>
      </c>
      <c r="E101" s="151"/>
      <c r="F101" s="151"/>
      <c r="G101" s="151"/>
      <c r="H101" s="151"/>
      <c r="I101" s="151"/>
      <c r="J101" s="152">
        <f>J166</f>
        <v>0</v>
      </c>
      <c r="K101" s="10"/>
      <c r="L101" s="149"/>
      <c r="S101" s="10"/>
      <c r="T101" s="10"/>
      <c r="U101" s="10"/>
      <c r="V101" s="10"/>
      <c r="W101" s="10"/>
      <c r="X101" s="10"/>
      <c r="Y101" s="10"/>
      <c r="Z101" s="10"/>
      <c r="AA101" s="10"/>
      <c r="AB101" s="10"/>
      <c r="AC101" s="10"/>
      <c r="AD101" s="10"/>
      <c r="AE101" s="10"/>
    </row>
    <row r="102" s="10" customFormat="1" ht="19.92" customHeight="1">
      <c r="A102" s="10"/>
      <c r="B102" s="149"/>
      <c r="C102" s="10"/>
      <c r="D102" s="150" t="s">
        <v>3792</v>
      </c>
      <c r="E102" s="151"/>
      <c r="F102" s="151"/>
      <c r="G102" s="151"/>
      <c r="H102" s="151"/>
      <c r="I102" s="151"/>
      <c r="J102" s="152">
        <f>J169</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3034</v>
      </c>
      <c r="E103" s="151"/>
      <c r="F103" s="151"/>
      <c r="G103" s="151"/>
      <c r="H103" s="151"/>
      <c r="I103" s="151"/>
      <c r="J103" s="152">
        <f>J180</f>
        <v>0</v>
      </c>
      <c r="K103" s="10"/>
      <c r="L103" s="149"/>
      <c r="S103" s="10"/>
      <c r="T103" s="10"/>
      <c r="U103" s="10"/>
      <c r="V103" s="10"/>
      <c r="W103" s="10"/>
      <c r="X103" s="10"/>
      <c r="Y103" s="10"/>
      <c r="Z103" s="10"/>
      <c r="AA103" s="10"/>
      <c r="AB103" s="10"/>
      <c r="AC103" s="10"/>
      <c r="AD103" s="10"/>
      <c r="AE103" s="10"/>
    </row>
    <row r="104" s="2" customFormat="1" ht="21.84" customHeight="1">
      <c r="A104" s="34"/>
      <c r="B104" s="35"/>
      <c r="C104" s="34"/>
      <c r="D104" s="34"/>
      <c r="E104" s="34"/>
      <c r="F104" s="34"/>
      <c r="G104" s="34"/>
      <c r="H104" s="34"/>
      <c r="I104" s="34"/>
      <c r="J104" s="34"/>
      <c r="K104" s="34"/>
      <c r="L104" s="51"/>
      <c r="S104" s="34"/>
      <c r="T104" s="34"/>
      <c r="U104" s="34"/>
      <c r="V104" s="34"/>
      <c r="W104" s="34"/>
      <c r="X104" s="34"/>
      <c r="Y104" s="34"/>
      <c r="Z104" s="34"/>
      <c r="AA104" s="34"/>
      <c r="AB104" s="34"/>
      <c r="AC104" s="34"/>
      <c r="AD104" s="34"/>
      <c r="AE104" s="34"/>
    </row>
    <row r="105" s="2" customFormat="1" ht="6.96" customHeight="1">
      <c r="A105" s="34"/>
      <c r="B105" s="56"/>
      <c r="C105" s="57"/>
      <c r="D105" s="57"/>
      <c r="E105" s="57"/>
      <c r="F105" s="57"/>
      <c r="G105" s="57"/>
      <c r="H105" s="57"/>
      <c r="I105" s="57"/>
      <c r="J105" s="57"/>
      <c r="K105" s="57"/>
      <c r="L105" s="51"/>
      <c r="S105" s="34"/>
      <c r="T105" s="34"/>
      <c r="U105" s="34"/>
      <c r="V105" s="34"/>
      <c r="W105" s="34"/>
      <c r="X105" s="34"/>
      <c r="Y105" s="34"/>
      <c r="Z105" s="34"/>
      <c r="AA105" s="34"/>
      <c r="AB105" s="34"/>
      <c r="AC105" s="34"/>
      <c r="AD105" s="34"/>
      <c r="AE105" s="34"/>
    </row>
    <row r="109" s="2" customFormat="1" ht="6.96" customHeight="1">
      <c r="A109" s="34"/>
      <c r="B109" s="58"/>
      <c r="C109" s="59"/>
      <c r="D109" s="59"/>
      <c r="E109" s="59"/>
      <c r="F109" s="59"/>
      <c r="G109" s="59"/>
      <c r="H109" s="59"/>
      <c r="I109" s="59"/>
      <c r="J109" s="59"/>
      <c r="K109" s="59"/>
      <c r="L109" s="51"/>
      <c r="S109" s="34"/>
      <c r="T109" s="34"/>
      <c r="U109" s="34"/>
      <c r="V109" s="34"/>
      <c r="W109" s="34"/>
      <c r="X109" s="34"/>
      <c r="Y109" s="34"/>
      <c r="Z109" s="34"/>
      <c r="AA109" s="34"/>
      <c r="AB109" s="34"/>
      <c r="AC109" s="34"/>
      <c r="AD109" s="34"/>
      <c r="AE109" s="34"/>
    </row>
    <row r="110" s="2" customFormat="1" ht="24.96" customHeight="1">
      <c r="A110" s="34"/>
      <c r="B110" s="35"/>
      <c r="C110" s="19" t="s">
        <v>266</v>
      </c>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6.96" customHeight="1">
      <c r="A111" s="34"/>
      <c r="B111" s="35"/>
      <c r="C111" s="34"/>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12" customHeight="1">
      <c r="A112" s="34"/>
      <c r="B112" s="35"/>
      <c r="C112" s="28" t="s">
        <v>16</v>
      </c>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6.5" customHeight="1">
      <c r="A113" s="34"/>
      <c r="B113" s="35"/>
      <c r="C113" s="34"/>
      <c r="D113" s="34"/>
      <c r="E113" s="126" t="str">
        <f>E7</f>
        <v>Městský park -Děkanská zahrada Pelhřimov - kompletní provedení</v>
      </c>
      <c r="F113" s="28"/>
      <c r="G113" s="28"/>
      <c r="H113" s="28"/>
      <c r="I113" s="34"/>
      <c r="J113" s="34"/>
      <c r="K113" s="34"/>
      <c r="L113" s="51"/>
      <c r="S113" s="34"/>
      <c r="T113" s="34"/>
      <c r="U113" s="34"/>
      <c r="V113" s="34"/>
      <c r="W113" s="34"/>
      <c r="X113" s="34"/>
      <c r="Y113" s="34"/>
      <c r="Z113" s="34"/>
      <c r="AA113" s="34"/>
      <c r="AB113" s="34"/>
      <c r="AC113" s="34"/>
      <c r="AD113" s="34"/>
      <c r="AE113" s="34"/>
    </row>
    <row r="114" s="1" customFormat="1" ht="12" customHeight="1">
      <c r="B114" s="18"/>
      <c r="C114" s="28" t="s">
        <v>249</v>
      </c>
      <c r="L114" s="18"/>
    </row>
    <row r="115" s="2" customFormat="1" ht="16.5" customHeight="1">
      <c r="A115" s="34"/>
      <c r="B115" s="35"/>
      <c r="C115" s="34"/>
      <c r="D115" s="34"/>
      <c r="E115" s="126" t="s">
        <v>3762</v>
      </c>
      <c r="F115" s="34"/>
      <c r="G115" s="34"/>
      <c r="H115" s="34"/>
      <c r="I115" s="34"/>
      <c r="J115" s="34"/>
      <c r="K115" s="34"/>
      <c r="L115" s="51"/>
      <c r="S115" s="34"/>
      <c r="T115" s="34"/>
      <c r="U115" s="34"/>
      <c r="V115" s="34"/>
      <c r="W115" s="34"/>
      <c r="X115" s="34"/>
      <c r="Y115" s="34"/>
      <c r="Z115" s="34"/>
      <c r="AA115" s="34"/>
      <c r="AB115" s="34"/>
      <c r="AC115" s="34"/>
      <c r="AD115" s="34"/>
      <c r="AE115" s="34"/>
    </row>
    <row r="116" s="2" customFormat="1" ht="12" customHeight="1">
      <c r="A116" s="34"/>
      <c r="B116" s="35"/>
      <c r="C116" s="28" t="s">
        <v>251</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16.5" customHeight="1">
      <c r="A117" s="34"/>
      <c r="B117" s="35"/>
      <c r="C117" s="34"/>
      <c r="D117" s="34"/>
      <c r="E117" s="63" t="str">
        <f>E11</f>
        <v>SO4 - Akumulační nádrž</v>
      </c>
      <c r="F117" s="34"/>
      <c r="G117" s="34"/>
      <c r="H117" s="34"/>
      <c r="I117" s="34"/>
      <c r="J117" s="34"/>
      <c r="K117" s="34"/>
      <c r="L117" s="51"/>
      <c r="S117" s="34"/>
      <c r="T117" s="34"/>
      <c r="U117" s="34"/>
      <c r="V117" s="34"/>
      <c r="W117" s="34"/>
      <c r="X117" s="34"/>
      <c r="Y117" s="34"/>
      <c r="Z117" s="34"/>
      <c r="AA117" s="34"/>
      <c r="AB117" s="34"/>
      <c r="AC117" s="34"/>
      <c r="AD117" s="34"/>
      <c r="AE117" s="34"/>
    </row>
    <row r="118" s="2" customFormat="1" ht="6.96" customHeight="1">
      <c r="A118" s="34"/>
      <c r="B118" s="35"/>
      <c r="C118" s="34"/>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2" customHeight="1">
      <c r="A119" s="34"/>
      <c r="B119" s="35"/>
      <c r="C119" s="28" t="s">
        <v>20</v>
      </c>
      <c r="D119" s="34"/>
      <c r="E119" s="34"/>
      <c r="F119" s="23" t="str">
        <f>F14</f>
        <v>Pelhřimov</v>
      </c>
      <c r="G119" s="34"/>
      <c r="H119" s="34"/>
      <c r="I119" s="28" t="s">
        <v>22</v>
      </c>
      <c r="J119" s="65" t="str">
        <f>IF(J14="","",J14)</f>
        <v>5. 12. 2024</v>
      </c>
      <c r="K119" s="34"/>
      <c r="L119" s="51"/>
      <c r="S119" s="34"/>
      <c r="T119" s="34"/>
      <c r="U119" s="34"/>
      <c r="V119" s="34"/>
      <c r="W119" s="34"/>
      <c r="X119" s="34"/>
      <c r="Y119" s="34"/>
      <c r="Z119" s="34"/>
      <c r="AA119" s="34"/>
      <c r="AB119" s="34"/>
      <c r="AC119" s="34"/>
      <c r="AD119" s="34"/>
      <c r="AE119" s="34"/>
    </row>
    <row r="120" s="2" customFormat="1" ht="6.96" customHeight="1">
      <c r="A120" s="34"/>
      <c r="B120" s="35"/>
      <c r="C120" s="34"/>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15.15" customHeight="1">
      <c r="A121" s="34"/>
      <c r="B121" s="35"/>
      <c r="C121" s="28" t="s">
        <v>24</v>
      </c>
      <c r="D121" s="34"/>
      <c r="E121" s="34"/>
      <c r="F121" s="23" t="str">
        <f>E17</f>
        <v>Město Pelhřimov</v>
      </c>
      <c r="G121" s="34"/>
      <c r="H121" s="34"/>
      <c r="I121" s="28" t="s">
        <v>29</v>
      </c>
      <c r="J121" s="32" t="str">
        <f>E23</f>
        <v xml:space="preserve"> </v>
      </c>
      <c r="K121" s="34"/>
      <c r="L121" s="51"/>
      <c r="S121" s="34"/>
      <c r="T121" s="34"/>
      <c r="U121" s="34"/>
      <c r="V121" s="34"/>
      <c r="W121" s="34"/>
      <c r="X121" s="34"/>
      <c r="Y121" s="34"/>
      <c r="Z121" s="34"/>
      <c r="AA121" s="34"/>
      <c r="AB121" s="34"/>
      <c r="AC121" s="34"/>
      <c r="AD121" s="34"/>
      <c r="AE121" s="34"/>
    </row>
    <row r="122" s="2" customFormat="1" ht="15.15" customHeight="1">
      <c r="A122" s="34"/>
      <c r="B122" s="35"/>
      <c r="C122" s="28" t="s">
        <v>27</v>
      </c>
      <c r="D122" s="34"/>
      <c r="E122" s="34"/>
      <c r="F122" s="23" t="str">
        <f>IF(E20="","",E20)</f>
        <v>Vyplň údaj</v>
      </c>
      <c r="G122" s="34"/>
      <c r="H122" s="34"/>
      <c r="I122" s="28" t="s">
        <v>31</v>
      </c>
      <c r="J122" s="32" t="str">
        <f>E26</f>
        <v>Ing Jaromír Čašek</v>
      </c>
      <c r="K122" s="34"/>
      <c r="L122" s="51"/>
      <c r="S122" s="34"/>
      <c r="T122" s="34"/>
      <c r="U122" s="34"/>
      <c r="V122" s="34"/>
      <c r="W122" s="34"/>
      <c r="X122" s="34"/>
      <c r="Y122" s="34"/>
      <c r="Z122" s="34"/>
      <c r="AA122" s="34"/>
      <c r="AB122" s="34"/>
      <c r="AC122" s="34"/>
      <c r="AD122" s="34"/>
      <c r="AE122" s="34"/>
    </row>
    <row r="123" s="2" customFormat="1" ht="10.32"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11" customFormat="1" ht="29.28" customHeight="1">
      <c r="A124" s="153"/>
      <c r="B124" s="154"/>
      <c r="C124" s="155" t="s">
        <v>267</v>
      </c>
      <c r="D124" s="156" t="s">
        <v>58</v>
      </c>
      <c r="E124" s="156" t="s">
        <v>54</v>
      </c>
      <c r="F124" s="156" t="s">
        <v>55</v>
      </c>
      <c r="G124" s="156" t="s">
        <v>268</v>
      </c>
      <c r="H124" s="156" t="s">
        <v>269</v>
      </c>
      <c r="I124" s="156" t="s">
        <v>270</v>
      </c>
      <c r="J124" s="157" t="s">
        <v>257</v>
      </c>
      <c r="K124" s="158" t="s">
        <v>271</v>
      </c>
      <c r="L124" s="159"/>
      <c r="M124" s="82" t="s">
        <v>1</v>
      </c>
      <c r="N124" s="83" t="s">
        <v>37</v>
      </c>
      <c r="O124" s="83" t="s">
        <v>272</v>
      </c>
      <c r="P124" s="83" t="s">
        <v>273</v>
      </c>
      <c r="Q124" s="83" t="s">
        <v>274</v>
      </c>
      <c r="R124" s="83" t="s">
        <v>275</v>
      </c>
      <c r="S124" s="83" t="s">
        <v>276</v>
      </c>
      <c r="T124" s="84" t="s">
        <v>277</v>
      </c>
      <c r="U124" s="153"/>
      <c r="V124" s="153"/>
      <c r="W124" s="153"/>
      <c r="X124" s="153"/>
      <c r="Y124" s="153"/>
      <c r="Z124" s="153"/>
      <c r="AA124" s="153"/>
      <c r="AB124" s="153"/>
      <c r="AC124" s="153"/>
      <c r="AD124" s="153"/>
      <c r="AE124" s="153"/>
    </row>
    <row r="125" s="2" customFormat="1" ht="22.8" customHeight="1">
      <c r="A125" s="34"/>
      <c r="B125" s="35"/>
      <c r="C125" s="89" t="s">
        <v>278</v>
      </c>
      <c r="D125" s="34"/>
      <c r="E125" s="34"/>
      <c r="F125" s="34"/>
      <c r="G125" s="34"/>
      <c r="H125" s="34"/>
      <c r="I125" s="34"/>
      <c r="J125" s="160">
        <f>BK125</f>
        <v>0</v>
      </c>
      <c r="K125" s="34"/>
      <c r="L125" s="35"/>
      <c r="M125" s="85"/>
      <c r="N125" s="69"/>
      <c r="O125" s="86"/>
      <c r="P125" s="161">
        <f>P126</f>
        <v>0</v>
      </c>
      <c r="Q125" s="86"/>
      <c r="R125" s="161">
        <f>R126</f>
        <v>151.51242000000002</v>
      </c>
      <c r="S125" s="86"/>
      <c r="T125" s="162">
        <f>T126</f>
        <v>0</v>
      </c>
      <c r="U125" s="34"/>
      <c r="V125" s="34"/>
      <c r="W125" s="34"/>
      <c r="X125" s="34"/>
      <c r="Y125" s="34"/>
      <c r="Z125" s="34"/>
      <c r="AA125" s="34"/>
      <c r="AB125" s="34"/>
      <c r="AC125" s="34"/>
      <c r="AD125" s="34"/>
      <c r="AE125" s="34"/>
      <c r="AT125" s="15" t="s">
        <v>72</v>
      </c>
      <c r="AU125" s="15" t="s">
        <v>259</v>
      </c>
      <c r="BK125" s="163">
        <f>BK126</f>
        <v>0</v>
      </c>
    </row>
    <row r="126" s="12" customFormat="1" ht="25.92" customHeight="1">
      <c r="A126" s="12"/>
      <c r="B126" s="164"/>
      <c r="C126" s="12"/>
      <c r="D126" s="165" t="s">
        <v>72</v>
      </c>
      <c r="E126" s="166" t="s">
        <v>2963</v>
      </c>
      <c r="F126" s="166" t="s">
        <v>2964</v>
      </c>
      <c r="G126" s="12"/>
      <c r="H126" s="12"/>
      <c r="I126" s="167"/>
      <c r="J126" s="168">
        <f>BK126</f>
        <v>0</v>
      </c>
      <c r="K126" s="12"/>
      <c r="L126" s="164"/>
      <c r="M126" s="169"/>
      <c r="N126" s="170"/>
      <c r="O126" s="170"/>
      <c r="P126" s="171">
        <f>P127+P166+P169+P180</f>
        <v>0</v>
      </c>
      <c r="Q126" s="170"/>
      <c r="R126" s="171">
        <f>R127+R166+R169+R180</f>
        <v>151.51242000000002</v>
      </c>
      <c r="S126" s="170"/>
      <c r="T126" s="172">
        <f>T127+T166+T169+T180</f>
        <v>0</v>
      </c>
      <c r="U126" s="12"/>
      <c r="V126" s="12"/>
      <c r="W126" s="12"/>
      <c r="X126" s="12"/>
      <c r="Y126" s="12"/>
      <c r="Z126" s="12"/>
      <c r="AA126" s="12"/>
      <c r="AB126" s="12"/>
      <c r="AC126" s="12"/>
      <c r="AD126" s="12"/>
      <c r="AE126" s="12"/>
      <c r="AR126" s="165" t="s">
        <v>80</v>
      </c>
      <c r="AT126" s="173" t="s">
        <v>72</v>
      </c>
      <c r="AU126" s="173" t="s">
        <v>73</v>
      </c>
      <c r="AY126" s="165" t="s">
        <v>281</v>
      </c>
      <c r="BK126" s="174">
        <f>BK127+BK166+BK169+BK180</f>
        <v>0</v>
      </c>
    </row>
    <row r="127" s="12" customFormat="1" ht="22.8" customHeight="1">
      <c r="A127" s="12"/>
      <c r="B127" s="164"/>
      <c r="C127" s="12"/>
      <c r="D127" s="165" t="s">
        <v>72</v>
      </c>
      <c r="E127" s="175" t="s">
        <v>80</v>
      </c>
      <c r="F127" s="175" t="s">
        <v>400</v>
      </c>
      <c r="G127" s="12"/>
      <c r="H127" s="12"/>
      <c r="I127" s="167"/>
      <c r="J127" s="176">
        <f>BK127</f>
        <v>0</v>
      </c>
      <c r="K127" s="12"/>
      <c r="L127" s="164"/>
      <c r="M127" s="169"/>
      <c r="N127" s="170"/>
      <c r="O127" s="170"/>
      <c r="P127" s="171">
        <f>SUM(P128:P165)</f>
        <v>0</v>
      </c>
      <c r="Q127" s="170"/>
      <c r="R127" s="171">
        <f>SUM(R128:R165)</f>
        <v>142.16640000000004</v>
      </c>
      <c r="S127" s="170"/>
      <c r="T127" s="172">
        <f>SUM(T128:T165)</f>
        <v>0</v>
      </c>
      <c r="U127" s="12"/>
      <c r="V127" s="12"/>
      <c r="W127" s="12"/>
      <c r="X127" s="12"/>
      <c r="Y127" s="12"/>
      <c r="Z127" s="12"/>
      <c r="AA127" s="12"/>
      <c r="AB127" s="12"/>
      <c r="AC127" s="12"/>
      <c r="AD127" s="12"/>
      <c r="AE127" s="12"/>
      <c r="AR127" s="165" t="s">
        <v>80</v>
      </c>
      <c r="AT127" s="173" t="s">
        <v>72</v>
      </c>
      <c r="AU127" s="173" t="s">
        <v>80</v>
      </c>
      <c r="AY127" s="165" t="s">
        <v>281</v>
      </c>
      <c r="BK127" s="174">
        <f>SUM(BK128:BK165)</f>
        <v>0</v>
      </c>
    </row>
    <row r="128" s="2" customFormat="1" ht="16.5" customHeight="1">
      <c r="A128" s="34"/>
      <c r="B128" s="177"/>
      <c r="C128" s="178" t="s">
        <v>512</v>
      </c>
      <c r="D128" s="178" t="s">
        <v>284</v>
      </c>
      <c r="E128" s="179" t="s">
        <v>4050</v>
      </c>
      <c r="F128" s="180" t="s">
        <v>4051</v>
      </c>
      <c r="G128" s="181" t="s">
        <v>505</v>
      </c>
      <c r="H128" s="203">
        <v>25</v>
      </c>
      <c r="I128" s="183"/>
      <c r="J128" s="184">
        <f>ROUND(I128*H128,2)</f>
        <v>0</v>
      </c>
      <c r="K128" s="185"/>
      <c r="L128" s="35"/>
      <c r="M128" s="186" t="s">
        <v>1</v>
      </c>
      <c r="N128" s="187" t="s">
        <v>38</v>
      </c>
      <c r="O128" s="73"/>
      <c r="P128" s="188">
        <f>O128*H128</f>
        <v>0</v>
      </c>
      <c r="Q128" s="188">
        <v>0.0071900000000000002</v>
      </c>
      <c r="R128" s="188">
        <f>Q128*H128</f>
        <v>0.17974999999999999</v>
      </c>
      <c r="S128" s="188">
        <v>0</v>
      </c>
      <c r="T128" s="189">
        <f>S128*H128</f>
        <v>0</v>
      </c>
      <c r="U128" s="34"/>
      <c r="V128" s="34"/>
      <c r="W128" s="34"/>
      <c r="X128" s="34"/>
      <c r="Y128" s="34"/>
      <c r="Z128" s="34"/>
      <c r="AA128" s="34"/>
      <c r="AB128" s="34"/>
      <c r="AC128" s="34"/>
      <c r="AD128" s="34"/>
      <c r="AE128" s="34"/>
      <c r="AR128" s="190" t="s">
        <v>97</v>
      </c>
      <c r="AT128" s="190" t="s">
        <v>284</v>
      </c>
      <c r="AU128" s="190" t="s">
        <v>82</v>
      </c>
      <c r="AY128" s="15" t="s">
        <v>281</v>
      </c>
      <c r="BE128" s="191">
        <f>IF(N128="základní",J128,0)</f>
        <v>0</v>
      </c>
      <c r="BF128" s="191">
        <f>IF(N128="snížená",J128,0)</f>
        <v>0</v>
      </c>
      <c r="BG128" s="191">
        <f>IF(N128="zákl. přenesená",J128,0)</f>
        <v>0</v>
      </c>
      <c r="BH128" s="191">
        <f>IF(N128="sníž. přenesená",J128,0)</f>
        <v>0</v>
      </c>
      <c r="BI128" s="191">
        <f>IF(N128="nulová",J128,0)</f>
        <v>0</v>
      </c>
      <c r="BJ128" s="15" t="s">
        <v>80</v>
      </c>
      <c r="BK128" s="191">
        <f>ROUND(I128*H128,2)</f>
        <v>0</v>
      </c>
      <c r="BL128" s="15" t="s">
        <v>97</v>
      </c>
      <c r="BM128" s="190" t="s">
        <v>4052</v>
      </c>
    </row>
    <row r="129" s="2" customFormat="1">
      <c r="A129" s="34"/>
      <c r="B129" s="35"/>
      <c r="C129" s="34"/>
      <c r="D129" s="192" t="s">
        <v>290</v>
      </c>
      <c r="E129" s="34"/>
      <c r="F129" s="193" t="s">
        <v>4053</v>
      </c>
      <c r="G129" s="34"/>
      <c r="H129" s="34"/>
      <c r="I129" s="194"/>
      <c r="J129" s="34"/>
      <c r="K129" s="34"/>
      <c r="L129" s="35"/>
      <c r="M129" s="195"/>
      <c r="N129" s="196"/>
      <c r="O129" s="73"/>
      <c r="P129" s="73"/>
      <c r="Q129" s="73"/>
      <c r="R129" s="73"/>
      <c r="S129" s="73"/>
      <c r="T129" s="74"/>
      <c r="U129" s="34"/>
      <c r="V129" s="34"/>
      <c r="W129" s="34"/>
      <c r="X129" s="34"/>
      <c r="Y129" s="34"/>
      <c r="Z129" s="34"/>
      <c r="AA129" s="34"/>
      <c r="AB129" s="34"/>
      <c r="AC129" s="34"/>
      <c r="AD129" s="34"/>
      <c r="AE129" s="34"/>
      <c r="AT129" s="15" t="s">
        <v>290</v>
      </c>
      <c r="AU129" s="15" t="s">
        <v>82</v>
      </c>
    </row>
    <row r="130" s="2" customFormat="1" ht="24.15" customHeight="1">
      <c r="A130" s="34"/>
      <c r="B130" s="177"/>
      <c r="C130" s="178" t="s">
        <v>517</v>
      </c>
      <c r="D130" s="178" t="s">
        <v>284</v>
      </c>
      <c r="E130" s="179" t="s">
        <v>4054</v>
      </c>
      <c r="F130" s="180" t="s">
        <v>4055</v>
      </c>
      <c r="G130" s="181" t="s">
        <v>627</v>
      </c>
      <c r="H130" s="203">
        <v>55</v>
      </c>
      <c r="I130" s="183"/>
      <c r="J130" s="184">
        <f>ROUND(I130*H130,2)</f>
        <v>0</v>
      </c>
      <c r="K130" s="185"/>
      <c r="L130" s="35"/>
      <c r="M130" s="186" t="s">
        <v>1</v>
      </c>
      <c r="N130" s="187" t="s">
        <v>38</v>
      </c>
      <c r="O130" s="73"/>
      <c r="P130" s="188">
        <f>O130*H130</f>
        <v>0</v>
      </c>
      <c r="Q130" s="188">
        <v>3.0000000000000001E-05</v>
      </c>
      <c r="R130" s="188">
        <f>Q130*H130</f>
        <v>0.00165</v>
      </c>
      <c r="S130" s="188">
        <v>0</v>
      </c>
      <c r="T130" s="189">
        <f>S130*H130</f>
        <v>0</v>
      </c>
      <c r="U130" s="34"/>
      <c r="V130" s="34"/>
      <c r="W130" s="34"/>
      <c r="X130" s="34"/>
      <c r="Y130" s="34"/>
      <c r="Z130" s="34"/>
      <c r="AA130" s="34"/>
      <c r="AB130" s="34"/>
      <c r="AC130" s="34"/>
      <c r="AD130" s="34"/>
      <c r="AE130" s="34"/>
      <c r="AR130" s="190" t="s">
        <v>97</v>
      </c>
      <c r="AT130" s="190" t="s">
        <v>284</v>
      </c>
      <c r="AU130" s="190" t="s">
        <v>82</v>
      </c>
      <c r="AY130" s="15" t="s">
        <v>281</v>
      </c>
      <c r="BE130" s="191">
        <f>IF(N130="základní",J130,0)</f>
        <v>0</v>
      </c>
      <c r="BF130" s="191">
        <f>IF(N130="snížená",J130,0)</f>
        <v>0</v>
      </c>
      <c r="BG130" s="191">
        <f>IF(N130="zákl. přenesená",J130,0)</f>
        <v>0</v>
      </c>
      <c r="BH130" s="191">
        <f>IF(N130="sníž. přenesená",J130,0)</f>
        <v>0</v>
      </c>
      <c r="BI130" s="191">
        <f>IF(N130="nulová",J130,0)</f>
        <v>0</v>
      </c>
      <c r="BJ130" s="15" t="s">
        <v>80</v>
      </c>
      <c r="BK130" s="191">
        <f>ROUND(I130*H130,2)</f>
        <v>0</v>
      </c>
      <c r="BL130" s="15" t="s">
        <v>97</v>
      </c>
      <c r="BM130" s="190" t="s">
        <v>4056</v>
      </c>
    </row>
    <row r="131" s="2" customFormat="1">
      <c r="A131" s="34"/>
      <c r="B131" s="35"/>
      <c r="C131" s="34"/>
      <c r="D131" s="192" t="s">
        <v>290</v>
      </c>
      <c r="E131" s="34"/>
      <c r="F131" s="193" t="s">
        <v>4057</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290</v>
      </c>
      <c r="AU131" s="15" t="s">
        <v>82</v>
      </c>
    </row>
    <row r="132" s="2" customFormat="1" ht="24.15" customHeight="1">
      <c r="A132" s="34"/>
      <c r="B132" s="177"/>
      <c r="C132" s="178" t="s">
        <v>522</v>
      </c>
      <c r="D132" s="178" t="s">
        <v>284</v>
      </c>
      <c r="E132" s="179" t="s">
        <v>4058</v>
      </c>
      <c r="F132" s="180" t="s">
        <v>4059</v>
      </c>
      <c r="G132" s="181" t="s">
        <v>4060</v>
      </c>
      <c r="H132" s="203">
        <v>10</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97</v>
      </c>
      <c r="AT132" s="190" t="s">
        <v>284</v>
      </c>
      <c r="AU132" s="190" t="s">
        <v>82</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4061</v>
      </c>
    </row>
    <row r="133" s="2" customFormat="1">
      <c r="A133" s="34"/>
      <c r="B133" s="35"/>
      <c r="C133" s="34"/>
      <c r="D133" s="192" t="s">
        <v>290</v>
      </c>
      <c r="E133" s="34"/>
      <c r="F133" s="193" t="s">
        <v>4062</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82</v>
      </c>
    </row>
    <row r="134" s="2" customFormat="1" ht="33" customHeight="1">
      <c r="A134" s="34"/>
      <c r="B134" s="177"/>
      <c r="C134" s="178" t="s">
        <v>343</v>
      </c>
      <c r="D134" s="178" t="s">
        <v>284</v>
      </c>
      <c r="E134" s="179" t="s">
        <v>3805</v>
      </c>
      <c r="F134" s="180" t="s">
        <v>3806</v>
      </c>
      <c r="G134" s="181" t="s">
        <v>510</v>
      </c>
      <c r="H134" s="203">
        <v>34.652999999999999</v>
      </c>
      <c r="I134" s="183"/>
      <c r="J134" s="184">
        <f>ROUND(I134*H134,2)</f>
        <v>0</v>
      </c>
      <c r="K134" s="185"/>
      <c r="L134" s="35"/>
      <c r="M134" s="186" t="s">
        <v>1</v>
      </c>
      <c r="N134" s="187" t="s">
        <v>38</v>
      </c>
      <c r="O134" s="73"/>
      <c r="P134" s="188">
        <f>O134*H134</f>
        <v>0</v>
      </c>
      <c r="Q134" s="188">
        <v>0</v>
      </c>
      <c r="R134" s="188">
        <f>Q134*H134</f>
        <v>0</v>
      </c>
      <c r="S134" s="188">
        <v>0</v>
      </c>
      <c r="T134" s="189">
        <f>S134*H134</f>
        <v>0</v>
      </c>
      <c r="U134" s="34"/>
      <c r="V134" s="34"/>
      <c r="W134" s="34"/>
      <c r="X134" s="34"/>
      <c r="Y134" s="34"/>
      <c r="Z134" s="34"/>
      <c r="AA134" s="34"/>
      <c r="AB134" s="34"/>
      <c r="AC134" s="34"/>
      <c r="AD134" s="34"/>
      <c r="AE134" s="34"/>
      <c r="AR134" s="190" t="s">
        <v>97</v>
      </c>
      <c r="AT134" s="190" t="s">
        <v>284</v>
      </c>
      <c r="AU134" s="190" t="s">
        <v>82</v>
      </c>
      <c r="AY134" s="15" t="s">
        <v>281</v>
      </c>
      <c r="BE134" s="191">
        <f>IF(N134="základní",J134,0)</f>
        <v>0</v>
      </c>
      <c r="BF134" s="191">
        <f>IF(N134="snížená",J134,0)</f>
        <v>0</v>
      </c>
      <c r="BG134" s="191">
        <f>IF(N134="zákl. přenesená",J134,0)</f>
        <v>0</v>
      </c>
      <c r="BH134" s="191">
        <f>IF(N134="sníž. přenesená",J134,0)</f>
        <v>0</v>
      </c>
      <c r="BI134" s="191">
        <f>IF(N134="nulová",J134,0)</f>
        <v>0</v>
      </c>
      <c r="BJ134" s="15" t="s">
        <v>80</v>
      </c>
      <c r="BK134" s="191">
        <f>ROUND(I134*H134,2)</f>
        <v>0</v>
      </c>
      <c r="BL134" s="15" t="s">
        <v>97</v>
      </c>
      <c r="BM134" s="190" t="s">
        <v>4063</v>
      </c>
    </row>
    <row r="135" s="2" customFormat="1">
      <c r="A135" s="34"/>
      <c r="B135" s="35"/>
      <c r="C135" s="34"/>
      <c r="D135" s="192" t="s">
        <v>290</v>
      </c>
      <c r="E135" s="34"/>
      <c r="F135" s="193" t="s">
        <v>3808</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290</v>
      </c>
      <c r="AU135" s="15" t="s">
        <v>82</v>
      </c>
    </row>
    <row r="136" s="2" customFormat="1" ht="33" customHeight="1">
      <c r="A136" s="34"/>
      <c r="B136" s="177"/>
      <c r="C136" s="178" t="s">
        <v>348</v>
      </c>
      <c r="D136" s="178" t="s">
        <v>284</v>
      </c>
      <c r="E136" s="179" t="s">
        <v>3809</v>
      </c>
      <c r="F136" s="180" t="s">
        <v>3810</v>
      </c>
      <c r="G136" s="181" t="s">
        <v>510</v>
      </c>
      <c r="H136" s="203">
        <v>51.978999999999999</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82</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4064</v>
      </c>
    </row>
    <row r="137" s="2" customFormat="1">
      <c r="A137" s="34"/>
      <c r="B137" s="35"/>
      <c r="C137" s="34"/>
      <c r="D137" s="192" t="s">
        <v>290</v>
      </c>
      <c r="E137" s="34"/>
      <c r="F137" s="193" t="s">
        <v>3812</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82</v>
      </c>
    </row>
    <row r="138" s="2" customFormat="1" ht="33" customHeight="1">
      <c r="A138" s="34"/>
      <c r="B138" s="177"/>
      <c r="C138" s="178" t="s">
        <v>353</v>
      </c>
      <c r="D138" s="178" t="s">
        <v>284</v>
      </c>
      <c r="E138" s="179" t="s">
        <v>4065</v>
      </c>
      <c r="F138" s="180" t="s">
        <v>4066</v>
      </c>
      <c r="G138" s="181" t="s">
        <v>510</v>
      </c>
      <c r="H138" s="203">
        <v>51.978999999999999</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82</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4067</v>
      </c>
    </row>
    <row r="139" s="2" customFormat="1">
      <c r="A139" s="34"/>
      <c r="B139" s="35"/>
      <c r="C139" s="34"/>
      <c r="D139" s="192" t="s">
        <v>290</v>
      </c>
      <c r="E139" s="34"/>
      <c r="F139" s="193" t="s">
        <v>4068</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82</v>
      </c>
    </row>
    <row r="140" s="2" customFormat="1" ht="33" customHeight="1">
      <c r="A140" s="34"/>
      <c r="B140" s="177"/>
      <c r="C140" s="178" t="s">
        <v>360</v>
      </c>
      <c r="D140" s="178" t="s">
        <v>284</v>
      </c>
      <c r="E140" s="179" t="s">
        <v>4069</v>
      </c>
      <c r="F140" s="180" t="s">
        <v>4070</v>
      </c>
      <c r="G140" s="181" t="s">
        <v>510</v>
      </c>
      <c r="H140" s="203">
        <v>34.652999999999999</v>
      </c>
      <c r="I140" s="183"/>
      <c r="J140" s="184">
        <f>ROUND(I140*H140,2)</f>
        <v>0</v>
      </c>
      <c r="K140" s="185"/>
      <c r="L140" s="35"/>
      <c r="M140" s="186" t="s">
        <v>1</v>
      </c>
      <c r="N140" s="187" t="s">
        <v>38</v>
      </c>
      <c r="O140" s="73"/>
      <c r="P140" s="188">
        <f>O140*H140</f>
        <v>0</v>
      </c>
      <c r="Q140" s="188">
        <v>0</v>
      </c>
      <c r="R140" s="188">
        <f>Q140*H140</f>
        <v>0</v>
      </c>
      <c r="S140" s="188">
        <v>0</v>
      </c>
      <c r="T140" s="189">
        <f>S140*H140</f>
        <v>0</v>
      </c>
      <c r="U140" s="34"/>
      <c r="V140" s="34"/>
      <c r="W140" s="34"/>
      <c r="X140" s="34"/>
      <c r="Y140" s="34"/>
      <c r="Z140" s="34"/>
      <c r="AA140" s="34"/>
      <c r="AB140" s="34"/>
      <c r="AC140" s="34"/>
      <c r="AD140" s="34"/>
      <c r="AE140" s="34"/>
      <c r="AR140" s="190" t="s">
        <v>97</v>
      </c>
      <c r="AT140" s="190" t="s">
        <v>284</v>
      </c>
      <c r="AU140" s="190" t="s">
        <v>82</v>
      </c>
      <c r="AY140" s="15" t="s">
        <v>281</v>
      </c>
      <c r="BE140" s="191">
        <f>IF(N140="základní",J140,0)</f>
        <v>0</v>
      </c>
      <c r="BF140" s="191">
        <f>IF(N140="snížená",J140,0)</f>
        <v>0</v>
      </c>
      <c r="BG140" s="191">
        <f>IF(N140="zákl. přenesená",J140,0)</f>
        <v>0</v>
      </c>
      <c r="BH140" s="191">
        <f>IF(N140="sníž. přenesená",J140,0)</f>
        <v>0</v>
      </c>
      <c r="BI140" s="191">
        <f>IF(N140="nulová",J140,0)</f>
        <v>0</v>
      </c>
      <c r="BJ140" s="15" t="s">
        <v>80</v>
      </c>
      <c r="BK140" s="191">
        <f>ROUND(I140*H140,2)</f>
        <v>0</v>
      </c>
      <c r="BL140" s="15" t="s">
        <v>97</v>
      </c>
      <c r="BM140" s="190" t="s">
        <v>4071</v>
      </c>
    </row>
    <row r="141" s="2" customFormat="1">
      <c r="A141" s="34"/>
      <c r="B141" s="35"/>
      <c r="C141" s="34"/>
      <c r="D141" s="192" t="s">
        <v>290</v>
      </c>
      <c r="E141" s="34"/>
      <c r="F141" s="193" t="s">
        <v>4072</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290</v>
      </c>
      <c r="AU141" s="15" t="s">
        <v>82</v>
      </c>
    </row>
    <row r="142" s="2" customFormat="1" ht="33" customHeight="1">
      <c r="A142" s="34"/>
      <c r="B142" s="177"/>
      <c r="C142" s="178" t="s">
        <v>97</v>
      </c>
      <c r="D142" s="178" t="s">
        <v>284</v>
      </c>
      <c r="E142" s="179" t="s">
        <v>3849</v>
      </c>
      <c r="F142" s="180" t="s">
        <v>3850</v>
      </c>
      <c r="G142" s="181" t="s">
        <v>510</v>
      </c>
      <c r="H142" s="203">
        <v>34.652999999999999</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82</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4073</v>
      </c>
    </row>
    <row r="143" s="2" customFormat="1">
      <c r="A143" s="34"/>
      <c r="B143" s="35"/>
      <c r="C143" s="34"/>
      <c r="D143" s="192" t="s">
        <v>290</v>
      </c>
      <c r="E143" s="34"/>
      <c r="F143" s="193" t="s">
        <v>3852</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82</v>
      </c>
    </row>
    <row r="144" s="2" customFormat="1" ht="37.8" customHeight="1">
      <c r="A144" s="34"/>
      <c r="B144" s="177"/>
      <c r="C144" s="178" t="s">
        <v>455</v>
      </c>
      <c r="D144" s="178" t="s">
        <v>284</v>
      </c>
      <c r="E144" s="179" t="s">
        <v>3853</v>
      </c>
      <c r="F144" s="180" t="s">
        <v>3854</v>
      </c>
      <c r="G144" s="181" t="s">
        <v>510</v>
      </c>
      <c r="H144" s="203">
        <v>103.958</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82</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4074</v>
      </c>
    </row>
    <row r="145" s="2" customFormat="1">
      <c r="A145" s="34"/>
      <c r="B145" s="35"/>
      <c r="C145" s="34"/>
      <c r="D145" s="192" t="s">
        <v>290</v>
      </c>
      <c r="E145" s="34"/>
      <c r="F145" s="193" t="s">
        <v>3856</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82</v>
      </c>
    </row>
    <row r="146" s="2" customFormat="1" ht="37.8" customHeight="1">
      <c r="A146" s="34"/>
      <c r="B146" s="177"/>
      <c r="C146" s="178" t="s">
        <v>367</v>
      </c>
      <c r="D146" s="178" t="s">
        <v>284</v>
      </c>
      <c r="E146" s="179" t="s">
        <v>3857</v>
      </c>
      <c r="F146" s="180" t="s">
        <v>3858</v>
      </c>
      <c r="G146" s="181" t="s">
        <v>510</v>
      </c>
      <c r="H146" s="203">
        <v>34.652999999999999</v>
      </c>
      <c r="I146" s="183"/>
      <c r="J146" s="184">
        <f>ROUND(I146*H146,2)</f>
        <v>0</v>
      </c>
      <c r="K146" s="185"/>
      <c r="L146" s="35"/>
      <c r="M146" s="186" t="s">
        <v>1</v>
      </c>
      <c r="N146" s="187" t="s">
        <v>38</v>
      </c>
      <c r="O146" s="73"/>
      <c r="P146" s="188">
        <f>O146*H146</f>
        <v>0</v>
      </c>
      <c r="Q146" s="188">
        <v>0</v>
      </c>
      <c r="R146" s="188">
        <f>Q146*H146</f>
        <v>0</v>
      </c>
      <c r="S146" s="188">
        <v>0</v>
      </c>
      <c r="T146" s="189">
        <f>S146*H146</f>
        <v>0</v>
      </c>
      <c r="U146" s="34"/>
      <c r="V146" s="34"/>
      <c r="W146" s="34"/>
      <c r="X146" s="34"/>
      <c r="Y146" s="34"/>
      <c r="Z146" s="34"/>
      <c r="AA146" s="34"/>
      <c r="AB146" s="34"/>
      <c r="AC146" s="34"/>
      <c r="AD146" s="34"/>
      <c r="AE146" s="34"/>
      <c r="AR146" s="190" t="s">
        <v>97</v>
      </c>
      <c r="AT146" s="190" t="s">
        <v>284</v>
      </c>
      <c r="AU146" s="190" t="s">
        <v>82</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97</v>
      </c>
      <c r="BM146" s="190" t="s">
        <v>4075</v>
      </c>
    </row>
    <row r="147" s="2" customFormat="1">
      <c r="A147" s="34"/>
      <c r="B147" s="35"/>
      <c r="C147" s="34"/>
      <c r="D147" s="192" t="s">
        <v>290</v>
      </c>
      <c r="E147" s="34"/>
      <c r="F147" s="193" t="s">
        <v>3860</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82</v>
      </c>
    </row>
    <row r="148" s="2" customFormat="1" ht="24.15" customHeight="1">
      <c r="A148" s="34"/>
      <c r="B148" s="177"/>
      <c r="C148" s="178" t="s">
        <v>280</v>
      </c>
      <c r="D148" s="178" t="s">
        <v>284</v>
      </c>
      <c r="E148" s="179" t="s">
        <v>4076</v>
      </c>
      <c r="F148" s="180" t="s">
        <v>4077</v>
      </c>
      <c r="G148" s="181" t="s">
        <v>510</v>
      </c>
      <c r="H148" s="203">
        <v>34.652999999999999</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82</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4078</v>
      </c>
    </row>
    <row r="149" s="2" customFormat="1">
      <c r="A149" s="34"/>
      <c r="B149" s="35"/>
      <c r="C149" s="34"/>
      <c r="D149" s="192" t="s">
        <v>290</v>
      </c>
      <c r="E149" s="34"/>
      <c r="F149" s="193" t="s">
        <v>4079</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82</v>
      </c>
    </row>
    <row r="150" s="2" customFormat="1" ht="24.15" customHeight="1">
      <c r="A150" s="34"/>
      <c r="B150" s="177"/>
      <c r="C150" s="178" t="s">
        <v>372</v>
      </c>
      <c r="D150" s="178" t="s">
        <v>284</v>
      </c>
      <c r="E150" s="179" t="s">
        <v>4080</v>
      </c>
      <c r="F150" s="180" t="s">
        <v>4081</v>
      </c>
      <c r="G150" s="181" t="s">
        <v>510</v>
      </c>
      <c r="H150" s="203">
        <v>103.958</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82</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4082</v>
      </c>
    </row>
    <row r="151" s="2" customFormat="1">
      <c r="A151" s="34"/>
      <c r="B151" s="35"/>
      <c r="C151" s="34"/>
      <c r="D151" s="192" t="s">
        <v>290</v>
      </c>
      <c r="E151" s="34"/>
      <c r="F151" s="193" t="s">
        <v>4083</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82</v>
      </c>
    </row>
    <row r="152" s="2" customFormat="1" ht="24.15" customHeight="1">
      <c r="A152" s="34"/>
      <c r="B152" s="177"/>
      <c r="C152" s="178" t="s">
        <v>7</v>
      </c>
      <c r="D152" s="178" t="s">
        <v>284</v>
      </c>
      <c r="E152" s="179" t="s">
        <v>4084</v>
      </c>
      <c r="F152" s="180" t="s">
        <v>4085</v>
      </c>
      <c r="G152" s="181" t="s">
        <v>510</v>
      </c>
      <c r="H152" s="203">
        <v>34.652999999999999</v>
      </c>
      <c r="I152" s="183"/>
      <c r="J152" s="184">
        <f>ROUND(I152*H152,2)</f>
        <v>0</v>
      </c>
      <c r="K152" s="185"/>
      <c r="L152" s="35"/>
      <c r="M152" s="186" t="s">
        <v>1</v>
      </c>
      <c r="N152" s="187"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97</v>
      </c>
      <c r="AT152" s="190" t="s">
        <v>284</v>
      </c>
      <c r="AU152" s="190" t="s">
        <v>82</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97</v>
      </c>
      <c r="BM152" s="190" t="s">
        <v>4086</v>
      </c>
    </row>
    <row r="153" s="2" customFormat="1">
      <c r="A153" s="34"/>
      <c r="B153" s="35"/>
      <c r="C153" s="34"/>
      <c r="D153" s="192" t="s">
        <v>290</v>
      </c>
      <c r="E153" s="34"/>
      <c r="F153" s="193" t="s">
        <v>4087</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82</v>
      </c>
    </row>
    <row r="154" s="2" customFormat="1" ht="16.5" customHeight="1">
      <c r="A154" s="34"/>
      <c r="B154" s="177"/>
      <c r="C154" s="178" t="s">
        <v>307</v>
      </c>
      <c r="D154" s="178" t="s">
        <v>284</v>
      </c>
      <c r="E154" s="179" t="s">
        <v>3872</v>
      </c>
      <c r="F154" s="180" t="s">
        <v>3873</v>
      </c>
      <c r="G154" s="181" t="s">
        <v>510</v>
      </c>
      <c r="H154" s="203">
        <v>173.26400000000001</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82</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4088</v>
      </c>
    </row>
    <row r="155" s="2" customFormat="1">
      <c r="A155" s="34"/>
      <c r="B155" s="35"/>
      <c r="C155" s="34"/>
      <c r="D155" s="192" t="s">
        <v>290</v>
      </c>
      <c r="E155" s="34"/>
      <c r="F155" s="193" t="s">
        <v>3875</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82</v>
      </c>
    </row>
    <row r="156" s="2" customFormat="1" ht="24.15" customHeight="1">
      <c r="A156" s="34"/>
      <c r="B156" s="177"/>
      <c r="C156" s="178" t="s">
        <v>312</v>
      </c>
      <c r="D156" s="178" t="s">
        <v>284</v>
      </c>
      <c r="E156" s="179" t="s">
        <v>3876</v>
      </c>
      <c r="F156" s="180" t="s">
        <v>3877</v>
      </c>
      <c r="G156" s="181" t="s">
        <v>510</v>
      </c>
      <c r="H156" s="203">
        <v>136.065</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82</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4089</v>
      </c>
    </row>
    <row r="157" s="2" customFormat="1">
      <c r="A157" s="34"/>
      <c r="B157" s="35"/>
      <c r="C157" s="34"/>
      <c r="D157" s="192" t="s">
        <v>290</v>
      </c>
      <c r="E157" s="34"/>
      <c r="F157" s="193" t="s">
        <v>3877</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82</v>
      </c>
    </row>
    <row r="158" s="2" customFormat="1" ht="24.15" customHeight="1">
      <c r="A158" s="34"/>
      <c r="B158" s="177"/>
      <c r="C158" s="178" t="s">
        <v>317</v>
      </c>
      <c r="D158" s="178" t="s">
        <v>284</v>
      </c>
      <c r="E158" s="179" t="s">
        <v>3879</v>
      </c>
      <c r="F158" s="180" t="s">
        <v>3880</v>
      </c>
      <c r="G158" s="181" t="s">
        <v>510</v>
      </c>
      <c r="H158" s="203">
        <v>78.549999999999997</v>
      </c>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97</v>
      </c>
      <c r="AT158" s="190" t="s">
        <v>284</v>
      </c>
      <c r="AU158" s="190" t="s">
        <v>82</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4090</v>
      </c>
    </row>
    <row r="159" s="2" customFormat="1">
      <c r="A159" s="34"/>
      <c r="B159" s="35"/>
      <c r="C159" s="34"/>
      <c r="D159" s="192" t="s">
        <v>290</v>
      </c>
      <c r="E159" s="34"/>
      <c r="F159" s="193" t="s">
        <v>3880</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82</v>
      </c>
    </row>
    <row r="160" s="2" customFormat="1" ht="16.5" customHeight="1">
      <c r="A160" s="34"/>
      <c r="B160" s="177"/>
      <c r="C160" s="208" t="s">
        <v>322</v>
      </c>
      <c r="D160" s="208" t="s">
        <v>2150</v>
      </c>
      <c r="E160" s="209" t="s">
        <v>3882</v>
      </c>
      <c r="F160" s="210" t="s">
        <v>3883</v>
      </c>
      <c r="G160" s="211" t="s">
        <v>515</v>
      </c>
      <c r="H160" s="212">
        <v>141.38900000000001</v>
      </c>
      <c r="I160" s="213"/>
      <c r="J160" s="214">
        <f>ROUND(I160*H160,2)</f>
        <v>0</v>
      </c>
      <c r="K160" s="215"/>
      <c r="L160" s="216"/>
      <c r="M160" s="217" t="s">
        <v>1</v>
      </c>
      <c r="N160" s="218" t="s">
        <v>38</v>
      </c>
      <c r="O160" s="73"/>
      <c r="P160" s="188">
        <f>O160*H160</f>
        <v>0</v>
      </c>
      <c r="Q160" s="188">
        <v>1</v>
      </c>
      <c r="R160" s="188">
        <f>Q160*H160</f>
        <v>141.38900000000001</v>
      </c>
      <c r="S160" s="188">
        <v>0</v>
      </c>
      <c r="T160" s="189">
        <f>S160*H160</f>
        <v>0</v>
      </c>
      <c r="U160" s="34"/>
      <c r="V160" s="34"/>
      <c r="W160" s="34"/>
      <c r="X160" s="34"/>
      <c r="Y160" s="34"/>
      <c r="Z160" s="34"/>
      <c r="AA160" s="34"/>
      <c r="AB160" s="34"/>
      <c r="AC160" s="34"/>
      <c r="AD160" s="34"/>
      <c r="AE160" s="34"/>
      <c r="AR160" s="190" t="s">
        <v>317</v>
      </c>
      <c r="AT160" s="190" t="s">
        <v>2150</v>
      </c>
      <c r="AU160" s="190" t="s">
        <v>82</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4091</v>
      </c>
    </row>
    <row r="161" s="2" customFormat="1">
      <c r="A161" s="34"/>
      <c r="B161" s="35"/>
      <c r="C161" s="34"/>
      <c r="D161" s="192" t="s">
        <v>290</v>
      </c>
      <c r="E161" s="34"/>
      <c r="F161" s="193" t="s">
        <v>3883</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82</v>
      </c>
    </row>
    <row r="162" s="2" customFormat="1" ht="16.5" customHeight="1">
      <c r="A162" s="34"/>
      <c r="B162" s="177"/>
      <c r="C162" s="178" t="s">
        <v>332</v>
      </c>
      <c r="D162" s="178" t="s">
        <v>284</v>
      </c>
      <c r="E162" s="179" t="s">
        <v>4092</v>
      </c>
      <c r="F162" s="180" t="s">
        <v>4093</v>
      </c>
      <c r="G162" s="181" t="s">
        <v>2202</v>
      </c>
      <c r="H162" s="203">
        <v>1</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82</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4094</v>
      </c>
    </row>
    <row r="163" s="2" customFormat="1">
      <c r="A163" s="34"/>
      <c r="B163" s="35"/>
      <c r="C163" s="34"/>
      <c r="D163" s="192" t="s">
        <v>290</v>
      </c>
      <c r="E163" s="34"/>
      <c r="F163" s="193" t="s">
        <v>4095</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82</v>
      </c>
    </row>
    <row r="164" s="2" customFormat="1" ht="16.5" customHeight="1">
      <c r="A164" s="34"/>
      <c r="B164" s="177"/>
      <c r="C164" s="208" t="s">
        <v>8</v>
      </c>
      <c r="D164" s="208" t="s">
        <v>2150</v>
      </c>
      <c r="E164" s="209" t="s">
        <v>4096</v>
      </c>
      <c r="F164" s="210" t="s">
        <v>4097</v>
      </c>
      <c r="G164" s="211" t="s">
        <v>2202</v>
      </c>
      <c r="H164" s="212">
        <v>1</v>
      </c>
      <c r="I164" s="213"/>
      <c r="J164" s="214">
        <f>ROUND(I164*H164,2)</f>
        <v>0</v>
      </c>
      <c r="K164" s="215"/>
      <c r="L164" s="216"/>
      <c r="M164" s="217" t="s">
        <v>1</v>
      </c>
      <c r="N164" s="218" t="s">
        <v>38</v>
      </c>
      <c r="O164" s="73"/>
      <c r="P164" s="188">
        <f>O164*H164</f>
        <v>0</v>
      </c>
      <c r="Q164" s="188">
        <v>0.59599999999999997</v>
      </c>
      <c r="R164" s="188">
        <f>Q164*H164</f>
        <v>0.59599999999999997</v>
      </c>
      <c r="S164" s="188">
        <v>0</v>
      </c>
      <c r="T164" s="189">
        <f>S164*H164</f>
        <v>0</v>
      </c>
      <c r="U164" s="34"/>
      <c r="V164" s="34"/>
      <c r="W164" s="34"/>
      <c r="X164" s="34"/>
      <c r="Y164" s="34"/>
      <c r="Z164" s="34"/>
      <c r="AA164" s="34"/>
      <c r="AB164" s="34"/>
      <c r="AC164" s="34"/>
      <c r="AD164" s="34"/>
      <c r="AE164" s="34"/>
      <c r="AR164" s="190" t="s">
        <v>317</v>
      </c>
      <c r="AT164" s="190" t="s">
        <v>2150</v>
      </c>
      <c r="AU164" s="190" t="s">
        <v>82</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97</v>
      </c>
      <c r="BM164" s="190" t="s">
        <v>4098</v>
      </c>
    </row>
    <row r="165" s="2" customFormat="1">
      <c r="A165" s="34"/>
      <c r="B165" s="35"/>
      <c r="C165" s="34"/>
      <c r="D165" s="192" t="s">
        <v>290</v>
      </c>
      <c r="E165" s="34"/>
      <c r="F165" s="193" t="s">
        <v>4099</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82</v>
      </c>
    </row>
    <row r="166" s="12" customFormat="1" ht="22.8" customHeight="1">
      <c r="A166" s="12"/>
      <c r="B166" s="164"/>
      <c r="C166" s="12"/>
      <c r="D166" s="165" t="s">
        <v>72</v>
      </c>
      <c r="E166" s="175" t="s">
        <v>82</v>
      </c>
      <c r="F166" s="175" t="s">
        <v>4100</v>
      </c>
      <c r="G166" s="12"/>
      <c r="H166" s="12"/>
      <c r="I166" s="167"/>
      <c r="J166" s="176">
        <f>BK166</f>
        <v>0</v>
      </c>
      <c r="K166" s="12"/>
      <c r="L166" s="164"/>
      <c r="M166" s="169"/>
      <c r="N166" s="170"/>
      <c r="O166" s="170"/>
      <c r="P166" s="171">
        <f>SUM(P167:P168)</f>
        <v>0</v>
      </c>
      <c r="Q166" s="170"/>
      <c r="R166" s="171">
        <f>SUM(R167:R168)</f>
        <v>9.2901600000000002</v>
      </c>
      <c r="S166" s="170"/>
      <c r="T166" s="172">
        <f>SUM(T167:T168)</f>
        <v>0</v>
      </c>
      <c r="U166" s="12"/>
      <c r="V166" s="12"/>
      <c r="W166" s="12"/>
      <c r="X166" s="12"/>
      <c r="Y166" s="12"/>
      <c r="Z166" s="12"/>
      <c r="AA166" s="12"/>
      <c r="AB166" s="12"/>
      <c r="AC166" s="12"/>
      <c r="AD166" s="12"/>
      <c r="AE166" s="12"/>
      <c r="AR166" s="165" t="s">
        <v>80</v>
      </c>
      <c r="AT166" s="173" t="s">
        <v>72</v>
      </c>
      <c r="AU166" s="173" t="s">
        <v>80</v>
      </c>
      <c r="AY166" s="165" t="s">
        <v>281</v>
      </c>
      <c r="BK166" s="174">
        <f>SUM(BK167:BK168)</f>
        <v>0</v>
      </c>
    </row>
    <row r="167" s="2" customFormat="1" ht="24.15" customHeight="1">
      <c r="A167" s="34"/>
      <c r="B167" s="177"/>
      <c r="C167" s="178" t="s">
        <v>439</v>
      </c>
      <c r="D167" s="178" t="s">
        <v>284</v>
      </c>
      <c r="E167" s="179" t="s">
        <v>4101</v>
      </c>
      <c r="F167" s="180" t="s">
        <v>4102</v>
      </c>
      <c r="G167" s="181" t="s">
        <v>510</v>
      </c>
      <c r="H167" s="203">
        <v>4.6920000000000002</v>
      </c>
      <c r="I167" s="183"/>
      <c r="J167" s="184">
        <f>ROUND(I167*H167,2)</f>
        <v>0</v>
      </c>
      <c r="K167" s="185"/>
      <c r="L167" s="35"/>
      <c r="M167" s="186" t="s">
        <v>1</v>
      </c>
      <c r="N167" s="187" t="s">
        <v>38</v>
      </c>
      <c r="O167" s="73"/>
      <c r="P167" s="188">
        <f>O167*H167</f>
        <v>0</v>
      </c>
      <c r="Q167" s="188">
        <v>1.98</v>
      </c>
      <c r="R167" s="188">
        <f>Q167*H167</f>
        <v>9.2901600000000002</v>
      </c>
      <c r="S167" s="188">
        <v>0</v>
      </c>
      <c r="T167" s="189">
        <f>S167*H167</f>
        <v>0</v>
      </c>
      <c r="U167" s="34"/>
      <c r="V167" s="34"/>
      <c r="W167" s="34"/>
      <c r="X167" s="34"/>
      <c r="Y167" s="34"/>
      <c r="Z167" s="34"/>
      <c r="AA167" s="34"/>
      <c r="AB167" s="34"/>
      <c r="AC167" s="34"/>
      <c r="AD167" s="34"/>
      <c r="AE167" s="34"/>
      <c r="AR167" s="190" t="s">
        <v>97</v>
      </c>
      <c r="AT167" s="190" t="s">
        <v>284</v>
      </c>
      <c r="AU167" s="190" t="s">
        <v>82</v>
      </c>
      <c r="AY167" s="15" t="s">
        <v>281</v>
      </c>
      <c r="BE167" s="191">
        <f>IF(N167="základní",J167,0)</f>
        <v>0</v>
      </c>
      <c r="BF167" s="191">
        <f>IF(N167="snížená",J167,0)</f>
        <v>0</v>
      </c>
      <c r="BG167" s="191">
        <f>IF(N167="zákl. přenesená",J167,0)</f>
        <v>0</v>
      </c>
      <c r="BH167" s="191">
        <f>IF(N167="sníž. přenesená",J167,0)</f>
        <v>0</v>
      </c>
      <c r="BI167" s="191">
        <f>IF(N167="nulová",J167,0)</f>
        <v>0</v>
      </c>
      <c r="BJ167" s="15" t="s">
        <v>80</v>
      </c>
      <c r="BK167" s="191">
        <f>ROUND(I167*H167,2)</f>
        <v>0</v>
      </c>
      <c r="BL167" s="15" t="s">
        <v>97</v>
      </c>
      <c r="BM167" s="190" t="s">
        <v>4103</v>
      </c>
    </row>
    <row r="168" s="2" customFormat="1">
      <c r="A168" s="34"/>
      <c r="B168" s="35"/>
      <c r="C168" s="34"/>
      <c r="D168" s="192" t="s">
        <v>290</v>
      </c>
      <c r="E168" s="34"/>
      <c r="F168" s="193" t="s">
        <v>4104</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290</v>
      </c>
      <c r="AU168" s="15" t="s">
        <v>82</v>
      </c>
    </row>
    <row r="169" s="12" customFormat="1" ht="22.8" customHeight="1">
      <c r="A169" s="12"/>
      <c r="B169" s="164"/>
      <c r="C169" s="12"/>
      <c r="D169" s="165" t="s">
        <v>72</v>
      </c>
      <c r="E169" s="175" t="s">
        <v>317</v>
      </c>
      <c r="F169" s="175" t="s">
        <v>808</v>
      </c>
      <c r="G169" s="12"/>
      <c r="H169" s="12"/>
      <c r="I169" s="167"/>
      <c r="J169" s="176">
        <f>BK169</f>
        <v>0</v>
      </c>
      <c r="K169" s="12"/>
      <c r="L169" s="164"/>
      <c r="M169" s="169"/>
      <c r="N169" s="170"/>
      <c r="O169" s="170"/>
      <c r="P169" s="171">
        <f>SUM(P170:P179)</f>
        <v>0</v>
      </c>
      <c r="Q169" s="170"/>
      <c r="R169" s="171">
        <f>SUM(R170:R179)</f>
        <v>0.05586</v>
      </c>
      <c r="S169" s="170"/>
      <c r="T169" s="172">
        <f>SUM(T170:T179)</f>
        <v>0</v>
      </c>
      <c r="U169" s="12"/>
      <c r="V169" s="12"/>
      <c r="W169" s="12"/>
      <c r="X169" s="12"/>
      <c r="Y169" s="12"/>
      <c r="Z169" s="12"/>
      <c r="AA169" s="12"/>
      <c r="AB169" s="12"/>
      <c r="AC169" s="12"/>
      <c r="AD169" s="12"/>
      <c r="AE169" s="12"/>
      <c r="AR169" s="165" t="s">
        <v>80</v>
      </c>
      <c r="AT169" s="173" t="s">
        <v>72</v>
      </c>
      <c r="AU169" s="173" t="s">
        <v>80</v>
      </c>
      <c r="AY169" s="165" t="s">
        <v>281</v>
      </c>
      <c r="BK169" s="174">
        <f>SUM(BK170:BK179)</f>
        <v>0</v>
      </c>
    </row>
    <row r="170" s="2" customFormat="1" ht="16.5" customHeight="1">
      <c r="A170" s="34"/>
      <c r="B170" s="177"/>
      <c r="C170" s="178" t="s">
        <v>507</v>
      </c>
      <c r="D170" s="178" t="s">
        <v>284</v>
      </c>
      <c r="E170" s="179" t="s">
        <v>4105</v>
      </c>
      <c r="F170" s="180" t="s">
        <v>4106</v>
      </c>
      <c r="G170" s="181" t="s">
        <v>505</v>
      </c>
      <c r="H170" s="203">
        <v>7</v>
      </c>
      <c r="I170" s="183"/>
      <c r="J170" s="184">
        <f>ROUND(I170*H170,2)</f>
        <v>0</v>
      </c>
      <c r="K170" s="185"/>
      <c r="L170" s="35"/>
      <c r="M170" s="186" t="s">
        <v>1</v>
      </c>
      <c r="N170" s="187" t="s">
        <v>38</v>
      </c>
      <c r="O170" s="73"/>
      <c r="P170" s="188">
        <f>O170*H170</f>
        <v>0</v>
      </c>
      <c r="Q170" s="188">
        <v>0</v>
      </c>
      <c r="R170" s="188">
        <f>Q170*H170</f>
        <v>0</v>
      </c>
      <c r="S170" s="188">
        <v>0</v>
      </c>
      <c r="T170" s="189">
        <f>S170*H170</f>
        <v>0</v>
      </c>
      <c r="U170" s="34"/>
      <c r="V170" s="34"/>
      <c r="W170" s="34"/>
      <c r="X170" s="34"/>
      <c r="Y170" s="34"/>
      <c r="Z170" s="34"/>
      <c r="AA170" s="34"/>
      <c r="AB170" s="34"/>
      <c r="AC170" s="34"/>
      <c r="AD170" s="34"/>
      <c r="AE170" s="34"/>
      <c r="AR170" s="190" t="s">
        <v>97</v>
      </c>
      <c r="AT170" s="190" t="s">
        <v>284</v>
      </c>
      <c r="AU170" s="190" t="s">
        <v>82</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97</v>
      </c>
      <c r="BM170" s="190" t="s">
        <v>4107</v>
      </c>
    </row>
    <row r="171" s="2" customFormat="1">
      <c r="A171" s="34"/>
      <c r="B171" s="35"/>
      <c r="C171" s="34"/>
      <c r="D171" s="192" t="s">
        <v>290</v>
      </c>
      <c r="E171" s="34"/>
      <c r="F171" s="193" t="s">
        <v>4108</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82</v>
      </c>
    </row>
    <row r="172" s="2" customFormat="1" ht="16.5" customHeight="1">
      <c r="A172" s="34"/>
      <c r="B172" s="177"/>
      <c r="C172" s="208" t="s">
        <v>798</v>
      </c>
      <c r="D172" s="208" t="s">
        <v>2150</v>
      </c>
      <c r="E172" s="209" t="s">
        <v>4105</v>
      </c>
      <c r="F172" s="210" t="s">
        <v>4109</v>
      </c>
      <c r="G172" s="211" t="s">
        <v>505</v>
      </c>
      <c r="H172" s="212">
        <v>7</v>
      </c>
      <c r="I172" s="213"/>
      <c r="J172" s="214">
        <f>ROUND(I172*H172,2)</f>
        <v>0</v>
      </c>
      <c r="K172" s="215"/>
      <c r="L172" s="216"/>
      <c r="M172" s="217" t="s">
        <v>1</v>
      </c>
      <c r="N172" s="218" t="s">
        <v>38</v>
      </c>
      <c r="O172" s="73"/>
      <c r="P172" s="188">
        <f>O172*H172</f>
        <v>0</v>
      </c>
      <c r="Q172" s="188">
        <v>0</v>
      </c>
      <c r="R172" s="188">
        <f>Q172*H172</f>
        <v>0</v>
      </c>
      <c r="S172" s="188">
        <v>0</v>
      </c>
      <c r="T172" s="189">
        <f>S172*H172</f>
        <v>0</v>
      </c>
      <c r="U172" s="34"/>
      <c r="V172" s="34"/>
      <c r="W172" s="34"/>
      <c r="X172" s="34"/>
      <c r="Y172" s="34"/>
      <c r="Z172" s="34"/>
      <c r="AA172" s="34"/>
      <c r="AB172" s="34"/>
      <c r="AC172" s="34"/>
      <c r="AD172" s="34"/>
      <c r="AE172" s="34"/>
      <c r="AR172" s="190" t="s">
        <v>317</v>
      </c>
      <c r="AT172" s="190" t="s">
        <v>2150</v>
      </c>
      <c r="AU172" s="190" t="s">
        <v>82</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4110</v>
      </c>
    </row>
    <row r="173" s="2" customFormat="1">
      <c r="A173" s="34"/>
      <c r="B173" s="35"/>
      <c r="C173" s="34"/>
      <c r="D173" s="192" t="s">
        <v>290</v>
      </c>
      <c r="E173" s="34"/>
      <c r="F173" s="193" t="s">
        <v>4111</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82</v>
      </c>
    </row>
    <row r="174" s="2" customFormat="1" ht="21.75" customHeight="1">
      <c r="A174" s="34"/>
      <c r="B174" s="177"/>
      <c r="C174" s="178" t="s">
        <v>804</v>
      </c>
      <c r="D174" s="178" t="s">
        <v>284</v>
      </c>
      <c r="E174" s="179" t="s">
        <v>4112</v>
      </c>
      <c r="F174" s="180" t="s">
        <v>4113</v>
      </c>
      <c r="G174" s="181" t="s">
        <v>410</v>
      </c>
      <c r="H174" s="203">
        <v>1</v>
      </c>
      <c r="I174" s="183"/>
      <c r="J174" s="184">
        <f>ROUND(I174*H174,2)</f>
        <v>0</v>
      </c>
      <c r="K174" s="185"/>
      <c r="L174" s="35"/>
      <c r="M174" s="186" t="s">
        <v>1</v>
      </c>
      <c r="N174" s="187" t="s">
        <v>38</v>
      </c>
      <c r="O174" s="73"/>
      <c r="P174" s="188">
        <f>O174*H174</f>
        <v>0</v>
      </c>
      <c r="Q174" s="188">
        <v>0.00296</v>
      </c>
      <c r="R174" s="188">
        <f>Q174*H174</f>
        <v>0.00296</v>
      </c>
      <c r="S174" s="188">
        <v>0</v>
      </c>
      <c r="T174" s="189">
        <f>S174*H174</f>
        <v>0</v>
      </c>
      <c r="U174" s="34"/>
      <c r="V174" s="34"/>
      <c r="W174" s="34"/>
      <c r="X174" s="34"/>
      <c r="Y174" s="34"/>
      <c r="Z174" s="34"/>
      <c r="AA174" s="34"/>
      <c r="AB174" s="34"/>
      <c r="AC174" s="34"/>
      <c r="AD174" s="34"/>
      <c r="AE174" s="34"/>
      <c r="AR174" s="190" t="s">
        <v>97</v>
      </c>
      <c r="AT174" s="190" t="s">
        <v>284</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4114</v>
      </c>
    </row>
    <row r="175" s="2" customFormat="1">
      <c r="A175" s="34"/>
      <c r="B175" s="35"/>
      <c r="C175" s="34"/>
      <c r="D175" s="192" t="s">
        <v>290</v>
      </c>
      <c r="E175" s="34"/>
      <c r="F175" s="193" t="s">
        <v>4115</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2" customFormat="1" ht="24.15" customHeight="1">
      <c r="A176" s="34"/>
      <c r="B176" s="177"/>
      <c r="C176" s="208" t="s">
        <v>814</v>
      </c>
      <c r="D176" s="208" t="s">
        <v>2150</v>
      </c>
      <c r="E176" s="209" t="s">
        <v>4116</v>
      </c>
      <c r="F176" s="210" t="s">
        <v>4117</v>
      </c>
      <c r="G176" s="211" t="s">
        <v>410</v>
      </c>
      <c r="H176" s="212">
        <v>1</v>
      </c>
      <c r="I176" s="213"/>
      <c r="J176" s="214">
        <f>ROUND(I176*H176,2)</f>
        <v>0</v>
      </c>
      <c r="K176" s="215"/>
      <c r="L176" s="216"/>
      <c r="M176" s="217" t="s">
        <v>1</v>
      </c>
      <c r="N176" s="218" t="s">
        <v>38</v>
      </c>
      <c r="O176" s="73"/>
      <c r="P176" s="188">
        <f>O176*H176</f>
        <v>0</v>
      </c>
      <c r="Q176" s="188">
        <v>0.0068999999999999999</v>
      </c>
      <c r="R176" s="188">
        <f>Q176*H176</f>
        <v>0.0068999999999999999</v>
      </c>
      <c r="S176" s="188">
        <v>0</v>
      </c>
      <c r="T176" s="189">
        <f>S176*H176</f>
        <v>0</v>
      </c>
      <c r="U176" s="34"/>
      <c r="V176" s="34"/>
      <c r="W176" s="34"/>
      <c r="X176" s="34"/>
      <c r="Y176" s="34"/>
      <c r="Z176" s="34"/>
      <c r="AA176" s="34"/>
      <c r="AB176" s="34"/>
      <c r="AC176" s="34"/>
      <c r="AD176" s="34"/>
      <c r="AE176" s="34"/>
      <c r="AR176" s="190" t="s">
        <v>317</v>
      </c>
      <c r="AT176" s="190" t="s">
        <v>2150</v>
      </c>
      <c r="AU176" s="190" t="s">
        <v>82</v>
      </c>
      <c r="AY176" s="15" t="s">
        <v>281</v>
      </c>
      <c r="BE176" s="191">
        <f>IF(N176="základní",J176,0)</f>
        <v>0</v>
      </c>
      <c r="BF176" s="191">
        <f>IF(N176="snížená",J176,0)</f>
        <v>0</v>
      </c>
      <c r="BG176" s="191">
        <f>IF(N176="zákl. přenesená",J176,0)</f>
        <v>0</v>
      </c>
      <c r="BH176" s="191">
        <f>IF(N176="sníž. přenesená",J176,0)</f>
        <v>0</v>
      </c>
      <c r="BI176" s="191">
        <f>IF(N176="nulová",J176,0)</f>
        <v>0</v>
      </c>
      <c r="BJ176" s="15" t="s">
        <v>80</v>
      </c>
      <c r="BK176" s="191">
        <f>ROUND(I176*H176,2)</f>
        <v>0</v>
      </c>
      <c r="BL176" s="15" t="s">
        <v>97</v>
      </c>
      <c r="BM176" s="190" t="s">
        <v>4118</v>
      </c>
    </row>
    <row r="177" s="2" customFormat="1">
      <c r="A177" s="34"/>
      <c r="B177" s="35"/>
      <c r="C177" s="34"/>
      <c r="D177" s="192" t="s">
        <v>290</v>
      </c>
      <c r="E177" s="34"/>
      <c r="F177" s="193" t="s">
        <v>4117</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290</v>
      </c>
      <c r="AU177" s="15" t="s">
        <v>82</v>
      </c>
    </row>
    <row r="178" s="2" customFormat="1" ht="24.15" customHeight="1">
      <c r="A178" s="34"/>
      <c r="B178" s="177"/>
      <c r="C178" s="208" t="s">
        <v>809</v>
      </c>
      <c r="D178" s="208" t="s">
        <v>2150</v>
      </c>
      <c r="E178" s="209" t="s">
        <v>4119</v>
      </c>
      <c r="F178" s="210" t="s">
        <v>4120</v>
      </c>
      <c r="G178" s="211" t="s">
        <v>410</v>
      </c>
      <c r="H178" s="212">
        <v>1</v>
      </c>
      <c r="I178" s="213"/>
      <c r="J178" s="214">
        <f>ROUND(I178*H178,2)</f>
        <v>0</v>
      </c>
      <c r="K178" s="215"/>
      <c r="L178" s="216"/>
      <c r="M178" s="217" t="s">
        <v>1</v>
      </c>
      <c r="N178" s="218" t="s">
        <v>38</v>
      </c>
      <c r="O178" s="73"/>
      <c r="P178" s="188">
        <f>O178*H178</f>
        <v>0</v>
      </c>
      <c r="Q178" s="188">
        <v>0.045999999999999999</v>
      </c>
      <c r="R178" s="188">
        <f>Q178*H178</f>
        <v>0.045999999999999999</v>
      </c>
      <c r="S178" s="188">
        <v>0</v>
      </c>
      <c r="T178" s="189">
        <f>S178*H178</f>
        <v>0</v>
      </c>
      <c r="U178" s="34"/>
      <c r="V178" s="34"/>
      <c r="W178" s="34"/>
      <c r="X178" s="34"/>
      <c r="Y178" s="34"/>
      <c r="Z178" s="34"/>
      <c r="AA178" s="34"/>
      <c r="AB178" s="34"/>
      <c r="AC178" s="34"/>
      <c r="AD178" s="34"/>
      <c r="AE178" s="34"/>
      <c r="AR178" s="190" t="s">
        <v>317</v>
      </c>
      <c r="AT178" s="190" t="s">
        <v>2150</v>
      </c>
      <c r="AU178" s="190" t="s">
        <v>82</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97</v>
      </c>
      <c r="BM178" s="190" t="s">
        <v>4121</v>
      </c>
    </row>
    <row r="179" s="2" customFormat="1">
      <c r="A179" s="34"/>
      <c r="B179" s="35"/>
      <c r="C179" s="34"/>
      <c r="D179" s="192" t="s">
        <v>290</v>
      </c>
      <c r="E179" s="34"/>
      <c r="F179" s="193" t="s">
        <v>4120</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82</v>
      </c>
    </row>
    <row r="180" s="12" customFormat="1" ht="22.8" customHeight="1">
      <c r="A180" s="12"/>
      <c r="B180" s="164"/>
      <c r="C180" s="12"/>
      <c r="D180" s="165" t="s">
        <v>72</v>
      </c>
      <c r="E180" s="175" t="s">
        <v>3114</v>
      </c>
      <c r="F180" s="175" t="s">
        <v>3115</v>
      </c>
      <c r="G180" s="12"/>
      <c r="H180" s="12"/>
      <c r="I180" s="167"/>
      <c r="J180" s="176">
        <f>BK180</f>
        <v>0</v>
      </c>
      <c r="K180" s="12"/>
      <c r="L180" s="164"/>
      <c r="M180" s="169"/>
      <c r="N180" s="170"/>
      <c r="O180" s="170"/>
      <c r="P180" s="171">
        <f>SUM(P181:P182)</f>
        <v>0</v>
      </c>
      <c r="Q180" s="170"/>
      <c r="R180" s="171">
        <f>SUM(R181:R182)</f>
        <v>0</v>
      </c>
      <c r="S180" s="170"/>
      <c r="T180" s="172">
        <f>SUM(T181:T182)</f>
        <v>0</v>
      </c>
      <c r="U180" s="12"/>
      <c r="V180" s="12"/>
      <c r="W180" s="12"/>
      <c r="X180" s="12"/>
      <c r="Y180" s="12"/>
      <c r="Z180" s="12"/>
      <c r="AA180" s="12"/>
      <c r="AB180" s="12"/>
      <c r="AC180" s="12"/>
      <c r="AD180" s="12"/>
      <c r="AE180" s="12"/>
      <c r="AR180" s="165" t="s">
        <v>80</v>
      </c>
      <c r="AT180" s="173" t="s">
        <v>72</v>
      </c>
      <c r="AU180" s="173" t="s">
        <v>80</v>
      </c>
      <c r="AY180" s="165" t="s">
        <v>281</v>
      </c>
      <c r="BK180" s="174">
        <f>SUM(BK181:BK182)</f>
        <v>0</v>
      </c>
    </row>
    <row r="181" s="2" customFormat="1" ht="24.15" customHeight="1">
      <c r="A181" s="34"/>
      <c r="B181" s="177"/>
      <c r="C181" s="178" t="s">
        <v>526</v>
      </c>
      <c r="D181" s="178" t="s">
        <v>284</v>
      </c>
      <c r="E181" s="179" t="s">
        <v>3971</v>
      </c>
      <c r="F181" s="180" t="s">
        <v>3972</v>
      </c>
      <c r="G181" s="181" t="s">
        <v>515</v>
      </c>
      <c r="H181" s="203">
        <v>151.512</v>
      </c>
      <c r="I181" s="183"/>
      <c r="J181" s="184">
        <f>ROUND(I181*H181,2)</f>
        <v>0</v>
      </c>
      <c r="K181" s="185"/>
      <c r="L181" s="35"/>
      <c r="M181" s="186" t="s">
        <v>1</v>
      </c>
      <c r="N181" s="187"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97</v>
      </c>
      <c r="AT181" s="190" t="s">
        <v>284</v>
      </c>
      <c r="AU181" s="190" t="s">
        <v>82</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97</v>
      </c>
      <c r="BM181" s="190" t="s">
        <v>4122</v>
      </c>
    </row>
    <row r="182" s="2" customFormat="1">
      <c r="A182" s="34"/>
      <c r="B182" s="35"/>
      <c r="C182" s="34"/>
      <c r="D182" s="192" t="s">
        <v>290</v>
      </c>
      <c r="E182" s="34"/>
      <c r="F182" s="193" t="s">
        <v>3974</v>
      </c>
      <c r="G182" s="34"/>
      <c r="H182" s="34"/>
      <c r="I182" s="194"/>
      <c r="J182" s="34"/>
      <c r="K182" s="34"/>
      <c r="L182" s="35"/>
      <c r="M182" s="199"/>
      <c r="N182" s="200"/>
      <c r="O182" s="201"/>
      <c r="P182" s="201"/>
      <c r="Q182" s="201"/>
      <c r="R182" s="201"/>
      <c r="S182" s="201"/>
      <c r="T182" s="202"/>
      <c r="U182" s="34"/>
      <c r="V182" s="34"/>
      <c r="W182" s="34"/>
      <c r="X182" s="34"/>
      <c r="Y182" s="34"/>
      <c r="Z182" s="34"/>
      <c r="AA182" s="34"/>
      <c r="AB182" s="34"/>
      <c r="AC182" s="34"/>
      <c r="AD182" s="34"/>
      <c r="AE182" s="34"/>
      <c r="AT182" s="15" t="s">
        <v>290</v>
      </c>
      <c r="AU182" s="15" t="s">
        <v>82</v>
      </c>
    </row>
    <row r="183" s="2" customFormat="1" ht="6.96" customHeight="1">
      <c r="A183" s="34"/>
      <c r="B183" s="56"/>
      <c r="C183" s="57"/>
      <c r="D183" s="57"/>
      <c r="E183" s="57"/>
      <c r="F183" s="57"/>
      <c r="G183" s="57"/>
      <c r="H183" s="57"/>
      <c r="I183" s="57"/>
      <c r="J183" s="57"/>
      <c r="K183" s="57"/>
      <c r="L183" s="35"/>
      <c r="M183" s="34"/>
      <c r="O183" s="34"/>
      <c r="P183" s="34"/>
      <c r="Q183" s="34"/>
      <c r="R183" s="34"/>
      <c r="S183" s="34"/>
      <c r="T183" s="34"/>
      <c r="U183" s="34"/>
      <c r="V183" s="34"/>
      <c r="W183" s="34"/>
      <c r="X183" s="34"/>
      <c r="Y183" s="34"/>
      <c r="Z183" s="34"/>
      <c r="AA183" s="34"/>
      <c r="AB183" s="34"/>
      <c r="AC183" s="34"/>
      <c r="AD183" s="34"/>
      <c r="AE183" s="34"/>
    </row>
  </sheetData>
  <autoFilter ref="C124:K182"/>
  <mergeCells count="12">
    <mergeCell ref="E7:H7"/>
    <mergeCell ref="E9:H9"/>
    <mergeCell ref="E11:H11"/>
    <mergeCell ref="E20:H20"/>
    <mergeCell ref="E29:H29"/>
    <mergeCell ref="E85:H85"/>
    <mergeCell ref="E87:H87"/>
    <mergeCell ref="E89:H89"/>
    <mergeCell ref="E113:H113"/>
    <mergeCell ref="E115:H115"/>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227</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s="1" customFormat="1" ht="12" customHeight="1">
      <c r="B8" s="18"/>
      <c r="D8" s="28" t="s">
        <v>249</v>
      </c>
      <c r="L8" s="18"/>
    </row>
    <row r="9" s="2" customFormat="1" ht="16.5" customHeight="1">
      <c r="A9" s="34"/>
      <c r="B9" s="35"/>
      <c r="C9" s="34"/>
      <c r="D9" s="34"/>
      <c r="E9" s="126" t="s">
        <v>3762</v>
      </c>
      <c r="F9" s="34"/>
      <c r="G9" s="34"/>
      <c r="H9" s="34"/>
      <c r="I9" s="34"/>
      <c r="J9" s="34"/>
      <c r="K9" s="34"/>
      <c r="L9" s="51"/>
      <c r="S9" s="34"/>
      <c r="T9" s="34"/>
      <c r="U9" s="34"/>
      <c r="V9" s="34"/>
      <c r="W9" s="34"/>
      <c r="X9" s="34"/>
      <c r="Y9" s="34"/>
      <c r="Z9" s="34"/>
      <c r="AA9" s="34"/>
      <c r="AB9" s="34"/>
      <c r="AC9" s="34"/>
      <c r="AD9" s="34"/>
      <c r="AE9" s="34"/>
    </row>
    <row r="10" s="2" customFormat="1" ht="12" customHeight="1">
      <c r="A10" s="34"/>
      <c r="B10" s="35"/>
      <c r="C10" s="34"/>
      <c r="D10" s="28" t="s">
        <v>251</v>
      </c>
      <c r="E10" s="34"/>
      <c r="F10" s="34"/>
      <c r="G10" s="34"/>
      <c r="H10" s="34"/>
      <c r="I10" s="34"/>
      <c r="J10" s="34"/>
      <c r="K10" s="34"/>
      <c r="L10" s="51"/>
      <c r="S10" s="34"/>
      <c r="T10" s="34"/>
      <c r="U10" s="34"/>
      <c r="V10" s="34"/>
      <c r="W10" s="34"/>
      <c r="X10" s="34"/>
      <c r="Y10" s="34"/>
      <c r="Z10" s="34"/>
      <c r="AA10" s="34"/>
      <c r="AB10" s="34"/>
      <c r="AC10" s="34"/>
      <c r="AD10" s="34"/>
      <c r="AE10" s="34"/>
    </row>
    <row r="11" s="2" customFormat="1" ht="16.5" customHeight="1">
      <c r="A11" s="34"/>
      <c r="B11" s="35"/>
      <c r="C11" s="34"/>
      <c r="D11" s="34"/>
      <c r="E11" s="63" t="s">
        <v>4123</v>
      </c>
      <c r="F11" s="34"/>
      <c r="G11" s="34"/>
      <c r="H11" s="34"/>
      <c r="I11" s="34"/>
      <c r="J11" s="34"/>
      <c r="K11" s="34"/>
      <c r="L11" s="51"/>
      <c r="S11" s="34"/>
      <c r="T11" s="34"/>
      <c r="U11" s="34"/>
      <c r="V11" s="34"/>
      <c r="W11" s="34"/>
      <c r="X11" s="34"/>
      <c r="Y11" s="34"/>
      <c r="Z11" s="34"/>
      <c r="AA11" s="34"/>
      <c r="AB11" s="34"/>
      <c r="AC11" s="34"/>
      <c r="AD11" s="34"/>
      <c r="AE11" s="34"/>
    </row>
    <row r="12" s="2" customFormat="1">
      <c r="A12" s="34"/>
      <c r="B12" s="35"/>
      <c r="C12" s="34"/>
      <c r="D12" s="34"/>
      <c r="E12" s="34"/>
      <c r="F12" s="34"/>
      <c r="G12" s="34"/>
      <c r="H12" s="34"/>
      <c r="I12" s="34"/>
      <c r="J12" s="34"/>
      <c r="K12" s="34"/>
      <c r="L12" s="51"/>
      <c r="S12" s="34"/>
      <c r="T12" s="34"/>
      <c r="U12" s="34"/>
      <c r="V12" s="34"/>
      <c r="W12" s="34"/>
      <c r="X12" s="34"/>
      <c r="Y12" s="34"/>
      <c r="Z12" s="34"/>
      <c r="AA12" s="34"/>
      <c r="AB12" s="34"/>
      <c r="AC12" s="34"/>
      <c r="AD12" s="34"/>
      <c r="AE12" s="34"/>
    </row>
    <row r="13" s="2" customFormat="1" ht="12" customHeight="1">
      <c r="A13" s="34"/>
      <c r="B13" s="35"/>
      <c r="C13" s="34"/>
      <c r="D13" s="28" t="s">
        <v>18</v>
      </c>
      <c r="E13" s="34"/>
      <c r="F13" s="23" t="s">
        <v>1</v>
      </c>
      <c r="G13" s="34"/>
      <c r="H13" s="34"/>
      <c r="I13" s="28" t="s">
        <v>19</v>
      </c>
      <c r="J13" s="23" t="s">
        <v>1</v>
      </c>
      <c r="K13" s="34"/>
      <c r="L13" s="51"/>
      <c r="S13" s="34"/>
      <c r="T13" s="34"/>
      <c r="U13" s="34"/>
      <c r="V13" s="34"/>
      <c r="W13" s="34"/>
      <c r="X13" s="34"/>
      <c r="Y13" s="34"/>
      <c r="Z13" s="34"/>
      <c r="AA13" s="34"/>
      <c r="AB13" s="34"/>
      <c r="AC13" s="34"/>
      <c r="AD13" s="34"/>
      <c r="AE13" s="34"/>
    </row>
    <row r="14" s="2" customFormat="1" ht="12" customHeight="1">
      <c r="A14" s="34"/>
      <c r="B14" s="35"/>
      <c r="C14" s="34"/>
      <c r="D14" s="28" t="s">
        <v>20</v>
      </c>
      <c r="E14" s="34"/>
      <c r="F14" s="23" t="s">
        <v>2954</v>
      </c>
      <c r="G14" s="34"/>
      <c r="H14" s="34"/>
      <c r="I14" s="28" t="s">
        <v>22</v>
      </c>
      <c r="J14" s="65" t="str">
        <f>'Rekapitulace stavby'!AN8</f>
        <v>5. 12. 2024</v>
      </c>
      <c r="K14" s="34"/>
      <c r="L14" s="51"/>
      <c r="S14" s="34"/>
      <c r="T14" s="34"/>
      <c r="U14" s="34"/>
      <c r="V14" s="34"/>
      <c r="W14" s="34"/>
      <c r="X14" s="34"/>
      <c r="Y14" s="34"/>
      <c r="Z14" s="34"/>
      <c r="AA14" s="34"/>
      <c r="AB14" s="34"/>
      <c r="AC14" s="34"/>
      <c r="AD14" s="34"/>
      <c r="AE14" s="34"/>
    </row>
    <row r="15" s="2" customFormat="1" ht="10.8" customHeight="1">
      <c r="A15" s="34"/>
      <c r="B15" s="35"/>
      <c r="C15" s="34"/>
      <c r="D15" s="34"/>
      <c r="E15" s="34"/>
      <c r="F15" s="34"/>
      <c r="G15" s="34"/>
      <c r="H15" s="34"/>
      <c r="I15" s="34"/>
      <c r="J15" s="34"/>
      <c r="K15" s="34"/>
      <c r="L15" s="51"/>
      <c r="S15" s="34"/>
      <c r="T15" s="34"/>
      <c r="U15" s="34"/>
      <c r="V15" s="34"/>
      <c r="W15" s="34"/>
      <c r="X15" s="34"/>
      <c r="Y15" s="34"/>
      <c r="Z15" s="34"/>
      <c r="AA15" s="34"/>
      <c r="AB15" s="34"/>
      <c r="AC15" s="34"/>
      <c r="AD15" s="34"/>
      <c r="AE15" s="34"/>
    </row>
    <row r="16" s="2" customFormat="1" ht="12" customHeight="1">
      <c r="A16" s="34"/>
      <c r="B16" s="35"/>
      <c r="C16" s="34"/>
      <c r="D16" s="28" t="s">
        <v>24</v>
      </c>
      <c r="E16" s="34"/>
      <c r="F16" s="34"/>
      <c r="G16" s="34"/>
      <c r="H16" s="34"/>
      <c r="I16" s="28" t="s">
        <v>25</v>
      </c>
      <c r="J16" s="23" t="s">
        <v>3786</v>
      </c>
      <c r="K16" s="34"/>
      <c r="L16" s="51"/>
      <c r="S16" s="34"/>
      <c r="T16" s="34"/>
      <c r="U16" s="34"/>
      <c r="V16" s="34"/>
      <c r="W16" s="34"/>
      <c r="X16" s="34"/>
      <c r="Y16" s="34"/>
      <c r="Z16" s="34"/>
      <c r="AA16" s="34"/>
      <c r="AB16" s="34"/>
      <c r="AC16" s="34"/>
      <c r="AD16" s="34"/>
      <c r="AE16" s="34"/>
    </row>
    <row r="17" s="2" customFormat="1" ht="18" customHeight="1">
      <c r="A17" s="34"/>
      <c r="B17" s="35"/>
      <c r="C17" s="34"/>
      <c r="D17" s="34"/>
      <c r="E17" s="23" t="s">
        <v>2955</v>
      </c>
      <c r="F17" s="34"/>
      <c r="G17" s="34"/>
      <c r="H17" s="34"/>
      <c r="I17" s="28" t="s">
        <v>26</v>
      </c>
      <c r="J17" s="23" t="s">
        <v>1</v>
      </c>
      <c r="K17" s="34"/>
      <c r="L17" s="51"/>
      <c r="S17" s="34"/>
      <c r="T17" s="34"/>
      <c r="U17" s="34"/>
      <c r="V17" s="34"/>
      <c r="W17" s="34"/>
      <c r="X17" s="34"/>
      <c r="Y17" s="34"/>
      <c r="Z17" s="34"/>
      <c r="AA17" s="34"/>
      <c r="AB17" s="34"/>
      <c r="AC17" s="34"/>
      <c r="AD17" s="34"/>
      <c r="AE17" s="34"/>
    </row>
    <row r="18" s="2" customFormat="1" ht="6.96" customHeight="1">
      <c r="A18" s="34"/>
      <c r="B18" s="35"/>
      <c r="C18" s="34"/>
      <c r="D18" s="34"/>
      <c r="E18" s="34"/>
      <c r="F18" s="34"/>
      <c r="G18" s="34"/>
      <c r="H18" s="34"/>
      <c r="I18" s="34"/>
      <c r="J18" s="34"/>
      <c r="K18" s="34"/>
      <c r="L18" s="51"/>
      <c r="S18" s="34"/>
      <c r="T18" s="34"/>
      <c r="U18" s="34"/>
      <c r="V18" s="34"/>
      <c r="W18" s="34"/>
      <c r="X18" s="34"/>
      <c r="Y18" s="34"/>
      <c r="Z18" s="34"/>
      <c r="AA18" s="34"/>
      <c r="AB18" s="34"/>
      <c r="AC18" s="34"/>
      <c r="AD18" s="34"/>
      <c r="AE18" s="34"/>
    </row>
    <row r="19" s="2" customFormat="1" ht="12" customHeight="1">
      <c r="A19" s="34"/>
      <c r="B19" s="35"/>
      <c r="C19" s="34"/>
      <c r="D19" s="28" t="s">
        <v>27</v>
      </c>
      <c r="E19" s="34"/>
      <c r="F19" s="34"/>
      <c r="G19" s="34"/>
      <c r="H19" s="34"/>
      <c r="I19" s="28" t="s">
        <v>25</v>
      </c>
      <c r="J19" s="29" t="str">
        <f>'Rekapitulace stavby'!AN13</f>
        <v>Vyplň údaj</v>
      </c>
      <c r="K19" s="34"/>
      <c r="L19" s="51"/>
      <c r="S19" s="34"/>
      <c r="T19" s="34"/>
      <c r="U19" s="34"/>
      <c r="V19" s="34"/>
      <c r="W19" s="34"/>
      <c r="X19" s="34"/>
      <c r="Y19" s="34"/>
      <c r="Z19" s="34"/>
      <c r="AA19" s="34"/>
      <c r="AB19" s="34"/>
      <c r="AC19" s="34"/>
      <c r="AD19" s="34"/>
      <c r="AE19" s="34"/>
    </row>
    <row r="20" s="2" customFormat="1" ht="18" customHeight="1">
      <c r="A20" s="34"/>
      <c r="B20" s="35"/>
      <c r="C20" s="34"/>
      <c r="D20" s="34"/>
      <c r="E20" s="29" t="str">
        <f>'Rekapitulace stavby'!E14</f>
        <v>Vyplň údaj</v>
      </c>
      <c r="F20" s="23"/>
      <c r="G20" s="23"/>
      <c r="H20" s="23"/>
      <c r="I20" s="28" t="s">
        <v>26</v>
      </c>
      <c r="J20" s="29" t="str">
        <f>'Rekapitulace stavby'!AN14</f>
        <v>Vyplň údaj</v>
      </c>
      <c r="K20" s="34"/>
      <c r="L20" s="51"/>
      <c r="S20" s="34"/>
      <c r="T20" s="34"/>
      <c r="U20" s="34"/>
      <c r="V20" s="34"/>
      <c r="W20" s="34"/>
      <c r="X20" s="34"/>
      <c r="Y20" s="34"/>
      <c r="Z20" s="34"/>
      <c r="AA20" s="34"/>
      <c r="AB20" s="34"/>
      <c r="AC20" s="34"/>
      <c r="AD20" s="34"/>
      <c r="AE20" s="34"/>
    </row>
    <row r="21" s="2" customFormat="1" ht="6.96" customHeight="1">
      <c r="A21" s="34"/>
      <c r="B21" s="35"/>
      <c r="C21" s="34"/>
      <c r="D21" s="34"/>
      <c r="E21" s="34"/>
      <c r="F21" s="34"/>
      <c r="G21" s="34"/>
      <c r="H21" s="34"/>
      <c r="I21" s="34"/>
      <c r="J21" s="34"/>
      <c r="K21" s="34"/>
      <c r="L21" s="51"/>
      <c r="S21" s="34"/>
      <c r="T21" s="34"/>
      <c r="U21" s="34"/>
      <c r="V21" s="34"/>
      <c r="W21" s="34"/>
      <c r="X21" s="34"/>
      <c r="Y21" s="34"/>
      <c r="Z21" s="34"/>
      <c r="AA21" s="34"/>
      <c r="AB21" s="34"/>
      <c r="AC21" s="34"/>
      <c r="AD21" s="34"/>
      <c r="AE21" s="34"/>
    </row>
    <row r="22" s="2" customFormat="1" ht="12" customHeight="1">
      <c r="A22" s="34"/>
      <c r="B22" s="35"/>
      <c r="C22" s="34"/>
      <c r="D22" s="28" t="s">
        <v>29</v>
      </c>
      <c r="E22" s="34"/>
      <c r="F22" s="34"/>
      <c r="G22" s="34"/>
      <c r="H22" s="34"/>
      <c r="I22" s="28" t="s">
        <v>25</v>
      </c>
      <c r="J22" s="23" t="s">
        <v>1</v>
      </c>
      <c r="K22" s="34"/>
      <c r="L22" s="51"/>
      <c r="S22" s="34"/>
      <c r="T22" s="34"/>
      <c r="U22" s="34"/>
      <c r="V22" s="34"/>
      <c r="W22" s="34"/>
      <c r="X22" s="34"/>
      <c r="Y22" s="34"/>
      <c r="Z22" s="34"/>
      <c r="AA22" s="34"/>
      <c r="AB22" s="34"/>
      <c r="AC22" s="34"/>
      <c r="AD22" s="34"/>
      <c r="AE22" s="34"/>
    </row>
    <row r="23" s="2" customFormat="1" ht="18" customHeight="1">
      <c r="A23" s="34"/>
      <c r="B23" s="35"/>
      <c r="C23" s="34"/>
      <c r="D23" s="34"/>
      <c r="E23" s="23" t="s">
        <v>21</v>
      </c>
      <c r="F23" s="34"/>
      <c r="G23" s="34"/>
      <c r="H23" s="34"/>
      <c r="I23" s="28" t="s">
        <v>26</v>
      </c>
      <c r="J23" s="23" t="s">
        <v>1</v>
      </c>
      <c r="K23" s="34"/>
      <c r="L23" s="51"/>
      <c r="S23" s="34"/>
      <c r="T23" s="34"/>
      <c r="U23" s="34"/>
      <c r="V23" s="34"/>
      <c r="W23" s="34"/>
      <c r="X23" s="34"/>
      <c r="Y23" s="34"/>
      <c r="Z23" s="34"/>
      <c r="AA23" s="34"/>
      <c r="AB23" s="34"/>
      <c r="AC23" s="34"/>
      <c r="AD23" s="34"/>
      <c r="AE23" s="34"/>
    </row>
    <row r="24" s="2" customFormat="1" ht="6.96" customHeight="1">
      <c r="A24" s="34"/>
      <c r="B24" s="35"/>
      <c r="C24" s="34"/>
      <c r="D24" s="34"/>
      <c r="E24" s="34"/>
      <c r="F24" s="34"/>
      <c r="G24" s="34"/>
      <c r="H24" s="34"/>
      <c r="I24" s="34"/>
      <c r="J24" s="34"/>
      <c r="K24" s="34"/>
      <c r="L24" s="51"/>
      <c r="S24" s="34"/>
      <c r="T24" s="34"/>
      <c r="U24" s="34"/>
      <c r="V24" s="34"/>
      <c r="W24" s="34"/>
      <c r="X24" s="34"/>
      <c r="Y24" s="34"/>
      <c r="Z24" s="34"/>
      <c r="AA24" s="34"/>
      <c r="AB24" s="34"/>
      <c r="AC24" s="34"/>
      <c r="AD24" s="34"/>
      <c r="AE24" s="34"/>
    </row>
    <row r="25" s="2" customFormat="1" ht="12" customHeight="1">
      <c r="A25" s="34"/>
      <c r="B25" s="35"/>
      <c r="C25" s="34"/>
      <c r="D25" s="28" t="s">
        <v>31</v>
      </c>
      <c r="E25" s="34"/>
      <c r="F25" s="34"/>
      <c r="G25" s="34"/>
      <c r="H25" s="34"/>
      <c r="I25" s="28" t="s">
        <v>25</v>
      </c>
      <c r="J25" s="23" t="s">
        <v>3787</v>
      </c>
      <c r="K25" s="34"/>
      <c r="L25" s="51"/>
      <c r="S25" s="34"/>
      <c r="T25" s="34"/>
      <c r="U25" s="34"/>
      <c r="V25" s="34"/>
      <c r="W25" s="34"/>
      <c r="X25" s="34"/>
      <c r="Y25" s="34"/>
      <c r="Z25" s="34"/>
      <c r="AA25" s="34"/>
      <c r="AB25" s="34"/>
      <c r="AC25" s="34"/>
      <c r="AD25" s="34"/>
      <c r="AE25" s="34"/>
    </row>
    <row r="26" s="2" customFormat="1" ht="18" customHeight="1">
      <c r="A26" s="34"/>
      <c r="B26" s="35"/>
      <c r="C26" s="34"/>
      <c r="D26" s="34"/>
      <c r="E26" s="23" t="s">
        <v>3788</v>
      </c>
      <c r="F26" s="34"/>
      <c r="G26" s="34"/>
      <c r="H26" s="34"/>
      <c r="I26" s="28" t="s">
        <v>26</v>
      </c>
      <c r="J26" s="23" t="s">
        <v>3789</v>
      </c>
      <c r="K26" s="34"/>
      <c r="L26" s="51"/>
      <c r="S26" s="34"/>
      <c r="T26" s="34"/>
      <c r="U26" s="34"/>
      <c r="V26" s="34"/>
      <c r="W26" s="34"/>
      <c r="X26" s="34"/>
      <c r="Y26" s="34"/>
      <c r="Z26" s="34"/>
      <c r="AA26" s="34"/>
      <c r="AB26" s="34"/>
      <c r="AC26" s="34"/>
      <c r="AD26" s="34"/>
      <c r="AE26" s="34"/>
    </row>
    <row r="27" s="2" customFormat="1" ht="6.96" customHeight="1">
      <c r="A27" s="34"/>
      <c r="B27" s="35"/>
      <c r="C27" s="34"/>
      <c r="D27" s="34"/>
      <c r="E27" s="34"/>
      <c r="F27" s="34"/>
      <c r="G27" s="34"/>
      <c r="H27" s="34"/>
      <c r="I27" s="34"/>
      <c r="J27" s="34"/>
      <c r="K27" s="34"/>
      <c r="L27" s="51"/>
      <c r="S27" s="34"/>
      <c r="T27" s="34"/>
      <c r="U27" s="34"/>
      <c r="V27" s="34"/>
      <c r="W27" s="34"/>
      <c r="X27" s="34"/>
      <c r="Y27" s="34"/>
      <c r="Z27" s="34"/>
      <c r="AA27" s="34"/>
      <c r="AB27" s="34"/>
      <c r="AC27" s="34"/>
      <c r="AD27" s="34"/>
      <c r="AE27" s="34"/>
    </row>
    <row r="28" s="2" customFormat="1" ht="12" customHeight="1">
      <c r="A28" s="34"/>
      <c r="B28" s="35"/>
      <c r="C28" s="34"/>
      <c r="D28" s="28" t="s">
        <v>32</v>
      </c>
      <c r="E28" s="34"/>
      <c r="F28" s="34"/>
      <c r="G28" s="34"/>
      <c r="H28" s="34"/>
      <c r="I28" s="34"/>
      <c r="J28" s="34"/>
      <c r="K28" s="34"/>
      <c r="L28" s="51"/>
      <c r="S28" s="34"/>
      <c r="T28" s="34"/>
      <c r="U28" s="34"/>
      <c r="V28" s="34"/>
      <c r="W28" s="34"/>
      <c r="X28" s="34"/>
      <c r="Y28" s="34"/>
      <c r="Z28" s="34"/>
      <c r="AA28" s="34"/>
      <c r="AB28" s="34"/>
      <c r="AC28" s="34"/>
      <c r="AD28" s="34"/>
      <c r="AE28" s="34"/>
    </row>
    <row r="29" s="8" customFormat="1" ht="16.5" customHeight="1">
      <c r="A29" s="128"/>
      <c r="B29" s="129"/>
      <c r="C29" s="128"/>
      <c r="D29" s="128"/>
      <c r="E29" s="32" t="s">
        <v>1</v>
      </c>
      <c r="F29" s="32"/>
      <c r="G29" s="32"/>
      <c r="H29" s="32"/>
      <c r="I29" s="128"/>
      <c r="J29" s="128"/>
      <c r="K29" s="128"/>
      <c r="L29" s="130"/>
      <c r="S29" s="128"/>
      <c r="T29" s="128"/>
      <c r="U29" s="128"/>
      <c r="V29" s="128"/>
      <c r="W29" s="128"/>
      <c r="X29" s="128"/>
      <c r="Y29" s="128"/>
      <c r="Z29" s="128"/>
      <c r="AA29" s="128"/>
      <c r="AB29" s="128"/>
      <c r="AC29" s="128"/>
      <c r="AD29" s="128"/>
      <c r="AE29" s="128"/>
    </row>
    <row r="30" s="2" customFormat="1" ht="6.96" customHeight="1">
      <c r="A30" s="34"/>
      <c r="B30" s="35"/>
      <c r="C30" s="34"/>
      <c r="D30" s="34"/>
      <c r="E30" s="34"/>
      <c r="F30" s="34"/>
      <c r="G30" s="34"/>
      <c r="H30" s="34"/>
      <c r="I30" s="34"/>
      <c r="J30" s="34"/>
      <c r="K30" s="34"/>
      <c r="L30" s="51"/>
      <c r="S30" s="34"/>
      <c r="T30" s="34"/>
      <c r="U30" s="34"/>
      <c r="V30" s="34"/>
      <c r="W30" s="34"/>
      <c r="X30" s="34"/>
      <c r="Y30" s="34"/>
      <c r="Z30" s="34"/>
      <c r="AA30" s="34"/>
      <c r="AB30" s="34"/>
      <c r="AC30" s="34"/>
      <c r="AD30" s="34"/>
      <c r="AE30" s="34"/>
    </row>
    <row r="31" s="2" customFormat="1" ht="6.96" customHeight="1">
      <c r="A31" s="34"/>
      <c r="B31" s="35"/>
      <c r="C31" s="34"/>
      <c r="D31" s="86"/>
      <c r="E31" s="86"/>
      <c r="F31" s="86"/>
      <c r="G31" s="86"/>
      <c r="H31" s="86"/>
      <c r="I31" s="86"/>
      <c r="J31" s="86"/>
      <c r="K31" s="86"/>
      <c r="L31" s="51"/>
      <c r="S31" s="34"/>
      <c r="T31" s="34"/>
      <c r="U31" s="34"/>
      <c r="V31" s="34"/>
      <c r="W31" s="34"/>
      <c r="X31" s="34"/>
      <c r="Y31" s="34"/>
      <c r="Z31" s="34"/>
      <c r="AA31" s="34"/>
      <c r="AB31" s="34"/>
      <c r="AC31" s="34"/>
      <c r="AD31" s="34"/>
      <c r="AE31" s="34"/>
    </row>
    <row r="32" s="2" customFormat="1" ht="25.44" customHeight="1">
      <c r="A32" s="34"/>
      <c r="B32" s="35"/>
      <c r="C32" s="34"/>
      <c r="D32" s="131" t="s">
        <v>33</v>
      </c>
      <c r="E32" s="34"/>
      <c r="F32" s="34"/>
      <c r="G32" s="34"/>
      <c r="H32" s="34"/>
      <c r="I32" s="34"/>
      <c r="J32" s="92">
        <f>ROUND(J127, 2)</f>
        <v>0</v>
      </c>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14.4" customHeight="1">
      <c r="A34" s="34"/>
      <c r="B34" s="35"/>
      <c r="C34" s="34"/>
      <c r="D34" s="34"/>
      <c r="E34" s="34"/>
      <c r="F34" s="39" t="s">
        <v>35</v>
      </c>
      <c r="G34" s="34"/>
      <c r="H34" s="34"/>
      <c r="I34" s="39" t="s">
        <v>34</v>
      </c>
      <c r="J34" s="39" t="s">
        <v>36</v>
      </c>
      <c r="K34" s="34"/>
      <c r="L34" s="51"/>
      <c r="S34" s="34"/>
      <c r="T34" s="34"/>
      <c r="U34" s="34"/>
      <c r="V34" s="34"/>
      <c r="W34" s="34"/>
      <c r="X34" s="34"/>
      <c r="Y34" s="34"/>
      <c r="Z34" s="34"/>
      <c r="AA34" s="34"/>
      <c r="AB34" s="34"/>
      <c r="AC34" s="34"/>
      <c r="AD34" s="34"/>
      <c r="AE34" s="34"/>
    </row>
    <row r="35" s="2" customFormat="1" ht="14.4" customHeight="1">
      <c r="A35" s="34"/>
      <c r="B35" s="35"/>
      <c r="C35" s="34"/>
      <c r="D35" s="127" t="s">
        <v>37</v>
      </c>
      <c r="E35" s="28" t="s">
        <v>38</v>
      </c>
      <c r="F35" s="132">
        <f>ROUND((SUM(BE127:BE196)),  2)</f>
        <v>0</v>
      </c>
      <c r="G35" s="34"/>
      <c r="H35" s="34"/>
      <c r="I35" s="133">
        <v>0.20999999999999999</v>
      </c>
      <c r="J35" s="132">
        <f>ROUND(((SUM(BE127:BE196))*I35),  2)</f>
        <v>0</v>
      </c>
      <c r="K35" s="34"/>
      <c r="L35" s="51"/>
      <c r="S35" s="34"/>
      <c r="T35" s="34"/>
      <c r="U35" s="34"/>
      <c r="V35" s="34"/>
      <c r="W35" s="34"/>
      <c r="X35" s="34"/>
      <c r="Y35" s="34"/>
      <c r="Z35" s="34"/>
      <c r="AA35" s="34"/>
      <c r="AB35" s="34"/>
      <c r="AC35" s="34"/>
      <c r="AD35" s="34"/>
      <c r="AE35" s="34"/>
    </row>
    <row r="36" s="2" customFormat="1" ht="14.4" customHeight="1">
      <c r="A36" s="34"/>
      <c r="B36" s="35"/>
      <c r="C36" s="34"/>
      <c r="D36" s="34"/>
      <c r="E36" s="28" t="s">
        <v>39</v>
      </c>
      <c r="F36" s="132">
        <f>ROUND((SUM(BF127:BF196)),  2)</f>
        <v>0</v>
      </c>
      <c r="G36" s="34"/>
      <c r="H36" s="34"/>
      <c r="I36" s="133">
        <v>0.12</v>
      </c>
      <c r="J36" s="132">
        <f>ROUND(((SUM(BF127:BF196))*I36),  2)</f>
        <v>0</v>
      </c>
      <c r="K36" s="34"/>
      <c r="L36" s="51"/>
      <c r="S36" s="34"/>
      <c r="T36" s="34"/>
      <c r="U36" s="34"/>
      <c r="V36" s="34"/>
      <c r="W36" s="34"/>
      <c r="X36" s="34"/>
      <c r="Y36" s="34"/>
      <c r="Z36" s="34"/>
      <c r="AA36" s="34"/>
      <c r="AB36" s="34"/>
      <c r="AC36" s="34"/>
      <c r="AD36" s="34"/>
      <c r="AE36" s="34"/>
    </row>
    <row r="37" hidden="1" s="2" customFormat="1" ht="14.4" customHeight="1">
      <c r="A37" s="34"/>
      <c r="B37" s="35"/>
      <c r="C37" s="34"/>
      <c r="D37" s="34"/>
      <c r="E37" s="28" t="s">
        <v>40</v>
      </c>
      <c r="F37" s="132">
        <f>ROUND((SUM(BG127:BG196)),  2)</f>
        <v>0</v>
      </c>
      <c r="G37" s="34"/>
      <c r="H37" s="34"/>
      <c r="I37" s="133">
        <v>0.20999999999999999</v>
      </c>
      <c r="J37" s="132">
        <f>0</f>
        <v>0</v>
      </c>
      <c r="K37" s="34"/>
      <c r="L37" s="51"/>
      <c r="S37" s="34"/>
      <c r="T37" s="34"/>
      <c r="U37" s="34"/>
      <c r="V37" s="34"/>
      <c r="W37" s="34"/>
      <c r="X37" s="34"/>
      <c r="Y37" s="34"/>
      <c r="Z37" s="34"/>
      <c r="AA37" s="34"/>
      <c r="AB37" s="34"/>
      <c r="AC37" s="34"/>
      <c r="AD37" s="34"/>
      <c r="AE37" s="34"/>
    </row>
    <row r="38" hidden="1" s="2" customFormat="1" ht="14.4" customHeight="1">
      <c r="A38" s="34"/>
      <c r="B38" s="35"/>
      <c r="C38" s="34"/>
      <c r="D38" s="34"/>
      <c r="E38" s="28" t="s">
        <v>41</v>
      </c>
      <c r="F38" s="132">
        <f>ROUND((SUM(BH127:BH196)),  2)</f>
        <v>0</v>
      </c>
      <c r="G38" s="34"/>
      <c r="H38" s="34"/>
      <c r="I38" s="133">
        <v>0.12</v>
      </c>
      <c r="J38" s="132">
        <f>0</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42</v>
      </c>
      <c r="F39" s="132">
        <f>ROUND((SUM(BI127:BI196)),  2)</f>
        <v>0</v>
      </c>
      <c r="G39" s="34"/>
      <c r="H39" s="34"/>
      <c r="I39" s="133">
        <v>0</v>
      </c>
      <c r="J39" s="132">
        <f>0</f>
        <v>0</v>
      </c>
      <c r="K39" s="34"/>
      <c r="L39" s="51"/>
      <c r="S39" s="34"/>
      <c r="T39" s="34"/>
      <c r="U39" s="34"/>
      <c r="V39" s="34"/>
      <c r="W39" s="34"/>
      <c r="X39" s="34"/>
      <c r="Y39" s="34"/>
      <c r="Z39" s="34"/>
      <c r="AA39" s="34"/>
      <c r="AB39" s="34"/>
      <c r="AC39" s="34"/>
      <c r="AD39" s="34"/>
      <c r="AE39" s="34"/>
    </row>
    <row r="40" s="2" customFormat="1" ht="6.96" customHeight="1">
      <c r="A40" s="34"/>
      <c r="B40" s="35"/>
      <c r="C40" s="34"/>
      <c r="D40" s="34"/>
      <c r="E40" s="34"/>
      <c r="F40" s="34"/>
      <c r="G40" s="34"/>
      <c r="H40" s="34"/>
      <c r="I40" s="34"/>
      <c r="J40" s="34"/>
      <c r="K40" s="34"/>
      <c r="L40" s="51"/>
      <c r="S40" s="34"/>
      <c r="T40" s="34"/>
      <c r="U40" s="34"/>
      <c r="V40" s="34"/>
      <c r="W40" s="34"/>
      <c r="X40" s="34"/>
      <c r="Y40" s="34"/>
      <c r="Z40" s="34"/>
      <c r="AA40" s="34"/>
      <c r="AB40" s="34"/>
      <c r="AC40" s="34"/>
      <c r="AD40" s="34"/>
      <c r="AE40" s="34"/>
    </row>
    <row r="41" s="2" customFormat="1" ht="25.44" customHeight="1">
      <c r="A41" s="34"/>
      <c r="B41" s="35"/>
      <c r="C41" s="134"/>
      <c r="D41" s="135" t="s">
        <v>43</v>
      </c>
      <c r="E41" s="77"/>
      <c r="F41" s="77"/>
      <c r="G41" s="136" t="s">
        <v>44</v>
      </c>
      <c r="H41" s="137" t="s">
        <v>45</v>
      </c>
      <c r="I41" s="77"/>
      <c r="J41" s="138">
        <f>SUM(J32:J39)</f>
        <v>0</v>
      </c>
      <c r="K41" s="139"/>
      <c r="L41" s="51"/>
      <c r="S41" s="34"/>
      <c r="T41" s="34"/>
      <c r="U41" s="34"/>
      <c r="V41" s="34"/>
      <c r="W41" s="34"/>
      <c r="X41" s="34"/>
      <c r="Y41" s="34"/>
      <c r="Z41" s="34"/>
      <c r="AA41" s="34"/>
      <c r="AB41" s="34"/>
      <c r="AC41" s="34"/>
      <c r="AD41" s="34"/>
      <c r="AE41" s="34"/>
    </row>
    <row r="42" s="2" customFormat="1" ht="14.4"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1" customFormat="1" ht="14.4" customHeight="1">
      <c r="B43" s="18"/>
      <c r="L43" s="18"/>
    </row>
    <row r="44" s="1" customFormat="1" ht="14.4" customHeight="1">
      <c r="B44" s="18"/>
      <c r="L44" s="18"/>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2" customFormat="1" ht="16.5" customHeight="1">
      <c r="A87" s="34"/>
      <c r="B87" s="35"/>
      <c r="C87" s="34"/>
      <c r="D87" s="34"/>
      <c r="E87" s="126" t="s">
        <v>3762</v>
      </c>
      <c r="F87" s="34"/>
      <c r="G87" s="34"/>
      <c r="H87" s="34"/>
      <c r="I87" s="34"/>
      <c r="J87" s="34"/>
      <c r="K87" s="34"/>
      <c r="L87" s="51"/>
      <c r="S87" s="34"/>
      <c r="T87" s="34"/>
      <c r="U87" s="34"/>
      <c r="V87" s="34"/>
      <c r="W87" s="34"/>
      <c r="X87" s="34"/>
      <c r="Y87" s="34"/>
      <c r="Z87" s="34"/>
      <c r="AA87" s="34"/>
      <c r="AB87" s="34"/>
      <c r="AC87" s="34"/>
      <c r="AD87" s="34"/>
      <c r="AE87" s="34"/>
    </row>
    <row r="88" s="2" customFormat="1" ht="12" customHeight="1">
      <c r="A88" s="34"/>
      <c r="B88" s="35"/>
      <c r="C88" s="28" t="s">
        <v>251</v>
      </c>
      <c r="D88" s="34"/>
      <c r="E88" s="34"/>
      <c r="F88" s="34"/>
      <c r="G88" s="34"/>
      <c r="H88" s="34"/>
      <c r="I88" s="34"/>
      <c r="J88" s="34"/>
      <c r="K88" s="34"/>
      <c r="L88" s="51"/>
      <c r="S88" s="34"/>
      <c r="T88" s="34"/>
      <c r="U88" s="34"/>
      <c r="V88" s="34"/>
      <c r="W88" s="34"/>
      <c r="X88" s="34"/>
      <c r="Y88" s="34"/>
      <c r="Z88" s="34"/>
      <c r="AA88" s="34"/>
      <c r="AB88" s="34"/>
      <c r="AC88" s="34"/>
      <c r="AD88" s="34"/>
      <c r="AE88" s="34"/>
    </row>
    <row r="89" s="2" customFormat="1" ht="16.5" customHeight="1">
      <c r="A89" s="34"/>
      <c r="B89" s="35"/>
      <c r="C89" s="34"/>
      <c r="D89" s="34"/>
      <c r="E89" s="63" t="str">
        <f>E11</f>
        <v>SO5 - Armaturní šachta</v>
      </c>
      <c r="F89" s="34"/>
      <c r="G89" s="34"/>
      <c r="H89" s="34"/>
      <c r="I89" s="34"/>
      <c r="J89" s="34"/>
      <c r="K89" s="34"/>
      <c r="L89" s="51"/>
      <c r="S89" s="34"/>
      <c r="T89" s="34"/>
      <c r="U89" s="34"/>
      <c r="V89" s="34"/>
      <c r="W89" s="34"/>
      <c r="X89" s="34"/>
      <c r="Y89" s="34"/>
      <c r="Z89" s="34"/>
      <c r="AA89" s="34"/>
      <c r="AB89" s="34"/>
      <c r="AC89" s="34"/>
      <c r="AD89" s="34"/>
      <c r="AE89" s="34"/>
    </row>
    <row r="90" s="2" customFormat="1" ht="6.96" customHeight="1">
      <c r="A90" s="34"/>
      <c r="B90" s="35"/>
      <c r="C90" s="34"/>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2" customHeight="1">
      <c r="A91" s="34"/>
      <c r="B91" s="35"/>
      <c r="C91" s="28" t="s">
        <v>20</v>
      </c>
      <c r="D91" s="34"/>
      <c r="E91" s="34"/>
      <c r="F91" s="23" t="str">
        <f>F14</f>
        <v>Pelhřimov</v>
      </c>
      <c r="G91" s="34"/>
      <c r="H91" s="34"/>
      <c r="I91" s="28" t="s">
        <v>22</v>
      </c>
      <c r="J91" s="65" t="str">
        <f>IF(J14="","",J14)</f>
        <v>5. 12. 2024</v>
      </c>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5.15" customHeight="1">
      <c r="A93" s="34"/>
      <c r="B93" s="35"/>
      <c r="C93" s="28" t="s">
        <v>24</v>
      </c>
      <c r="D93" s="34"/>
      <c r="E93" s="34"/>
      <c r="F93" s="23" t="str">
        <f>E17</f>
        <v>Město Pelhřimov</v>
      </c>
      <c r="G93" s="34"/>
      <c r="H93" s="34"/>
      <c r="I93" s="28" t="s">
        <v>29</v>
      </c>
      <c r="J93" s="32" t="str">
        <f>E23</f>
        <v xml:space="preserve"> </v>
      </c>
      <c r="K93" s="34"/>
      <c r="L93" s="51"/>
      <c r="S93" s="34"/>
      <c r="T93" s="34"/>
      <c r="U93" s="34"/>
      <c r="V93" s="34"/>
      <c r="W93" s="34"/>
      <c r="X93" s="34"/>
      <c r="Y93" s="34"/>
      <c r="Z93" s="34"/>
      <c r="AA93" s="34"/>
      <c r="AB93" s="34"/>
      <c r="AC93" s="34"/>
      <c r="AD93" s="34"/>
      <c r="AE93" s="34"/>
    </row>
    <row r="94" s="2" customFormat="1" ht="15.15" customHeight="1">
      <c r="A94" s="34"/>
      <c r="B94" s="35"/>
      <c r="C94" s="28" t="s">
        <v>27</v>
      </c>
      <c r="D94" s="34"/>
      <c r="E94" s="34"/>
      <c r="F94" s="23" t="str">
        <f>IF(E20="","",E20)</f>
        <v>Vyplň údaj</v>
      </c>
      <c r="G94" s="34"/>
      <c r="H94" s="34"/>
      <c r="I94" s="28" t="s">
        <v>31</v>
      </c>
      <c r="J94" s="32" t="str">
        <f>E26</f>
        <v>Ing Jaromír Čašek</v>
      </c>
      <c r="K94" s="34"/>
      <c r="L94" s="51"/>
      <c r="S94" s="34"/>
      <c r="T94" s="34"/>
      <c r="U94" s="34"/>
      <c r="V94" s="34"/>
      <c r="W94" s="34"/>
      <c r="X94" s="34"/>
      <c r="Y94" s="34"/>
      <c r="Z94" s="34"/>
      <c r="AA94" s="34"/>
      <c r="AB94" s="34"/>
      <c r="AC94" s="34"/>
      <c r="AD94" s="34"/>
      <c r="AE94" s="34"/>
    </row>
    <row r="95" s="2" customFormat="1" ht="10.32" customHeight="1">
      <c r="A95" s="34"/>
      <c r="B95" s="35"/>
      <c r="C95" s="34"/>
      <c r="D95" s="34"/>
      <c r="E95" s="34"/>
      <c r="F95" s="34"/>
      <c r="G95" s="34"/>
      <c r="H95" s="34"/>
      <c r="I95" s="34"/>
      <c r="J95" s="34"/>
      <c r="K95" s="34"/>
      <c r="L95" s="51"/>
      <c r="S95" s="34"/>
      <c r="T95" s="34"/>
      <c r="U95" s="34"/>
      <c r="V95" s="34"/>
      <c r="W95" s="34"/>
      <c r="X95" s="34"/>
      <c r="Y95" s="34"/>
      <c r="Z95" s="34"/>
      <c r="AA95" s="34"/>
      <c r="AB95" s="34"/>
      <c r="AC95" s="34"/>
      <c r="AD95" s="34"/>
      <c r="AE95" s="34"/>
    </row>
    <row r="96" s="2" customFormat="1" ht="29.28" customHeight="1">
      <c r="A96" s="34"/>
      <c r="B96" s="35"/>
      <c r="C96" s="142" t="s">
        <v>256</v>
      </c>
      <c r="D96" s="134"/>
      <c r="E96" s="134"/>
      <c r="F96" s="134"/>
      <c r="G96" s="134"/>
      <c r="H96" s="134"/>
      <c r="I96" s="134"/>
      <c r="J96" s="143" t="s">
        <v>257</v>
      </c>
      <c r="K96" s="1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2.8" customHeight="1">
      <c r="A98" s="34"/>
      <c r="B98" s="35"/>
      <c r="C98" s="144" t="s">
        <v>258</v>
      </c>
      <c r="D98" s="34"/>
      <c r="E98" s="34"/>
      <c r="F98" s="34"/>
      <c r="G98" s="34"/>
      <c r="H98" s="34"/>
      <c r="I98" s="34"/>
      <c r="J98" s="92">
        <f>J127</f>
        <v>0</v>
      </c>
      <c r="K98" s="34"/>
      <c r="L98" s="51"/>
      <c r="S98" s="34"/>
      <c r="T98" s="34"/>
      <c r="U98" s="34"/>
      <c r="V98" s="34"/>
      <c r="W98" s="34"/>
      <c r="X98" s="34"/>
      <c r="Y98" s="34"/>
      <c r="Z98" s="34"/>
      <c r="AA98" s="34"/>
      <c r="AB98" s="34"/>
      <c r="AC98" s="34"/>
      <c r="AD98" s="34"/>
      <c r="AE98" s="34"/>
      <c r="AU98" s="15" t="s">
        <v>259</v>
      </c>
    </row>
    <row r="99" s="9" customFormat="1" ht="24.96" customHeight="1">
      <c r="A99" s="9"/>
      <c r="B99" s="145"/>
      <c r="C99" s="9"/>
      <c r="D99" s="146" t="s">
        <v>2957</v>
      </c>
      <c r="E99" s="147"/>
      <c r="F99" s="147"/>
      <c r="G99" s="147"/>
      <c r="H99" s="147"/>
      <c r="I99" s="147"/>
      <c r="J99" s="148">
        <f>J128</f>
        <v>0</v>
      </c>
      <c r="K99" s="9"/>
      <c r="L99" s="145"/>
      <c r="S99" s="9"/>
      <c r="T99" s="9"/>
      <c r="U99" s="9"/>
      <c r="V99" s="9"/>
      <c r="W99" s="9"/>
      <c r="X99" s="9"/>
      <c r="Y99" s="9"/>
      <c r="Z99" s="9"/>
      <c r="AA99" s="9"/>
      <c r="AB99" s="9"/>
      <c r="AC99" s="9"/>
      <c r="AD99" s="9"/>
      <c r="AE99" s="9"/>
    </row>
    <row r="100" s="10" customFormat="1" ht="19.92" customHeight="1">
      <c r="A100" s="10"/>
      <c r="B100" s="149"/>
      <c r="C100" s="10"/>
      <c r="D100" s="150" t="s">
        <v>3790</v>
      </c>
      <c r="E100" s="151"/>
      <c r="F100" s="151"/>
      <c r="G100" s="151"/>
      <c r="H100" s="151"/>
      <c r="I100" s="151"/>
      <c r="J100" s="152">
        <f>J129</f>
        <v>0</v>
      </c>
      <c r="K100" s="10"/>
      <c r="L100" s="149"/>
      <c r="S100" s="10"/>
      <c r="T100" s="10"/>
      <c r="U100" s="10"/>
      <c r="V100" s="10"/>
      <c r="W100" s="10"/>
      <c r="X100" s="10"/>
      <c r="Y100" s="10"/>
      <c r="Z100" s="10"/>
      <c r="AA100" s="10"/>
      <c r="AB100" s="10"/>
      <c r="AC100" s="10"/>
      <c r="AD100" s="10"/>
      <c r="AE100" s="10"/>
    </row>
    <row r="101" s="10" customFormat="1" ht="19.92" customHeight="1">
      <c r="A101" s="10"/>
      <c r="B101" s="149"/>
      <c r="C101" s="10"/>
      <c r="D101" s="150" t="s">
        <v>4049</v>
      </c>
      <c r="E101" s="151"/>
      <c r="F101" s="151"/>
      <c r="G101" s="151"/>
      <c r="H101" s="151"/>
      <c r="I101" s="151"/>
      <c r="J101" s="152">
        <f>J158</f>
        <v>0</v>
      </c>
      <c r="K101" s="10"/>
      <c r="L101" s="149"/>
      <c r="S101" s="10"/>
      <c r="T101" s="10"/>
      <c r="U101" s="10"/>
      <c r="V101" s="10"/>
      <c r="W101" s="10"/>
      <c r="X101" s="10"/>
      <c r="Y101" s="10"/>
      <c r="Z101" s="10"/>
      <c r="AA101" s="10"/>
      <c r="AB101" s="10"/>
      <c r="AC101" s="10"/>
      <c r="AD101" s="10"/>
      <c r="AE101" s="10"/>
    </row>
    <row r="102" s="10" customFormat="1" ht="19.92" customHeight="1">
      <c r="A102" s="10"/>
      <c r="B102" s="149"/>
      <c r="C102" s="10"/>
      <c r="D102" s="150" t="s">
        <v>3792</v>
      </c>
      <c r="E102" s="151"/>
      <c r="F102" s="151"/>
      <c r="G102" s="151"/>
      <c r="H102" s="151"/>
      <c r="I102" s="151"/>
      <c r="J102" s="152">
        <f>J161</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3034</v>
      </c>
      <c r="E103" s="151"/>
      <c r="F103" s="151"/>
      <c r="G103" s="151"/>
      <c r="H103" s="151"/>
      <c r="I103" s="151"/>
      <c r="J103" s="152">
        <f>J188</f>
        <v>0</v>
      </c>
      <c r="K103" s="10"/>
      <c r="L103" s="149"/>
      <c r="S103" s="10"/>
      <c r="T103" s="10"/>
      <c r="U103" s="10"/>
      <c r="V103" s="10"/>
      <c r="W103" s="10"/>
      <c r="X103" s="10"/>
      <c r="Y103" s="10"/>
      <c r="Z103" s="10"/>
      <c r="AA103" s="10"/>
      <c r="AB103" s="10"/>
      <c r="AC103" s="10"/>
      <c r="AD103" s="10"/>
      <c r="AE103" s="10"/>
    </row>
    <row r="104" s="9" customFormat="1" ht="24.96" customHeight="1">
      <c r="A104" s="9"/>
      <c r="B104" s="145"/>
      <c r="C104" s="9"/>
      <c r="D104" s="146" t="s">
        <v>2960</v>
      </c>
      <c r="E104" s="147"/>
      <c r="F104" s="147"/>
      <c r="G104" s="147"/>
      <c r="H104" s="147"/>
      <c r="I104" s="147"/>
      <c r="J104" s="148">
        <f>J191</f>
        <v>0</v>
      </c>
      <c r="K104" s="9"/>
      <c r="L104" s="145"/>
      <c r="S104" s="9"/>
      <c r="T104" s="9"/>
      <c r="U104" s="9"/>
      <c r="V104" s="9"/>
      <c r="W104" s="9"/>
      <c r="X104" s="9"/>
      <c r="Y104" s="9"/>
      <c r="Z104" s="9"/>
      <c r="AA104" s="9"/>
      <c r="AB104" s="9"/>
      <c r="AC104" s="9"/>
      <c r="AD104" s="9"/>
      <c r="AE104" s="9"/>
    </row>
    <row r="105" s="10" customFormat="1" ht="19.92" customHeight="1">
      <c r="A105" s="10"/>
      <c r="B105" s="149"/>
      <c r="C105" s="10"/>
      <c r="D105" s="150" t="s">
        <v>4124</v>
      </c>
      <c r="E105" s="151"/>
      <c r="F105" s="151"/>
      <c r="G105" s="151"/>
      <c r="H105" s="151"/>
      <c r="I105" s="151"/>
      <c r="J105" s="152">
        <f>J192</f>
        <v>0</v>
      </c>
      <c r="K105" s="10"/>
      <c r="L105" s="149"/>
      <c r="S105" s="10"/>
      <c r="T105" s="10"/>
      <c r="U105" s="10"/>
      <c r="V105" s="10"/>
      <c r="W105" s="10"/>
      <c r="X105" s="10"/>
      <c r="Y105" s="10"/>
      <c r="Z105" s="10"/>
      <c r="AA105" s="10"/>
      <c r="AB105" s="10"/>
      <c r="AC105" s="10"/>
      <c r="AD105" s="10"/>
      <c r="AE105" s="10"/>
    </row>
    <row r="106" s="2" customFormat="1" ht="21.84" customHeight="1">
      <c r="A106" s="34"/>
      <c r="B106" s="35"/>
      <c r="C106" s="34"/>
      <c r="D106" s="34"/>
      <c r="E106" s="34"/>
      <c r="F106" s="34"/>
      <c r="G106" s="34"/>
      <c r="H106" s="34"/>
      <c r="I106" s="34"/>
      <c r="J106" s="34"/>
      <c r="K106" s="34"/>
      <c r="L106" s="51"/>
      <c r="S106" s="34"/>
      <c r="T106" s="34"/>
      <c r="U106" s="34"/>
      <c r="V106" s="34"/>
      <c r="W106" s="34"/>
      <c r="X106" s="34"/>
      <c r="Y106" s="34"/>
      <c r="Z106" s="34"/>
      <c r="AA106" s="34"/>
      <c r="AB106" s="34"/>
      <c r="AC106" s="34"/>
      <c r="AD106" s="34"/>
      <c r="AE106" s="34"/>
    </row>
    <row r="107" s="2" customFormat="1" ht="6.96" customHeight="1">
      <c r="A107" s="34"/>
      <c r="B107" s="56"/>
      <c r="C107" s="57"/>
      <c r="D107" s="57"/>
      <c r="E107" s="57"/>
      <c r="F107" s="57"/>
      <c r="G107" s="57"/>
      <c r="H107" s="57"/>
      <c r="I107" s="57"/>
      <c r="J107" s="57"/>
      <c r="K107" s="57"/>
      <c r="L107" s="51"/>
      <c r="S107" s="34"/>
      <c r="T107" s="34"/>
      <c r="U107" s="34"/>
      <c r="V107" s="34"/>
      <c r="W107" s="34"/>
      <c r="X107" s="34"/>
      <c r="Y107" s="34"/>
      <c r="Z107" s="34"/>
      <c r="AA107" s="34"/>
      <c r="AB107" s="34"/>
      <c r="AC107" s="34"/>
      <c r="AD107" s="34"/>
      <c r="AE107" s="34"/>
    </row>
    <row r="111" s="2" customFormat="1" ht="6.96" customHeight="1">
      <c r="A111" s="34"/>
      <c r="B111" s="58"/>
      <c r="C111" s="59"/>
      <c r="D111" s="59"/>
      <c r="E111" s="59"/>
      <c r="F111" s="59"/>
      <c r="G111" s="59"/>
      <c r="H111" s="59"/>
      <c r="I111" s="59"/>
      <c r="J111" s="59"/>
      <c r="K111" s="59"/>
      <c r="L111" s="51"/>
      <c r="S111" s="34"/>
      <c r="T111" s="34"/>
      <c r="U111" s="34"/>
      <c r="V111" s="34"/>
      <c r="W111" s="34"/>
      <c r="X111" s="34"/>
      <c r="Y111" s="34"/>
      <c r="Z111" s="34"/>
      <c r="AA111" s="34"/>
      <c r="AB111" s="34"/>
      <c r="AC111" s="34"/>
      <c r="AD111" s="34"/>
      <c r="AE111" s="34"/>
    </row>
    <row r="112" s="2" customFormat="1" ht="24.96" customHeight="1">
      <c r="A112" s="34"/>
      <c r="B112" s="35"/>
      <c r="C112" s="19" t="s">
        <v>266</v>
      </c>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6.96" customHeight="1">
      <c r="A113" s="34"/>
      <c r="B113" s="35"/>
      <c r="C113" s="34"/>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12" customHeight="1">
      <c r="A114" s="34"/>
      <c r="B114" s="35"/>
      <c r="C114" s="28" t="s">
        <v>16</v>
      </c>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16.5" customHeight="1">
      <c r="A115" s="34"/>
      <c r="B115" s="35"/>
      <c r="C115" s="34"/>
      <c r="D115" s="34"/>
      <c r="E115" s="126" t="str">
        <f>E7</f>
        <v>Městský park -Děkanská zahrada Pelhřimov - kompletní provedení</v>
      </c>
      <c r="F115" s="28"/>
      <c r="G115" s="28"/>
      <c r="H115" s="28"/>
      <c r="I115" s="34"/>
      <c r="J115" s="34"/>
      <c r="K115" s="34"/>
      <c r="L115" s="51"/>
      <c r="S115" s="34"/>
      <c r="T115" s="34"/>
      <c r="U115" s="34"/>
      <c r="V115" s="34"/>
      <c r="W115" s="34"/>
      <c r="X115" s="34"/>
      <c r="Y115" s="34"/>
      <c r="Z115" s="34"/>
      <c r="AA115" s="34"/>
      <c r="AB115" s="34"/>
      <c r="AC115" s="34"/>
      <c r="AD115" s="34"/>
      <c r="AE115" s="34"/>
    </row>
    <row r="116" s="1" customFormat="1" ht="12" customHeight="1">
      <c r="B116" s="18"/>
      <c r="C116" s="28" t="s">
        <v>249</v>
      </c>
      <c r="L116" s="18"/>
    </row>
    <row r="117" s="2" customFormat="1" ht="16.5" customHeight="1">
      <c r="A117" s="34"/>
      <c r="B117" s="35"/>
      <c r="C117" s="34"/>
      <c r="D117" s="34"/>
      <c r="E117" s="126" t="s">
        <v>3762</v>
      </c>
      <c r="F117" s="34"/>
      <c r="G117" s="34"/>
      <c r="H117" s="34"/>
      <c r="I117" s="34"/>
      <c r="J117" s="34"/>
      <c r="K117" s="34"/>
      <c r="L117" s="51"/>
      <c r="S117" s="34"/>
      <c r="T117" s="34"/>
      <c r="U117" s="34"/>
      <c r="V117" s="34"/>
      <c r="W117" s="34"/>
      <c r="X117" s="34"/>
      <c r="Y117" s="34"/>
      <c r="Z117" s="34"/>
      <c r="AA117" s="34"/>
      <c r="AB117" s="34"/>
      <c r="AC117" s="34"/>
      <c r="AD117" s="34"/>
      <c r="AE117" s="34"/>
    </row>
    <row r="118" s="2" customFormat="1" ht="12" customHeight="1">
      <c r="A118" s="34"/>
      <c r="B118" s="35"/>
      <c r="C118" s="28" t="s">
        <v>251</v>
      </c>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6.5" customHeight="1">
      <c r="A119" s="34"/>
      <c r="B119" s="35"/>
      <c r="C119" s="34"/>
      <c r="D119" s="34"/>
      <c r="E119" s="63" t="str">
        <f>E11</f>
        <v>SO5 - Armaturní šachta</v>
      </c>
      <c r="F119" s="34"/>
      <c r="G119" s="34"/>
      <c r="H119" s="34"/>
      <c r="I119" s="34"/>
      <c r="J119" s="34"/>
      <c r="K119" s="34"/>
      <c r="L119" s="51"/>
      <c r="S119" s="34"/>
      <c r="T119" s="34"/>
      <c r="U119" s="34"/>
      <c r="V119" s="34"/>
      <c r="W119" s="34"/>
      <c r="X119" s="34"/>
      <c r="Y119" s="34"/>
      <c r="Z119" s="34"/>
      <c r="AA119" s="34"/>
      <c r="AB119" s="34"/>
      <c r="AC119" s="34"/>
      <c r="AD119" s="34"/>
      <c r="AE119" s="34"/>
    </row>
    <row r="120" s="2" customFormat="1" ht="6.96" customHeight="1">
      <c r="A120" s="34"/>
      <c r="B120" s="35"/>
      <c r="C120" s="34"/>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20</v>
      </c>
      <c r="D121" s="34"/>
      <c r="E121" s="34"/>
      <c r="F121" s="23" t="str">
        <f>F14</f>
        <v>Pelhřimov</v>
      </c>
      <c r="G121" s="34"/>
      <c r="H121" s="34"/>
      <c r="I121" s="28" t="s">
        <v>22</v>
      </c>
      <c r="J121" s="65" t="str">
        <f>IF(J14="","",J14)</f>
        <v>5. 12. 2024</v>
      </c>
      <c r="K121" s="34"/>
      <c r="L121" s="51"/>
      <c r="S121" s="34"/>
      <c r="T121" s="34"/>
      <c r="U121" s="34"/>
      <c r="V121" s="34"/>
      <c r="W121" s="34"/>
      <c r="X121" s="34"/>
      <c r="Y121" s="34"/>
      <c r="Z121" s="34"/>
      <c r="AA121" s="34"/>
      <c r="AB121" s="34"/>
      <c r="AC121" s="34"/>
      <c r="AD121" s="34"/>
      <c r="AE121" s="34"/>
    </row>
    <row r="122" s="2" customFormat="1" ht="6.96" customHeight="1">
      <c r="A122" s="34"/>
      <c r="B122" s="35"/>
      <c r="C122" s="34"/>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2" customFormat="1" ht="15.15" customHeight="1">
      <c r="A123" s="34"/>
      <c r="B123" s="35"/>
      <c r="C123" s="28" t="s">
        <v>24</v>
      </c>
      <c r="D123" s="34"/>
      <c r="E123" s="34"/>
      <c r="F123" s="23" t="str">
        <f>E17</f>
        <v>Město Pelhřimov</v>
      </c>
      <c r="G123" s="34"/>
      <c r="H123" s="34"/>
      <c r="I123" s="28" t="s">
        <v>29</v>
      </c>
      <c r="J123" s="32" t="str">
        <f>E23</f>
        <v xml:space="preserve"> </v>
      </c>
      <c r="K123" s="34"/>
      <c r="L123" s="51"/>
      <c r="S123" s="34"/>
      <c r="T123" s="34"/>
      <c r="U123" s="34"/>
      <c r="V123" s="34"/>
      <c r="W123" s="34"/>
      <c r="X123" s="34"/>
      <c r="Y123" s="34"/>
      <c r="Z123" s="34"/>
      <c r="AA123" s="34"/>
      <c r="AB123" s="34"/>
      <c r="AC123" s="34"/>
      <c r="AD123" s="34"/>
      <c r="AE123" s="34"/>
    </row>
    <row r="124" s="2" customFormat="1" ht="15.15" customHeight="1">
      <c r="A124" s="34"/>
      <c r="B124" s="35"/>
      <c r="C124" s="28" t="s">
        <v>27</v>
      </c>
      <c r="D124" s="34"/>
      <c r="E124" s="34"/>
      <c r="F124" s="23" t="str">
        <f>IF(E20="","",E20)</f>
        <v>Vyplň údaj</v>
      </c>
      <c r="G124" s="34"/>
      <c r="H124" s="34"/>
      <c r="I124" s="28" t="s">
        <v>31</v>
      </c>
      <c r="J124" s="32" t="str">
        <f>E26</f>
        <v>Ing Jaromír Čašek</v>
      </c>
      <c r="K124" s="34"/>
      <c r="L124" s="51"/>
      <c r="S124" s="34"/>
      <c r="T124" s="34"/>
      <c r="U124" s="34"/>
      <c r="V124" s="34"/>
      <c r="W124" s="34"/>
      <c r="X124" s="34"/>
      <c r="Y124" s="34"/>
      <c r="Z124" s="34"/>
      <c r="AA124" s="34"/>
      <c r="AB124" s="34"/>
      <c r="AC124" s="34"/>
      <c r="AD124" s="34"/>
      <c r="AE124" s="34"/>
    </row>
    <row r="125" s="2" customFormat="1" ht="10.32" customHeight="1">
      <c r="A125" s="34"/>
      <c r="B125" s="35"/>
      <c r="C125" s="34"/>
      <c r="D125" s="34"/>
      <c r="E125" s="34"/>
      <c r="F125" s="34"/>
      <c r="G125" s="34"/>
      <c r="H125" s="34"/>
      <c r="I125" s="34"/>
      <c r="J125" s="34"/>
      <c r="K125" s="34"/>
      <c r="L125" s="51"/>
      <c r="S125" s="34"/>
      <c r="T125" s="34"/>
      <c r="U125" s="34"/>
      <c r="V125" s="34"/>
      <c r="W125" s="34"/>
      <c r="X125" s="34"/>
      <c r="Y125" s="34"/>
      <c r="Z125" s="34"/>
      <c r="AA125" s="34"/>
      <c r="AB125" s="34"/>
      <c r="AC125" s="34"/>
      <c r="AD125" s="34"/>
      <c r="AE125" s="34"/>
    </row>
    <row r="126" s="11" customFormat="1" ht="29.28" customHeight="1">
      <c r="A126" s="153"/>
      <c r="B126" s="154"/>
      <c r="C126" s="155" t="s">
        <v>267</v>
      </c>
      <c r="D126" s="156" t="s">
        <v>58</v>
      </c>
      <c r="E126" s="156" t="s">
        <v>54</v>
      </c>
      <c r="F126" s="156" t="s">
        <v>55</v>
      </c>
      <c r="G126" s="156" t="s">
        <v>268</v>
      </c>
      <c r="H126" s="156" t="s">
        <v>269</v>
      </c>
      <c r="I126" s="156" t="s">
        <v>270</v>
      </c>
      <c r="J126" s="157" t="s">
        <v>257</v>
      </c>
      <c r="K126" s="158" t="s">
        <v>271</v>
      </c>
      <c r="L126" s="159"/>
      <c r="M126" s="82" t="s">
        <v>1</v>
      </c>
      <c r="N126" s="83" t="s">
        <v>37</v>
      </c>
      <c r="O126" s="83" t="s">
        <v>272</v>
      </c>
      <c r="P126" s="83" t="s">
        <v>273</v>
      </c>
      <c r="Q126" s="83" t="s">
        <v>274</v>
      </c>
      <c r="R126" s="83" t="s">
        <v>275</v>
      </c>
      <c r="S126" s="83" t="s">
        <v>276</v>
      </c>
      <c r="T126" s="84" t="s">
        <v>277</v>
      </c>
      <c r="U126" s="153"/>
      <c r="V126" s="153"/>
      <c r="W126" s="153"/>
      <c r="X126" s="153"/>
      <c r="Y126" s="153"/>
      <c r="Z126" s="153"/>
      <c r="AA126" s="153"/>
      <c r="AB126" s="153"/>
      <c r="AC126" s="153"/>
      <c r="AD126" s="153"/>
      <c r="AE126" s="153"/>
    </row>
    <row r="127" s="2" customFormat="1" ht="22.8" customHeight="1">
      <c r="A127" s="34"/>
      <c r="B127" s="35"/>
      <c r="C127" s="89" t="s">
        <v>278</v>
      </c>
      <c r="D127" s="34"/>
      <c r="E127" s="34"/>
      <c r="F127" s="34"/>
      <c r="G127" s="34"/>
      <c r="H127" s="34"/>
      <c r="I127" s="34"/>
      <c r="J127" s="160">
        <f>BK127</f>
        <v>0</v>
      </c>
      <c r="K127" s="34"/>
      <c r="L127" s="35"/>
      <c r="M127" s="85"/>
      <c r="N127" s="69"/>
      <c r="O127" s="86"/>
      <c r="P127" s="161">
        <f>P128+P191</f>
        <v>0</v>
      </c>
      <c r="Q127" s="86"/>
      <c r="R127" s="161">
        <f>R128+R191</f>
        <v>2.1949899999999998</v>
      </c>
      <c r="S127" s="86"/>
      <c r="T127" s="162">
        <f>T128+T191</f>
        <v>0</v>
      </c>
      <c r="U127" s="34"/>
      <c r="V127" s="34"/>
      <c r="W127" s="34"/>
      <c r="X127" s="34"/>
      <c r="Y127" s="34"/>
      <c r="Z127" s="34"/>
      <c r="AA127" s="34"/>
      <c r="AB127" s="34"/>
      <c r="AC127" s="34"/>
      <c r="AD127" s="34"/>
      <c r="AE127" s="34"/>
      <c r="AT127" s="15" t="s">
        <v>72</v>
      </c>
      <c r="AU127" s="15" t="s">
        <v>259</v>
      </c>
      <c r="BK127" s="163">
        <f>BK128+BK191</f>
        <v>0</v>
      </c>
    </row>
    <row r="128" s="12" customFormat="1" ht="25.92" customHeight="1">
      <c r="A128" s="12"/>
      <c r="B128" s="164"/>
      <c r="C128" s="12"/>
      <c r="D128" s="165" t="s">
        <v>72</v>
      </c>
      <c r="E128" s="166" t="s">
        <v>2963</v>
      </c>
      <c r="F128" s="166" t="s">
        <v>2964</v>
      </c>
      <c r="G128" s="12"/>
      <c r="H128" s="12"/>
      <c r="I128" s="167"/>
      <c r="J128" s="168">
        <f>BK128</f>
        <v>0</v>
      </c>
      <c r="K128" s="12"/>
      <c r="L128" s="164"/>
      <c r="M128" s="169"/>
      <c r="N128" s="170"/>
      <c r="O128" s="170"/>
      <c r="P128" s="171">
        <f>P129+P158+P161+P188</f>
        <v>0</v>
      </c>
      <c r="Q128" s="170"/>
      <c r="R128" s="171">
        <f>R129+R158+R161+R188</f>
        <v>2.1898499999999999</v>
      </c>
      <c r="S128" s="170"/>
      <c r="T128" s="172">
        <f>T129+T158+T161+T188</f>
        <v>0</v>
      </c>
      <c r="U128" s="12"/>
      <c r="V128" s="12"/>
      <c r="W128" s="12"/>
      <c r="X128" s="12"/>
      <c r="Y128" s="12"/>
      <c r="Z128" s="12"/>
      <c r="AA128" s="12"/>
      <c r="AB128" s="12"/>
      <c r="AC128" s="12"/>
      <c r="AD128" s="12"/>
      <c r="AE128" s="12"/>
      <c r="AR128" s="165" t="s">
        <v>80</v>
      </c>
      <c r="AT128" s="173" t="s">
        <v>72</v>
      </c>
      <c r="AU128" s="173" t="s">
        <v>73</v>
      </c>
      <c r="AY128" s="165" t="s">
        <v>281</v>
      </c>
      <c r="BK128" s="174">
        <f>BK129+BK158+BK161+BK188</f>
        <v>0</v>
      </c>
    </row>
    <row r="129" s="12" customFormat="1" ht="22.8" customHeight="1">
      <c r="A129" s="12"/>
      <c r="B129" s="164"/>
      <c r="C129" s="12"/>
      <c r="D129" s="165" t="s">
        <v>72</v>
      </c>
      <c r="E129" s="175" t="s">
        <v>80</v>
      </c>
      <c r="F129" s="175" t="s">
        <v>400</v>
      </c>
      <c r="G129" s="12"/>
      <c r="H129" s="12"/>
      <c r="I129" s="167"/>
      <c r="J129" s="176">
        <f>BK129</f>
        <v>0</v>
      </c>
      <c r="K129" s="12"/>
      <c r="L129" s="164"/>
      <c r="M129" s="169"/>
      <c r="N129" s="170"/>
      <c r="O129" s="170"/>
      <c r="P129" s="171">
        <f>SUM(P130:P157)</f>
        <v>0</v>
      </c>
      <c r="Q129" s="170"/>
      <c r="R129" s="171">
        <f>SUM(R130:R157)</f>
        <v>0.1802</v>
      </c>
      <c r="S129" s="170"/>
      <c r="T129" s="172">
        <f>SUM(T130:T157)</f>
        <v>0</v>
      </c>
      <c r="U129" s="12"/>
      <c r="V129" s="12"/>
      <c r="W129" s="12"/>
      <c r="X129" s="12"/>
      <c r="Y129" s="12"/>
      <c r="Z129" s="12"/>
      <c r="AA129" s="12"/>
      <c r="AB129" s="12"/>
      <c r="AC129" s="12"/>
      <c r="AD129" s="12"/>
      <c r="AE129" s="12"/>
      <c r="AR129" s="165" t="s">
        <v>80</v>
      </c>
      <c r="AT129" s="173" t="s">
        <v>72</v>
      </c>
      <c r="AU129" s="173" t="s">
        <v>80</v>
      </c>
      <c r="AY129" s="165" t="s">
        <v>281</v>
      </c>
      <c r="BK129" s="174">
        <f>SUM(BK130:BK157)</f>
        <v>0</v>
      </c>
    </row>
    <row r="130" s="2" customFormat="1" ht="16.5" customHeight="1">
      <c r="A130" s="34"/>
      <c r="B130" s="177"/>
      <c r="C130" s="178" t="s">
        <v>80</v>
      </c>
      <c r="D130" s="178" t="s">
        <v>284</v>
      </c>
      <c r="E130" s="179" t="s">
        <v>4050</v>
      </c>
      <c r="F130" s="180" t="s">
        <v>4051</v>
      </c>
      <c r="G130" s="181" t="s">
        <v>505</v>
      </c>
      <c r="H130" s="203">
        <v>25</v>
      </c>
      <c r="I130" s="183"/>
      <c r="J130" s="184">
        <f>ROUND(I130*H130,2)</f>
        <v>0</v>
      </c>
      <c r="K130" s="185"/>
      <c r="L130" s="35"/>
      <c r="M130" s="186" t="s">
        <v>1</v>
      </c>
      <c r="N130" s="187" t="s">
        <v>38</v>
      </c>
      <c r="O130" s="73"/>
      <c r="P130" s="188">
        <f>O130*H130</f>
        <v>0</v>
      </c>
      <c r="Q130" s="188">
        <v>0.0071900000000000002</v>
      </c>
      <c r="R130" s="188">
        <f>Q130*H130</f>
        <v>0.17974999999999999</v>
      </c>
      <c r="S130" s="188">
        <v>0</v>
      </c>
      <c r="T130" s="189">
        <f>S130*H130</f>
        <v>0</v>
      </c>
      <c r="U130" s="34"/>
      <c r="V130" s="34"/>
      <c r="W130" s="34"/>
      <c r="X130" s="34"/>
      <c r="Y130" s="34"/>
      <c r="Z130" s="34"/>
      <c r="AA130" s="34"/>
      <c r="AB130" s="34"/>
      <c r="AC130" s="34"/>
      <c r="AD130" s="34"/>
      <c r="AE130" s="34"/>
      <c r="AR130" s="190" t="s">
        <v>97</v>
      </c>
      <c r="AT130" s="190" t="s">
        <v>284</v>
      </c>
      <c r="AU130" s="190" t="s">
        <v>82</v>
      </c>
      <c r="AY130" s="15" t="s">
        <v>281</v>
      </c>
      <c r="BE130" s="191">
        <f>IF(N130="základní",J130,0)</f>
        <v>0</v>
      </c>
      <c r="BF130" s="191">
        <f>IF(N130="snížená",J130,0)</f>
        <v>0</v>
      </c>
      <c r="BG130" s="191">
        <f>IF(N130="zákl. přenesená",J130,0)</f>
        <v>0</v>
      </c>
      <c r="BH130" s="191">
        <f>IF(N130="sníž. přenesená",J130,0)</f>
        <v>0</v>
      </c>
      <c r="BI130" s="191">
        <f>IF(N130="nulová",J130,0)</f>
        <v>0</v>
      </c>
      <c r="BJ130" s="15" t="s">
        <v>80</v>
      </c>
      <c r="BK130" s="191">
        <f>ROUND(I130*H130,2)</f>
        <v>0</v>
      </c>
      <c r="BL130" s="15" t="s">
        <v>97</v>
      </c>
      <c r="BM130" s="190" t="s">
        <v>4125</v>
      </c>
    </row>
    <row r="131" s="2" customFormat="1">
      <c r="A131" s="34"/>
      <c r="B131" s="35"/>
      <c r="C131" s="34"/>
      <c r="D131" s="192" t="s">
        <v>290</v>
      </c>
      <c r="E131" s="34"/>
      <c r="F131" s="193" t="s">
        <v>4053</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290</v>
      </c>
      <c r="AU131" s="15" t="s">
        <v>82</v>
      </c>
    </row>
    <row r="132" s="2" customFormat="1" ht="24.15" customHeight="1">
      <c r="A132" s="34"/>
      <c r="B132" s="177"/>
      <c r="C132" s="178" t="s">
        <v>82</v>
      </c>
      <c r="D132" s="178" t="s">
        <v>284</v>
      </c>
      <c r="E132" s="179" t="s">
        <v>4054</v>
      </c>
      <c r="F132" s="180" t="s">
        <v>4055</v>
      </c>
      <c r="G132" s="181" t="s">
        <v>627</v>
      </c>
      <c r="H132" s="203">
        <v>15</v>
      </c>
      <c r="I132" s="183"/>
      <c r="J132" s="184">
        <f>ROUND(I132*H132,2)</f>
        <v>0</v>
      </c>
      <c r="K132" s="185"/>
      <c r="L132" s="35"/>
      <c r="M132" s="186" t="s">
        <v>1</v>
      </c>
      <c r="N132" s="187" t="s">
        <v>38</v>
      </c>
      <c r="O132" s="73"/>
      <c r="P132" s="188">
        <f>O132*H132</f>
        <v>0</v>
      </c>
      <c r="Q132" s="188">
        <v>3.0000000000000001E-05</v>
      </c>
      <c r="R132" s="188">
        <f>Q132*H132</f>
        <v>0.00044999999999999999</v>
      </c>
      <c r="S132" s="188">
        <v>0</v>
      </c>
      <c r="T132" s="189">
        <f>S132*H132</f>
        <v>0</v>
      </c>
      <c r="U132" s="34"/>
      <c r="V132" s="34"/>
      <c r="W132" s="34"/>
      <c r="X132" s="34"/>
      <c r="Y132" s="34"/>
      <c r="Z132" s="34"/>
      <c r="AA132" s="34"/>
      <c r="AB132" s="34"/>
      <c r="AC132" s="34"/>
      <c r="AD132" s="34"/>
      <c r="AE132" s="34"/>
      <c r="AR132" s="190" t="s">
        <v>97</v>
      </c>
      <c r="AT132" s="190" t="s">
        <v>284</v>
      </c>
      <c r="AU132" s="190" t="s">
        <v>82</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4126</v>
      </c>
    </row>
    <row r="133" s="2" customFormat="1">
      <c r="A133" s="34"/>
      <c r="B133" s="35"/>
      <c r="C133" s="34"/>
      <c r="D133" s="192" t="s">
        <v>290</v>
      </c>
      <c r="E133" s="34"/>
      <c r="F133" s="193" t="s">
        <v>4057</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82</v>
      </c>
    </row>
    <row r="134" s="2" customFormat="1" ht="24.15" customHeight="1">
      <c r="A134" s="34"/>
      <c r="B134" s="177"/>
      <c r="C134" s="178" t="s">
        <v>90</v>
      </c>
      <c r="D134" s="178" t="s">
        <v>284</v>
      </c>
      <c r="E134" s="179" t="s">
        <v>4058</v>
      </c>
      <c r="F134" s="180" t="s">
        <v>4059</v>
      </c>
      <c r="G134" s="181" t="s">
        <v>4060</v>
      </c>
      <c r="H134" s="203">
        <v>5</v>
      </c>
      <c r="I134" s="183"/>
      <c r="J134" s="184">
        <f>ROUND(I134*H134,2)</f>
        <v>0</v>
      </c>
      <c r="K134" s="185"/>
      <c r="L134" s="35"/>
      <c r="M134" s="186" t="s">
        <v>1</v>
      </c>
      <c r="N134" s="187" t="s">
        <v>38</v>
      </c>
      <c r="O134" s="73"/>
      <c r="P134" s="188">
        <f>O134*H134</f>
        <v>0</v>
      </c>
      <c r="Q134" s="188">
        <v>0</v>
      </c>
      <c r="R134" s="188">
        <f>Q134*H134</f>
        <v>0</v>
      </c>
      <c r="S134" s="188">
        <v>0</v>
      </c>
      <c r="T134" s="189">
        <f>S134*H134</f>
        <v>0</v>
      </c>
      <c r="U134" s="34"/>
      <c r="V134" s="34"/>
      <c r="W134" s="34"/>
      <c r="X134" s="34"/>
      <c r="Y134" s="34"/>
      <c r="Z134" s="34"/>
      <c r="AA134" s="34"/>
      <c r="AB134" s="34"/>
      <c r="AC134" s="34"/>
      <c r="AD134" s="34"/>
      <c r="AE134" s="34"/>
      <c r="AR134" s="190" t="s">
        <v>97</v>
      </c>
      <c r="AT134" s="190" t="s">
        <v>284</v>
      </c>
      <c r="AU134" s="190" t="s">
        <v>82</v>
      </c>
      <c r="AY134" s="15" t="s">
        <v>281</v>
      </c>
      <c r="BE134" s="191">
        <f>IF(N134="základní",J134,0)</f>
        <v>0</v>
      </c>
      <c r="BF134" s="191">
        <f>IF(N134="snížená",J134,0)</f>
        <v>0</v>
      </c>
      <c r="BG134" s="191">
        <f>IF(N134="zákl. přenesená",J134,0)</f>
        <v>0</v>
      </c>
      <c r="BH134" s="191">
        <f>IF(N134="sníž. přenesená",J134,0)</f>
        <v>0</v>
      </c>
      <c r="BI134" s="191">
        <f>IF(N134="nulová",J134,0)</f>
        <v>0</v>
      </c>
      <c r="BJ134" s="15" t="s">
        <v>80</v>
      </c>
      <c r="BK134" s="191">
        <f>ROUND(I134*H134,2)</f>
        <v>0</v>
      </c>
      <c r="BL134" s="15" t="s">
        <v>97</v>
      </c>
      <c r="BM134" s="190" t="s">
        <v>4127</v>
      </c>
    </row>
    <row r="135" s="2" customFormat="1">
      <c r="A135" s="34"/>
      <c r="B135" s="35"/>
      <c r="C135" s="34"/>
      <c r="D135" s="192" t="s">
        <v>290</v>
      </c>
      <c r="E135" s="34"/>
      <c r="F135" s="193" t="s">
        <v>4062</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290</v>
      </c>
      <c r="AU135" s="15" t="s">
        <v>82</v>
      </c>
    </row>
    <row r="136" s="2" customFormat="1" ht="33" customHeight="1">
      <c r="A136" s="34"/>
      <c r="B136" s="177"/>
      <c r="C136" s="178" t="s">
        <v>97</v>
      </c>
      <c r="D136" s="178" t="s">
        <v>284</v>
      </c>
      <c r="E136" s="179" t="s">
        <v>3805</v>
      </c>
      <c r="F136" s="180" t="s">
        <v>3806</v>
      </c>
      <c r="G136" s="181" t="s">
        <v>510</v>
      </c>
      <c r="H136" s="203">
        <v>3.6960000000000002</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82</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4128</v>
      </c>
    </row>
    <row r="137" s="2" customFormat="1">
      <c r="A137" s="34"/>
      <c r="B137" s="35"/>
      <c r="C137" s="34"/>
      <c r="D137" s="192" t="s">
        <v>290</v>
      </c>
      <c r="E137" s="34"/>
      <c r="F137" s="193" t="s">
        <v>3808</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82</v>
      </c>
    </row>
    <row r="138" s="2" customFormat="1" ht="33" customHeight="1">
      <c r="A138" s="34"/>
      <c r="B138" s="177"/>
      <c r="C138" s="178" t="s">
        <v>280</v>
      </c>
      <c r="D138" s="178" t="s">
        <v>284</v>
      </c>
      <c r="E138" s="179" t="s">
        <v>3809</v>
      </c>
      <c r="F138" s="180" t="s">
        <v>3810</v>
      </c>
      <c r="G138" s="181" t="s">
        <v>510</v>
      </c>
      <c r="H138" s="203">
        <v>5.5449999999999999</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82</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4129</v>
      </c>
    </row>
    <row r="139" s="2" customFormat="1">
      <c r="A139" s="34"/>
      <c r="B139" s="35"/>
      <c r="C139" s="34"/>
      <c r="D139" s="192" t="s">
        <v>290</v>
      </c>
      <c r="E139" s="34"/>
      <c r="F139" s="193" t="s">
        <v>3812</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82</v>
      </c>
    </row>
    <row r="140" s="2" customFormat="1" ht="33" customHeight="1">
      <c r="A140" s="34"/>
      <c r="B140" s="177"/>
      <c r="C140" s="178" t="s">
        <v>307</v>
      </c>
      <c r="D140" s="178" t="s">
        <v>284</v>
      </c>
      <c r="E140" s="179" t="s">
        <v>4065</v>
      </c>
      <c r="F140" s="180" t="s">
        <v>4066</v>
      </c>
      <c r="G140" s="181" t="s">
        <v>510</v>
      </c>
      <c r="H140" s="203">
        <v>5.5449999999999999</v>
      </c>
      <c r="I140" s="183"/>
      <c r="J140" s="184">
        <f>ROUND(I140*H140,2)</f>
        <v>0</v>
      </c>
      <c r="K140" s="185"/>
      <c r="L140" s="35"/>
      <c r="M140" s="186" t="s">
        <v>1</v>
      </c>
      <c r="N140" s="187" t="s">
        <v>38</v>
      </c>
      <c r="O140" s="73"/>
      <c r="P140" s="188">
        <f>O140*H140</f>
        <v>0</v>
      </c>
      <c r="Q140" s="188">
        <v>0</v>
      </c>
      <c r="R140" s="188">
        <f>Q140*H140</f>
        <v>0</v>
      </c>
      <c r="S140" s="188">
        <v>0</v>
      </c>
      <c r="T140" s="189">
        <f>S140*H140</f>
        <v>0</v>
      </c>
      <c r="U140" s="34"/>
      <c r="V140" s="34"/>
      <c r="W140" s="34"/>
      <c r="X140" s="34"/>
      <c r="Y140" s="34"/>
      <c r="Z140" s="34"/>
      <c r="AA140" s="34"/>
      <c r="AB140" s="34"/>
      <c r="AC140" s="34"/>
      <c r="AD140" s="34"/>
      <c r="AE140" s="34"/>
      <c r="AR140" s="190" t="s">
        <v>97</v>
      </c>
      <c r="AT140" s="190" t="s">
        <v>284</v>
      </c>
      <c r="AU140" s="190" t="s">
        <v>82</v>
      </c>
      <c r="AY140" s="15" t="s">
        <v>281</v>
      </c>
      <c r="BE140" s="191">
        <f>IF(N140="základní",J140,0)</f>
        <v>0</v>
      </c>
      <c r="BF140" s="191">
        <f>IF(N140="snížená",J140,0)</f>
        <v>0</v>
      </c>
      <c r="BG140" s="191">
        <f>IF(N140="zákl. přenesená",J140,0)</f>
        <v>0</v>
      </c>
      <c r="BH140" s="191">
        <f>IF(N140="sníž. přenesená",J140,0)</f>
        <v>0</v>
      </c>
      <c r="BI140" s="191">
        <f>IF(N140="nulová",J140,0)</f>
        <v>0</v>
      </c>
      <c r="BJ140" s="15" t="s">
        <v>80</v>
      </c>
      <c r="BK140" s="191">
        <f>ROUND(I140*H140,2)</f>
        <v>0</v>
      </c>
      <c r="BL140" s="15" t="s">
        <v>97</v>
      </c>
      <c r="BM140" s="190" t="s">
        <v>4130</v>
      </c>
    </row>
    <row r="141" s="2" customFormat="1">
      <c r="A141" s="34"/>
      <c r="B141" s="35"/>
      <c r="C141" s="34"/>
      <c r="D141" s="192" t="s">
        <v>290</v>
      </c>
      <c r="E141" s="34"/>
      <c r="F141" s="193" t="s">
        <v>4068</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290</v>
      </c>
      <c r="AU141" s="15" t="s">
        <v>82</v>
      </c>
    </row>
    <row r="142" s="2" customFormat="1" ht="33" customHeight="1">
      <c r="A142" s="34"/>
      <c r="B142" s="177"/>
      <c r="C142" s="178" t="s">
        <v>312</v>
      </c>
      <c r="D142" s="178" t="s">
        <v>284</v>
      </c>
      <c r="E142" s="179" t="s">
        <v>4069</v>
      </c>
      <c r="F142" s="180" t="s">
        <v>4070</v>
      </c>
      <c r="G142" s="181" t="s">
        <v>510</v>
      </c>
      <c r="H142" s="203">
        <v>3.6960000000000002</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82</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4131</v>
      </c>
    </row>
    <row r="143" s="2" customFormat="1">
      <c r="A143" s="34"/>
      <c r="B143" s="35"/>
      <c r="C143" s="34"/>
      <c r="D143" s="192" t="s">
        <v>290</v>
      </c>
      <c r="E143" s="34"/>
      <c r="F143" s="193" t="s">
        <v>4072</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82</v>
      </c>
    </row>
    <row r="144" s="2" customFormat="1" ht="33" customHeight="1">
      <c r="A144" s="34"/>
      <c r="B144" s="177"/>
      <c r="C144" s="178" t="s">
        <v>317</v>
      </c>
      <c r="D144" s="178" t="s">
        <v>284</v>
      </c>
      <c r="E144" s="179" t="s">
        <v>3849</v>
      </c>
      <c r="F144" s="180" t="s">
        <v>3850</v>
      </c>
      <c r="G144" s="181" t="s">
        <v>510</v>
      </c>
      <c r="H144" s="203">
        <v>3.6960000000000002</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82</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4132</v>
      </c>
    </row>
    <row r="145" s="2" customFormat="1">
      <c r="A145" s="34"/>
      <c r="B145" s="35"/>
      <c r="C145" s="34"/>
      <c r="D145" s="192" t="s">
        <v>290</v>
      </c>
      <c r="E145" s="34"/>
      <c r="F145" s="193" t="s">
        <v>3852</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82</v>
      </c>
    </row>
    <row r="146" s="2" customFormat="1" ht="37.8" customHeight="1">
      <c r="A146" s="34"/>
      <c r="B146" s="177"/>
      <c r="C146" s="178" t="s">
        <v>322</v>
      </c>
      <c r="D146" s="178" t="s">
        <v>284</v>
      </c>
      <c r="E146" s="179" t="s">
        <v>3853</v>
      </c>
      <c r="F146" s="180" t="s">
        <v>3854</v>
      </c>
      <c r="G146" s="181" t="s">
        <v>510</v>
      </c>
      <c r="H146" s="203">
        <v>11.089</v>
      </c>
      <c r="I146" s="183"/>
      <c r="J146" s="184">
        <f>ROUND(I146*H146,2)</f>
        <v>0</v>
      </c>
      <c r="K146" s="185"/>
      <c r="L146" s="35"/>
      <c r="M146" s="186" t="s">
        <v>1</v>
      </c>
      <c r="N146" s="187" t="s">
        <v>38</v>
      </c>
      <c r="O146" s="73"/>
      <c r="P146" s="188">
        <f>O146*H146</f>
        <v>0</v>
      </c>
      <c r="Q146" s="188">
        <v>0</v>
      </c>
      <c r="R146" s="188">
        <f>Q146*H146</f>
        <v>0</v>
      </c>
      <c r="S146" s="188">
        <v>0</v>
      </c>
      <c r="T146" s="189">
        <f>S146*H146</f>
        <v>0</v>
      </c>
      <c r="U146" s="34"/>
      <c r="V146" s="34"/>
      <c r="W146" s="34"/>
      <c r="X146" s="34"/>
      <c r="Y146" s="34"/>
      <c r="Z146" s="34"/>
      <c r="AA146" s="34"/>
      <c r="AB146" s="34"/>
      <c r="AC146" s="34"/>
      <c r="AD146" s="34"/>
      <c r="AE146" s="34"/>
      <c r="AR146" s="190" t="s">
        <v>97</v>
      </c>
      <c r="AT146" s="190" t="s">
        <v>284</v>
      </c>
      <c r="AU146" s="190" t="s">
        <v>82</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97</v>
      </c>
      <c r="BM146" s="190" t="s">
        <v>4133</v>
      </c>
    </row>
    <row r="147" s="2" customFormat="1">
      <c r="A147" s="34"/>
      <c r="B147" s="35"/>
      <c r="C147" s="34"/>
      <c r="D147" s="192" t="s">
        <v>290</v>
      </c>
      <c r="E147" s="34"/>
      <c r="F147" s="193" t="s">
        <v>3856</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82</v>
      </c>
    </row>
    <row r="148" s="2" customFormat="1" ht="37.8" customHeight="1">
      <c r="A148" s="34"/>
      <c r="B148" s="177"/>
      <c r="C148" s="178" t="s">
        <v>327</v>
      </c>
      <c r="D148" s="178" t="s">
        <v>284</v>
      </c>
      <c r="E148" s="179" t="s">
        <v>3857</v>
      </c>
      <c r="F148" s="180" t="s">
        <v>3858</v>
      </c>
      <c r="G148" s="181" t="s">
        <v>510</v>
      </c>
      <c r="H148" s="203">
        <v>3.6960000000000002</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82</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4134</v>
      </c>
    </row>
    <row r="149" s="2" customFormat="1">
      <c r="A149" s="34"/>
      <c r="B149" s="35"/>
      <c r="C149" s="34"/>
      <c r="D149" s="192" t="s">
        <v>290</v>
      </c>
      <c r="E149" s="34"/>
      <c r="F149" s="193" t="s">
        <v>3860</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82</v>
      </c>
    </row>
    <row r="150" s="2" customFormat="1" ht="24.15" customHeight="1">
      <c r="A150" s="34"/>
      <c r="B150" s="177"/>
      <c r="C150" s="178" t="s">
        <v>332</v>
      </c>
      <c r="D150" s="178" t="s">
        <v>284</v>
      </c>
      <c r="E150" s="179" t="s">
        <v>4076</v>
      </c>
      <c r="F150" s="180" t="s">
        <v>4077</v>
      </c>
      <c r="G150" s="181" t="s">
        <v>510</v>
      </c>
      <c r="H150" s="203">
        <v>3.6960000000000002</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82</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4135</v>
      </c>
    </row>
    <row r="151" s="2" customFormat="1">
      <c r="A151" s="34"/>
      <c r="B151" s="35"/>
      <c r="C151" s="34"/>
      <c r="D151" s="192" t="s">
        <v>290</v>
      </c>
      <c r="E151" s="34"/>
      <c r="F151" s="193" t="s">
        <v>4079</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82</v>
      </c>
    </row>
    <row r="152" s="2" customFormat="1" ht="24.15" customHeight="1">
      <c r="A152" s="34"/>
      <c r="B152" s="177"/>
      <c r="C152" s="178" t="s">
        <v>8</v>
      </c>
      <c r="D152" s="178" t="s">
        <v>284</v>
      </c>
      <c r="E152" s="179" t="s">
        <v>4080</v>
      </c>
      <c r="F152" s="180" t="s">
        <v>4081</v>
      </c>
      <c r="G152" s="181" t="s">
        <v>510</v>
      </c>
      <c r="H152" s="203">
        <v>11.089</v>
      </c>
      <c r="I152" s="183"/>
      <c r="J152" s="184">
        <f>ROUND(I152*H152,2)</f>
        <v>0</v>
      </c>
      <c r="K152" s="185"/>
      <c r="L152" s="35"/>
      <c r="M152" s="186" t="s">
        <v>1</v>
      </c>
      <c r="N152" s="187"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97</v>
      </c>
      <c r="AT152" s="190" t="s">
        <v>284</v>
      </c>
      <c r="AU152" s="190" t="s">
        <v>82</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97</v>
      </c>
      <c r="BM152" s="190" t="s">
        <v>4136</v>
      </c>
    </row>
    <row r="153" s="2" customFormat="1">
      <c r="A153" s="34"/>
      <c r="B153" s="35"/>
      <c r="C153" s="34"/>
      <c r="D153" s="192" t="s">
        <v>290</v>
      </c>
      <c r="E153" s="34"/>
      <c r="F153" s="193" t="s">
        <v>4083</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82</v>
      </c>
    </row>
    <row r="154" s="2" customFormat="1" ht="24.15" customHeight="1">
      <c r="A154" s="34"/>
      <c r="B154" s="177"/>
      <c r="C154" s="178" t="s">
        <v>439</v>
      </c>
      <c r="D154" s="178" t="s">
        <v>284</v>
      </c>
      <c r="E154" s="179" t="s">
        <v>4084</v>
      </c>
      <c r="F154" s="180" t="s">
        <v>4085</v>
      </c>
      <c r="G154" s="181" t="s">
        <v>510</v>
      </c>
      <c r="H154" s="203">
        <v>3.6960000000000002</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82</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4137</v>
      </c>
    </row>
    <row r="155" s="2" customFormat="1">
      <c r="A155" s="34"/>
      <c r="B155" s="35"/>
      <c r="C155" s="34"/>
      <c r="D155" s="192" t="s">
        <v>290</v>
      </c>
      <c r="E155" s="34"/>
      <c r="F155" s="193" t="s">
        <v>4087</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82</v>
      </c>
    </row>
    <row r="156" s="2" customFormat="1" ht="16.5" customHeight="1">
      <c r="A156" s="34"/>
      <c r="B156" s="177"/>
      <c r="C156" s="178" t="s">
        <v>343</v>
      </c>
      <c r="D156" s="178" t="s">
        <v>284</v>
      </c>
      <c r="E156" s="179" t="s">
        <v>3872</v>
      </c>
      <c r="F156" s="180" t="s">
        <v>3873</v>
      </c>
      <c r="G156" s="181" t="s">
        <v>510</v>
      </c>
      <c r="H156" s="203">
        <v>18.481999999999999</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82</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4138</v>
      </c>
    </row>
    <row r="157" s="2" customFormat="1">
      <c r="A157" s="34"/>
      <c r="B157" s="35"/>
      <c r="C157" s="34"/>
      <c r="D157" s="192" t="s">
        <v>290</v>
      </c>
      <c r="E157" s="34"/>
      <c r="F157" s="193" t="s">
        <v>3875</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82</v>
      </c>
    </row>
    <row r="158" s="12" customFormat="1" ht="22.8" customHeight="1">
      <c r="A158" s="12"/>
      <c r="B158" s="164"/>
      <c r="C158" s="12"/>
      <c r="D158" s="165" t="s">
        <v>72</v>
      </c>
      <c r="E158" s="175" t="s">
        <v>82</v>
      </c>
      <c r="F158" s="175" t="s">
        <v>4100</v>
      </c>
      <c r="G158" s="12"/>
      <c r="H158" s="12"/>
      <c r="I158" s="167"/>
      <c r="J158" s="176">
        <f>BK158</f>
        <v>0</v>
      </c>
      <c r="K158" s="12"/>
      <c r="L158" s="164"/>
      <c r="M158" s="169"/>
      <c r="N158" s="170"/>
      <c r="O158" s="170"/>
      <c r="P158" s="171">
        <f>SUM(P159:P160)</f>
        <v>0</v>
      </c>
      <c r="Q158" s="170"/>
      <c r="R158" s="171">
        <f>SUM(R159:R160)</f>
        <v>1.52064</v>
      </c>
      <c r="S158" s="170"/>
      <c r="T158" s="172">
        <f>SUM(T159:T160)</f>
        <v>0</v>
      </c>
      <c r="U158" s="12"/>
      <c r="V158" s="12"/>
      <c r="W158" s="12"/>
      <c r="X158" s="12"/>
      <c r="Y158" s="12"/>
      <c r="Z158" s="12"/>
      <c r="AA158" s="12"/>
      <c r="AB158" s="12"/>
      <c r="AC158" s="12"/>
      <c r="AD158" s="12"/>
      <c r="AE158" s="12"/>
      <c r="AR158" s="165" t="s">
        <v>80</v>
      </c>
      <c r="AT158" s="173" t="s">
        <v>72</v>
      </c>
      <c r="AU158" s="173" t="s">
        <v>80</v>
      </c>
      <c r="AY158" s="165" t="s">
        <v>281</v>
      </c>
      <c r="BK158" s="174">
        <f>SUM(BK159:BK160)</f>
        <v>0</v>
      </c>
    </row>
    <row r="159" s="2" customFormat="1" ht="24.15" customHeight="1">
      <c r="A159" s="34"/>
      <c r="B159" s="177"/>
      <c r="C159" s="178" t="s">
        <v>372</v>
      </c>
      <c r="D159" s="178" t="s">
        <v>284</v>
      </c>
      <c r="E159" s="179" t="s">
        <v>4101</v>
      </c>
      <c r="F159" s="180" t="s">
        <v>4102</v>
      </c>
      <c r="G159" s="181" t="s">
        <v>510</v>
      </c>
      <c r="H159" s="203">
        <v>0.76800000000000002</v>
      </c>
      <c r="I159" s="183"/>
      <c r="J159" s="184">
        <f>ROUND(I159*H159,2)</f>
        <v>0</v>
      </c>
      <c r="K159" s="185"/>
      <c r="L159" s="35"/>
      <c r="M159" s="186" t="s">
        <v>1</v>
      </c>
      <c r="N159" s="187" t="s">
        <v>38</v>
      </c>
      <c r="O159" s="73"/>
      <c r="P159" s="188">
        <f>O159*H159</f>
        <v>0</v>
      </c>
      <c r="Q159" s="188">
        <v>1.98</v>
      </c>
      <c r="R159" s="188">
        <f>Q159*H159</f>
        <v>1.52064</v>
      </c>
      <c r="S159" s="188">
        <v>0</v>
      </c>
      <c r="T159" s="189">
        <f>S159*H159</f>
        <v>0</v>
      </c>
      <c r="U159" s="34"/>
      <c r="V159" s="34"/>
      <c r="W159" s="34"/>
      <c r="X159" s="34"/>
      <c r="Y159" s="34"/>
      <c r="Z159" s="34"/>
      <c r="AA159" s="34"/>
      <c r="AB159" s="34"/>
      <c r="AC159" s="34"/>
      <c r="AD159" s="34"/>
      <c r="AE159" s="34"/>
      <c r="AR159" s="190" t="s">
        <v>97</v>
      </c>
      <c r="AT159" s="190" t="s">
        <v>284</v>
      </c>
      <c r="AU159" s="190" t="s">
        <v>82</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4139</v>
      </c>
    </row>
    <row r="160" s="2" customFormat="1">
      <c r="A160" s="34"/>
      <c r="B160" s="35"/>
      <c r="C160" s="34"/>
      <c r="D160" s="192" t="s">
        <v>290</v>
      </c>
      <c r="E160" s="34"/>
      <c r="F160" s="193" t="s">
        <v>4104</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82</v>
      </c>
    </row>
    <row r="161" s="12" customFormat="1" ht="22.8" customHeight="1">
      <c r="A161" s="12"/>
      <c r="B161" s="164"/>
      <c r="C161" s="12"/>
      <c r="D161" s="165" t="s">
        <v>72</v>
      </c>
      <c r="E161" s="175" t="s">
        <v>317</v>
      </c>
      <c r="F161" s="175" t="s">
        <v>808</v>
      </c>
      <c r="G161" s="12"/>
      <c r="H161" s="12"/>
      <c r="I161" s="167"/>
      <c r="J161" s="176">
        <f>BK161</f>
        <v>0</v>
      </c>
      <c r="K161" s="12"/>
      <c r="L161" s="164"/>
      <c r="M161" s="169"/>
      <c r="N161" s="170"/>
      <c r="O161" s="170"/>
      <c r="P161" s="171">
        <f>SUM(P162:P187)</f>
        <v>0</v>
      </c>
      <c r="Q161" s="170"/>
      <c r="R161" s="171">
        <f>SUM(R162:R187)</f>
        <v>0.48901000000000006</v>
      </c>
      <c r="S161" s="170"/>
      <c r="T161" s="172">
        <f>SUM(T162:T187)</f>
        <v>0</v>
      </c>
      <c r="U161" s="12"/>
      <c r="V161" s="12"/>
      <c r="W161" s="12"/>
      <c r="X161" s="12"/>
      <c r="Y161" s="12"/>
      <c r="Z161" s="12"/>
      <c r="AA161" s="12"/>
      <c r="AB161" s="12"/>
      <c r="AC161" s="12"/>
      <c r="AD161" s="12"/>
      <c r="AE161" s="12"/>
      <c r="AR161" s="165" t="s">
        <v>80</v>
      </c>
      <c r="AT161" s="173" t="s">
        <v>72</v>
      </c>
      <c r="AU161" s="173" t="s">
        <v>80</v>
      </c>
      <c r="AY161" s="165" t="s">
        <v>281</v>
      </c>
      <c r="BK161" s="174">
        <f>SUM(BK162:BK187)</f>
        <v>0</v>
      </c>
    </row>
    <row r="162" s="2" customFormat="1" ht="16.5" customHeight="1">
      <c r="A162" s="34"/>
      <c r="B162" s="177"/>
      <c r="C162" s="178" t="s">
        <v>7</v>
      </c>
      <c r="D162" s="178" t="s">
        <v>284</v>
      </c>
      <c r="E162" s="179" t="s">
        <v>4105</v>
      </c>
      <c r="F162" s="180" t="s">
        <v>4106</v>
      </c>
      <c r="G162" s="181" t="s">
        <v>505</v>
      </c>
      <c r="H162" s="203">
        <v>3</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82</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4140</v>
      </c>
    </row>
    <row r="163" s="2" customFormat="1">
      <c r="A163" s="34"/>
      <c r="B163" s="35"/>
      <c r="C163" s="34"/>
      <c r="D163" s="192" t="s">
        <v>290</v>
      </c>
      <c r="E163" s="34"/>
      <c r="F163" s="193" t="s">
        <v>4108</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82</v>
      </c>
    </row>
    <row r="164" s="2" customFormat="1" ht="16.5" customHeight="1">
      <c r="A164" s="34"/>
      <c r="B164" s="177"/>
      <c r="C164" s="208" t="s">
        <v>380</v>
      </c>
      <c r="D164" s="208" t="s">
        <v>2150</v>
      </c>
      <c r="E164" s="209" t="s">
        <v>4105</v>
      </c>
      <c r="F164" s="210" t="s">
        <v>4109</v>
      </c>
      <c r="G164" s="211" t="s">
        <v>505</v>
      </c>
      <c r="H164" s="212">
        <v>3</v>
      </c>
      <c r="I164" s="213"/>
      <c r="J164" s="214">
        <f>ROUND(I164*H164,2)</f>
        <v>0</v>
      </c>
      <c r="K164" s="215"/>
      <c r="L164" s="216"/>
      <c r="M164" s="217" t="s">
        <v>1</v>
      </c>
      <c r="N164" s="218" t="s">
        <v>38</v>
      </c>
      <c r="O164" s="73"/>
      <c r="P164" s="188">
        <f>O164*H164</f>
        <v>0</v>
      </c>
      <c r="Q164" s="188">
        <v>0</v>
      </c>
      <c r="R164" s="188">
        <f>Q164*H164</f>
        <v>0</v>
      </c>
      <c r="S164" s="188">
        <v>0</v>
      </c>
      <c r="T164" s="189">
        <f>S164*H164</f>
        <v>0</v>
      </c>
      <c r="U164" s="34"/>
      <c r="V164" s="34"/>
      <c r="W164" s="34"/>
      <c r="X164" s="34"/>
      <c r="Y164" s="34"/>
      <c r="Z164" s="34"/>
      <c r="AA164" s="34"/>
      <c r="AB164" s="34"/>
      <c r="AC164" s="34"/>
      <c r="AD164" s="34"/>
      <c r="AE164" s="34"/>
      <c r="AR164" s="190" t="s">
        <v>317</v>
      </c>
      <c r="AT164" s="190" t="s">
        <v>2150</v>
      </c>
      <c r="AU164" s="190" t="s">
        <v>82</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97</v>
      </c>
      <c r="BM164" s="190" t="s">
        <v>4141</v>
      </c>
    </row>
    <row r="165" s="2" customFormat="1">
      <c r="A165" s="34"/>
      <c r="B165" s="35"/>
      <c r="C165" s="34"/>
      <c r="D165" s="192" t="s">
        <v>290</v>
      </c>
      <c r="E165" s="34"/>
      <c r="F165" s="193" t="s">
        <v>4111</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82</v>
      </c>
    </row>
    <row r="166" s="2" customFormat="1" ht="24.15" customHeight="1">
      <c r="A166" s="34"/>
      <c r="B166" s="177"/>
      <c r="C166" s="178" t="s">
        <v>809</v>
      </c>
      <c r="D166" s="178" t="s">
        <v>284</v>
      </c>
      <c r="E166" s="179" t="s">
        <v>4142</v>
      </c>
      <c r="F166" s="180" t="s">
        <v>4143</v>
      </c>
      <c r="G166" s="181" t="s">
        <v>410</v>
      </c>
      <c r="H166" s="203">
        <v>1</v>
      </c>
      <c r="I166" s="183"/>
      <c r="J166" s="184">
        <f>ROUND(I166*H166,2)</f>
        <v>0</v>
      </c>
      <c r="K166" s="185"/>
      <c r="L166" s="35"/>
      <c r="M166" s="186" t="s">
        <v>1</v>
      </c>
      <c r="N166" s="187" t="s">
        <v>38</v>
      </c>
      <c r="O166" s="73"/>
      <c r="P166" s="188">
        <f>O166*H166</f>
        <v>0</v>
      </c>
      <c r="Q166" s="188">
        <v>0</v>
      </c>
      <c r="R166" s="188">
        <f>Q166*H166</f>
        <v>0</v>
      </c>
      <c r="S166" s="188">
        <v>0</v>
      </c>
      <c r="T166" s="189">
        <f>S166*H166</f>
        <v>0</v>
      </c>
      <c r="U166" s="34"/>
      <c r="V166" s="34"/>
      <c r="W166" s="34"/>
      <c r="X166" s="34"/>
      <c r="Y166" s="34"/>
      <c r="Z166" s="34"/>
      <c r="AA166" s="34"/>
      <c r="AB166" s="34"/>
      <c r="AC166" s="34"/>
      <c r="AD166" s="34"/>
      <c r="AE166" s="34"/>
      <c r="AR166" s="190" t="s">
        <v>97</v>
      </c>
      <c r="AT166" s="190" t="s">
        <v>284</v>
      </c>
      <c r="AU166" s="190" t="s">
        <v>82</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4144</v>
      </c>
    </row>
    <row r="167" s="2" customFormat="1">
      <c r="A167" s="34"/>
      <c r="B167" s="35"/>
      <c r="C167" s="34"/>
      <c r="D167" s="192" t="s">
        <v>290</v>
      </c>
      <c r="E167" s="34"/>
      <c r="F167" s="193" t="s">
        <v>4145</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82</v>
      </c>
    </row>
    <row r="168" s="2" customFormat="1" ht="16.5" customHeight="1">
      <c r="A168" s="34"/>
      <c r="B168" s="177"/>
      <c r="C168" s="178" t="s">
        <v>512</v>
      </c>
      <c r="D168" s="178" t="s">
        <v>284</v>
      </c>
      <c r="E168" s="179" t="s">
        <v>4146</v>
      </c>
      <c r="F168" s="180" t="s">
        <v>4147</v>
      </c>
      <c r="G168" s="181" t="s">
        <v>2202</v>
      </c>
      <c r="H168" s="203">
        <v>1</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82</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4148</v>
      </c>
    </row>
    <row r="169" s="2" customFormat="1">
      <c r="A169" s="34"/>
      <c r="B169" s="35"/>
      <c r="C169" s="34"/>
      <c r="D169" s="192" t="s">
        <v>290</v>
      </c>
      <c r="E169" s="34"/>
      <c r="F169" s="193" t="s">
        <v>4095</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82</v>
      </c>
    </row>
    <row r="170" s="2" customFormat="1" ht="24.15" customHeight="1">
      <c r="A170" s="34"/>
      <c r="B170" s="177"/>
      <c r="C170" s="208" t="s">
        <v>814</v>
      </c>
      <c r="D170" s="208" t="s">
        <v>2150</v>
      </c>
      <c r="E170" s="209" t="s">
        <v>4149</v>
      </c>
      <c r="F170" s="210" t="s">
        <v>4150</v>
      </c>
      <c r="G170" s="211" t="s">
        <v>410</v>
      </c>
      <c r="H170" s="212">
        <v>1</v>
      </c>
      <c r="I170" s="213"/>
      <c r="J170" s="214">
        <f>ROUND(I170*H170,2)</f>
        <v>0</v>
      </c>
      <c r="K170" s="215"/>
      <c r="L170" s="216"/>
      <c r="M170" s="217" t="s">
        <v>1</v>
      </c>
      <c r="N170" s="218" t="s">
        <v>38</v>
      </c>
      <c r="O170" s="73"/>
      <c r="P170" s="188">
        <f>O170*H170</f>
        <v>0</v>
      </c>
      <c r="Q170" s="188">
        <v>0.00050000000000000001</v>
      </c>
      <c r="R170" s="188">
        <f>Q170*H170</f>
        <v>0.00050000000000000001</v>
      </c>
      <c r="S170" s="188">
        <v>0</v>
      </c>
      <c r="T170" s="189">
        <f>S170*H170</f>
        <v>0</v>
      </c>
      <c r="U170" s="34"/>
      <c r="V170" s="34"/>
      <c r="W170" s="34"/>
      <c r="X170" s="34"/>
      <c r="Y170" s="34"/>
      <c r="Z170" s="34"/>
      <c r="AA170" s="34"/>
      <c r="AB170" s="34"/>
      <c r="AC170" s="34"/>
      <c r="AD170" s="34"/>
      <c r="AE170" s="34"/>
      <c r="AR170" s="190" t="s">
        <v>317</v>
      </c>
      <c r="AT170" s="190" t="s">
        <v>2150</v>
      </c>
      <c r="AU170" s="190" t="s">
        <v>82</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97</v>
      </c>
      <c r="BM170" s="190" t="s">
        <v>4151</v>
      </c>
    </row>
    <row r="171" s="2" customFormat="1">
      <c r="A171" s="34"/>
      <c r="B171" s="35"/>
      <c r="C171" s="34"/>
      <c r="D171" s="192" t="s">
        <v>290</v>
      </c>
      <c r="E171" s="34"/>
      <c r="F171" s="193" t="s">
        <v>4150</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82</v>
      </c>
    </row>
    <row r="172" s="2" customFormat="1" ht="24.15" customHeight="1">
      <c r="A172" s="34"/>
      <c r="B172" s="177"/>
      <c r="C172" s="178" t="s">
        <v>798</v>
      </c>
      <c r="D172" s="178" t="s">
        <v>284</v>
      </c>
      <c r="E172" s="179" t="s">
        <v>4152</v>
      </c>
      <c r="F172" s="180" t="s">
        <v>4153</v>
      </c>
      <c r="G172" s="181" t="s">
        <v>410</v>
      </c>
      <c r="H172" s="203">
        <v>1</v>
      </c>
      <c r="I172" s="183"/>
      <c r="J172" s="184">
        <f>ROUND(I172*H172,2)</f>
        <v>0</v>
      </c>
      <c r="K172" s="185"/>
      <c r="L172" s="35"/>
      <c r="M172" s="186" t="s">
        <v>1</v>
      </c>
      <c r="N172" s="187" t="s">
        <v>38</v>
      </c>
      <c r="O172" s="73"/>
      <c r="P172" s="188">
        <f>O172*H172</f>
        <v>0</v>
      </c>
      <c r="Q172" s="188">
        <v>0</v>
      </c>
      <c r="R172" s="188">
        <f>Q172*H172</f>
        <v>0</v>
      </c>
      <c r="S172" s="188">
        <v>0</v>
      </c>
      <c r="T172" s="189">
        <f>S172*H172</f>
        <v>0</v>
      </c>
      <c r="U172" s="34"/>
      <c r="V172" s="34"/>
      <c r="W172" s="34"/>
      <c r="X172" s="34"/>
      <c r="Y172" s="34"/>
      <c r="Z172" s="34"/>
      <c r="AA172" s="34"/>
      <c r="AB172" s="34"/>
      <c r="AC172" s="34"/>
      <c r="AD172" s="34"/>
      <c r="AE172" s="34"/>
      <c r="AR172" s="190" t="s">
        <v>97</v>
      </c>
      <c r="AT172" s="190" t="s">
        <v>284</v>
      </c>
      <c r="AU172" s="190" t="s">
        <v>82</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4154</v>
      </c>
    </row>
    <row r="173" s="2" customFormat="1">
      <c r="A173" s="34"/>
      <c r="B173" s="35"/>
      <c r="C173" s="34"/>
      <c r="D173" s="192" t="s">
        <v>290</v>
      </c>
      <c r="E173" s="34"/>
      <c r="F173" s="193" t="s">
        <v>4155</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82</v>
      </c>
    </row>
    <row r="174" s="2" customFormat="1" ht="16.5" customHeight="1">
      <c r="A174" s="34"/>
      <c r="B174" s="177"/>
      <c r="C174" s="208" t="s">
        <v>804</v>
      </c>
      <c r="D174" s="208" t="s">
        <v>2150</v>
      </c>
      <c r="E174" s="209" t="s">
        <v>4156</v>
      </c>
      <c r="F174" s="210" t="s">
        <v>4157</v>
      </c>
      <c r="G174" s="211" t="s">
        <v>410</v>
      </c>
      <c r="H174" s="212">
        <v>1</v>
      </c>
      <c r="I174" s="213"/>
      <c r="J174" s="214">
        <f>ROUND(I174*H174,2)</f>
        <v>0</v>
      </c>
      <c r="K174" s="215"/>
      <c r="L174" s="216"/>
      <c r="M174" s="217" t="s">
        <v>1</v>
      </c>
      <c r="N174" s="218" t="s">
        <v>38</v>
      </c>
      <c r="O174" s="73"/>
      <c r="P174" s="188">
        <f>O174*H174</f>
        <v>0</v>
      </c>
      <c r="Q174" s="188">
        <v>0.0045900000000000003</v>
      </c>
      <c r="R174" s="188">
        <f>Q174*H174</f>
        <v>0.0045900000000000003</v>
      </c>
      <c r="S174" s="188">
        <v>0</v>
      </c>
      <c r="T174" s="189">
        <f>S174*H174</f>
        <v>0</v>
      </c>
      <c r="U174" s="34"/>
      <c r="V174" s="34"/>
      <c r="W174" s="34"/>
      <c r="X174" s="34"/>
      <c r="Y174" s="34"/>
      <c r="Z174" s="34"/>
      <c r="AA174" s="34"/>
      <c r="AB174" s="34"/>
      <c r="AC174" s="34"/>
      <c r="AD174" s="34"/>
      <c r="AE174" s="34"/>
      <c r="AR174" s="190" t="s">
        <v>317</v>
      </c>
      <c r="AT174" s="190" t="s">
        <v>2150</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4158</v>
      </c>
    </row>
    <row r="175" s="2" customFormat="1">
      <c r="A175" s="34"/>
      <c r="B175" s="35"/>
      <c r="C175" s="34"/>
      <c r="D175" s="192" t="s">
        <v>290</v>
      </c>
      <c r="E175" s="34"/>
      <c r="F175" s="193" t="s">
        <v>4157</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2" customFormat="1" ht="24.15" customHeight="1">
      <c r="A176" s="34"/>
      <c r="B176" s="177"/>
      <c r="C176" s="178" t="s">
        <v>498</v>
      </c>
      <c r="D176" s="178" t="s">
        <v>284</v>
      </c>
      <c r="E176" s="179" t="s">
        <v>4159</v>
      </c>
      <c r="F176" s="180" t="s">
        <v>4160</v>
      </c>
      <c r="G176" s="181" t="s">
        <v>410</v>
      </c>
      <c r="H176" s="203">
        <v>5</v>
      </c>
      <c r="I176" s="183"/>
      <c r="J176" s="184">
        <f>ROUND(I176*H176,2)</f>
        <v>0</v>
      </c>
      <c r="K176" s="185"/>
      <c r="L176" s="35"/>
      <c r="M176" s="186" t="s">
        <v>1</v>
      </c>
      <c r="N176" s="187" t="s">
        <v>38</v>
      </c>
      <c r="O176" s="73"/>
      <c r="P176" s="188">
        <f>O176*H176</f>
        <v>0</v>
      </c>
      <c r="Q176" s="188">
        <v>0.00073999999999999999</v>
      </c>
      <c r="R176" s="188">
        <f>Q176*H176</f>
        <v>0.0037000000000000002</v>
      </c>
      <c r="S176" s="188">
        <v>0</v>
      </c>
      <c r="T176" s="189">
        <f>S176*H176</f>
        <v>0</v>
      </c>
      <c r="U176" s="34"/>
      <c r="V176" s="34"/>
      <c r="W176" s="34"/>
      <c r="X176" s="34"/>
      <c r="Y176" s="34"/>
      <c r="Z176" s="34"/>
      <c r="AA176" s="34"/>
      <c r="AB176" s="34"/>
      <c r="AC176" s="34"/>
      <c r="AD176" s="34"/>
      <c r="AE176" s="34"/>
      <c r="AR176" s="190" t="s">
        <v>97</v>
      </c>
      <c r="AT176" s="190" t="s">
        <v>284</v>
      </c>
      <c r="AU176" s="190" t="s">
        <v>82</v>
      </c>
      <c r="AY176" s="15" t="s">
        <v>281</v>
      </c>
      <c r="BE176" s="191">
        <f>IF(N176="základní",J176,0)</f>
        <v>0</v>
      </c>
      <c r="BF176" s="191">
        <f>IF(N176="snížená",J176,0)</f>
        <v>0</v>
      </c>
      <c r="BG176" s="191">
        <f>IF(N176="zákl. přenesená",J176,0)</f>
        <v>0</v>
      </c>
      <c r="BH176" s="191">
        <f>IF(N176="sníž. přenesená",J176,0)</f>
        <v>0</v>
      </c>
      <c r="BI176" s="191">
        <f>IF(N176="nulová",J176,0)</f>
        <v>0</v>
      </c>
      <c r="BJ176" s="15" t="s">
        <v>80</v>
      </c>
      <c r="BK176" s="191">
        <f>ROUND(I176*H176,2)</f>
        <v>0</v>
      </c>
      <c r="BL176" s="15" t="s">
        <v>97</v>
      </c>
      <c r="BM176" s="190" t="s">
        <v>4161</v>
      </c>
    </row>
    <row r="177" s="2" customFormat="1">
      <c r="A177" s="34"/>
      <c r="B177" s="35"/>
      <c r="C177" s="34"/>
      <c r="D177" s="192" t="s">
        <v>290</v>
      </c>
      <c r="E177" s="34"/>
      <c r="F177" s="193" t="s">
        <v>4162</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290</v>
      </c>
      <c r="AU177" s="15" t="s">
        <v>82</v>
      </c>
    </row>
    <row r="178" s="2" customFormat="1" ht="24.15" customHeight="1">
      <c r="A178" s="34"/>
      <c r="B178" s="177"/>
      <c r="C178" s="208" t="s">
        <v>502</v>
      </c>
      <c r="D178" s="208" t="s">
        <v>2150</v>
      </c>
      <c r="E178" s="209" t="s">
        <v>4163</v>
      </c>
      <c r="F178" s="210" t="s">
        <v>4164</v>
      </c>
      <c r="G178" s="211" t="s">
        <v>410</v>
      </c>
      <c r="H178" s="212">
        <v>3</v>
      </c>
      <c r="I178" s="213"/>
      <c r="J178" s="214">
        <f>ROUND(I178*H178,2)</f>
        <v>0</v>
      </c>
      <c r="K178" s="215"/>
      <c r="L178" s="216"/>
      <c r="M178" s="217" t="s">
        <v>1</v>
      </c>
      <c r="N178" s="218" t="s">
        <v>38</v>
      </c>
      <c r="O178" s="73"/>
      <c r="P178" s="188">
        <f>O178*H178</f>
        <v>0</v>
      </c>
      <c r="Q178" s="188">
        <v>0.014</v>
      </c>
      <c r="R178" s="188">
        <f>Q178*H178</f>
        <v>0.042000000000000003</v>
      </c>
      <c r="S178" s="188">
        <v>0</v>
      </c>
      <c r="T178" s="189">
        <f>S178*H178</f>
        <v>0</v>
      </c>
      <c r="U178" s="34"/>
      <c r="V178" s="34"/>
      <c r="W178" s="34"/>
      <c r="X178" s="34"/>
      <c r="Y178" s="34"/>
      <c r="Z178" s="34"/>
      <c r="AA178" s="34"/>
      <c r="AB178" s="34"/>
      <c r="AC178" s="34"/>
      <c r="AD178" s="34"/>
      <c r="AE178" s="34"/>
      <c r="AR178" s="190" t="s">
        <v>317</v>
      </c>
      <c r="AT178" s="190" t="s">
        <v>2150</v>
      </c>
      <c r="AU178" s="190" t="s">
        <v>82</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97</v>
      </c>
      <c r="BM178" s="190" t="s">
        <v>4165</v>
      </c>
    </row>
    <row r="179" s="2" customFormat="1">
      <c r="A179" s="34"/>
      <c r="B179" s="35"/>
      <c r="C179" s="34"/>
      <c r="D179" s="192" t="s">
        <v>290</v>
      </c>
      <c r="E179" s="34"/>
      <c r="F179" s="193" t="s">
        <v>4164</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82</v>
      </c>
    </row>
    <row r="180" s="2" customFormat="1" ht="21.75" customHeight="1">
      <c r="A180" s="34"/>
      <c r="B180" s="177"/>
      <c r="C180" s="178" t="s">
        <v>522</v>
      </c>
      <c r="D180" s="178" t="s">
        <v>284</v>
      </c>
      <c r="E180" s="179" t="s">
        <v>4166</v>
      </c>
      <c r="F180" s="180" t="s">
        <v>4167</v>
      </c>
      <c r="G180" s="181" t="s">
        <v>410</v>
      </c>
      <c r="H180" s="203">
        <v>1</v>
      </c>
      <c r="I180" s="183"/>
      <c r="J180" s="184">
        <f>ROUND(I180*H180,2)</f>
        <v>0</v>
      </c>
      <c r="K180" s="185"/>
      <c r="L180" s="35"/>
      <c r="M180" s="186" t="s">
        <v>1</v>
      </c>
      <c r="N180" s="187" t="s">
        <v>38</v>
      </c>
      <c r="O180" s="73"/>
      <c r="P180" s="188">
        <f>O180*H180</f>
        <v>0</v>
      </c>
      <c r="Q180" s="188">
        <v>0.00036000000000000002</v>
      </c>
      <c r="R180" s="188">
        <f>Q180*H180</f>
        <v>0.00036000000000000002</v>
      </c>
      <c r="S180" s="188">
        <v>0</v>
      </c>
      <c r="T180" s="189">
        <f>S180*H180</f>
        <v>0</v>
      </c>
      <c r="U180" s="34"/>
      <c r="V180" s="34"/>
      <c r="W180" s="34"/>
      <c r="X180" s="34"/>
      <c r="Y180" s="34"/>
      <c r="Z180" s="34"/>
      <c r="AA180" s="34"/>
      <c r="AB180" s="34"/>
      <c r="AC180" s="34"/>
      <c r="AD180" s="34"/>
      <c r="AE180" s="34"/>
      <c r="AR180" s="190" t="s">
        <v>97</v>
      </c>
      <c r="AT180" s="190" t="s">
        <v>284</v>
      </c>
      <c r="AU180" s="190" t="s">
        <v>82</v>
      </c>
      <c r="AY180" s="15" t="s">
        <v>281</v>
      </c>
      <c r="BE180" s="191">
        <f>IF(N180="základní",J180,0)</f>
        <v>0</v>
      </c>
      <c r="BF180" s="191">
        <f>IF(N180="snížená",J180,0)</f>
        <v>0</v>
      </c>
      <c r="BG180" s="191">
        <f>IF(N180="zákl. přenesená",J180,0)</f>
        <v>0</v>
      </c>
      <c r="BH180" s="191">
        <f>IF(N180="sníž. přenesená",J180,0)</f>
        <v>0</v>
      </c>
      <c r="BI180" s="191">
        <f>IF(N180="nulová",J180,0)</f>
        <v>0</v>
      </c>
      <c r="BJ180" s="15" t="s">
        <v>80</v>
      </c>
      <c r="BK180" s="191">
        <f>ROUND(I180*H180,2)</f>
        <v>0</v>
      </c>
      <c r="BL180" s="15" t="s">
        <v>97</v>
      </c>
      <c r="BM180" s="190" t="s">
        <v>4168</v>
      </c>
    </row>
    <row r="181" s="2" customFormat="1">
      <c r="A181" s="34"/>
      <c r="B181" s="35"/>
      <c r="C181" s="34"/>
      <c r="D181" s="192" t="s">
        <v>290</v>
      </c>
      <c r="E181" s="34"/>
      <c r="F181" s="193" t="s">
        <v>4169</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290</v>
      </c>
      <c r="AU181" s="15" t="s">
        <v>82</v>
      </c>
    </row>
    <row r="182" s="2" customFormat="1" ht="16.5" customHeight="1">
      <c r="A182" s="34"/>
      <c r="B182" s="177"/>
      <c r="C182" s="208" t="s">
        <v>526</v>
      </c>
      <c r="D182" s="208" t="s">
        <v>2150</v>
      </c>
      <c r="E182" s="209" t="s">
        <v>4170</v>
      </c>
      <c r="F182" s="210" t="s">
        <v>4171</v>
      </c>
      <c r="G182" s="211" t="s">
        <v>2202</v>
      </c>
      <c r="H182" s="212">
        <v>1</v>
      </c>
      <c r="I182" s="213"/>
      <c r="J182" s="214">
        <f>ROUND(I182*H182,2)</f>
        <v>0</v>
      </c>
      <c r="K182" s="215"/>
      <c r="L182" s="216"/>
      <c r="M182" s="217" t="s">
        <v>1</v>
      </c>
      <c r="N182" s="218"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317</v>
      </c>
      <c r="AT182" s="190" t="s">
        <v>2150</v>
      </c>
      <c r="AU182" s="190" t="s">
        <v>82</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97</v>
      </c>
      <c r="BM182" s="190" t="s">
        <v>4172</v>
      </c>
    </row>
    <row r="183" s="2" customFormat="1">
      <c r="A183" s="34"/>
      <c r="B183" s="35"/>
      <c r="C183" s="34"/>
      <c r="D183" s="192" t="s">
        <v>290</v>
      </c>
      <c r="E183" s="34"/>
      <c r="F183" s="193" t="s">
        <v>4171</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82</v>
      </c>
    </row>
    <row r="184" s="2" customFormat="1" ht="33" customHeight="1">
      <c r="A184" s="34"/>
      <c r="B184" s="177"/>
      <c r="C184" s="178" t="s">
        <v>487</v>
      </c>
      <c r="D184" s="178" t="s">
        <v>284</v>
      </c>
      <c r="E184" s="179" t="s">
        <v>4173</v>
      </c>
      <c r="F184" s="180" t="s">
        <v>4174</v>
      </c>
      <c r="G184" s="181" t="s">
        <v>410</v>
      </c>
      <c r="H184" s="203">
        <v>1</v>
      </c>
      <c r="I184" s="183"/>
      <c r="J184" s="184">
        <f>ROUND(I184*H184,2)</f>
        <v>0</v>
      </c>
      <c r="K184" s="185"/>
      <c r="L184" s="35"/>
      <c r="M184" s="186" t="s">
        <v>1</v>
      </c>
      <c r="N184" s="187" t="s">
        <v>38</v>
      </c>
      <c r="O184" s="73"/>
      <c r="P184" s="188">
        <f>O184*H184</f>
        <v>0</v>
      </c>
      <c r="Q184" s="188">
        <v>0.43786000000000003</v>
      </c>
      <c r="R184" s="188">
        <f>Q184*H184</f>
        <v>0.43786000000000003</v>
      </c>
      <c r="S184" s="188">
        <v>0</v>
      </c>
      <c r="T184" s="189">
        <f>S184*H184</f>
        <v>0</v>
      </c>
      <c r="U184" s="34"/>
      <c r="V184" s="34"/>
      <c r="W184" s="34"/>
      <c r="X184" s="34"/>
      <c r="Y184" s="34"/>
      <c r="Z184" s="34"/>
      <c r="AA184" s="34"/>
      <c r="AB184" s="34"/>
      <c r="AC184" s="34"/>
      <c r="AD184" s="34"/>
      <c r="AE184" s="34"/>
      <c r="AR184" s="190" t="s">
        <v>97</v>
      </c>
      <c r="AT184" s="190" t="s">
        <v>284</v>
      </c>
      <c r="AU184" s="190" t="s">
        <v>82</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4175</v>
      </c>
    </row>
    <row r="185" s="2" customFormat="1">
      <c r="A185" s="34"/>
      <c r="B185" s="35"/>
      <c r="C185" s="34"/>
      <c r="D185" s="192" t="s">
        <v>290</v>
      </c>
      <c r="E185" s="34"/>
      <c r="F185" s="193" t="s">
        <v>4176</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82</v>
      </c>
    </row>
    <row r="186" s="2" customFormat="1" ht="16.5" customHeight="1">
      <c r="A186" s="34"/>
      <c r="B186" s="177"/>
      <c r="C186" s="208" t="s">
        <v>491</v>
      </c>
      <c r="D186" s="208" t="s">
        <v>2150</v>
      </c>
      <c r="E186" s="209" t="s">
        <v>4177</v>
      </c>
      <c r="F186" s="210" t="s">
        <v>4178</v>
      </c>
      <c r="G186" s="211" t="s">
        <v>410</v>
      </c>
      <c r="H186" s="212">
        <v>1</v>
      </c>
      <c r="I186" s="213"/>
      <c r="J186" s="214">
        <f>ROUND(I186*H186,2)</f>
        <v>0</v>
      </c>
      <c r="K186" s="215"/>
      <c r="L186" s="216"/>
      <c r="M186" s="217" t="s">
        <v>1</v>
      </c>
      <c r="N186" s="218" t="s">
        <v>38</v>
      </c>
      <c r="O186" s="73"/>
      <c r="P186" s="188">
        <f>O186*H186</f>
        <v>0</v>
      </c>
      <c r="Q186" s="188">
        <v>0</v>
      </c>
      <c r="R186" s="188">
        <f>Q186*H186</f>
        <v>0</v>
      </c>
      <c r="S186" s="188">
        <v>0</v>
      </c>
      <c r="T186" s="189">
        <f>S186*H186</f>
        <v>0</v>
      </c>
      <c r="U186" s="34"/>
      <c r="V186" s="34"/>
      <c r="W186" s="34"/>
      <c r="X186" s="34"/>
      <c r="Y186" s="34"/>
      <c r="Z186" s="34"/>
      <c r="AA186" s="34"/>
      <c r="AB186" s="34"/>
      <c r="AC186" s="34"/>
      <c r="AD186" s="34"/>
      <c r="AE186" s="34"/>
      <c r="AR186" s="190" t="s">
        <v>317</v>
      </c>
      <c r="AT186" s="190" t="s">
        <v>2150</v>
      </c>
      <c r="AU186" s="190" t="s">
        <v>82</v>
      </c>
      <c r="AY186" s="15" t="s">
        <v>281</v>
      </c>
      <c r="BE186" s="191">
        <f>IF(N186="základní",J186,0)</f>
        <v>0</v>
      </c>
      <c r="BF186" s="191">
        <f>IF(N186="snížená",J186,0)</f>
        <v>0</v>
      </c>
      <c r="BG186" s="191">
        <f>IF(N186="zákl. přenesená",J186,0)</f>
        <v>0</v>
      </c>
      <c r="BH186" s="191">
        <f>IF(N186="sníž. přenesená",J186,0)</f>
        <v>0</v>
      </c>
      <c r="BI186" s="191">
        <f>IF(N186="nulová",J186,0)</f>
        <v>0</v>
      </c>
      <c r="BJ186" s="15" t="s">
        <v>80</v>
      </c>
      <c r="BK186" s="191">
        <f>ROUND(I186*H186,2)</f>
        <v>0</v>
      </c>
      <c r="BL186" s="15" t="s">
        <v>97</v>
      </c>
      <c r="BM186" s="190" t="s">
        <v>4179</v>
      </c>
    </row>
    <row r="187" s="2" customFormat="1">
      <c r="A187" s="34"/>
      <c r="B187" s="35"/>
      <c r="C187" s="34"/>
      <c r="D187" s="192" t="s">
        <v>290</v>
      </c>
      <c r="E187" s="34"/>
      <c r="F187" s="193" t="s">
        <v>4180</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290</v>
      </c>
      <c r="AU187" s="15" t="s">
        <v>82</v>
      </c>
    </row>
    <row r="188" s="12" customFormat="1" ht="22.8" customHeight="1">
      <c r="A188" s="12"/>
      <c r="B188" s="164"/>
      <c r="C188" s="12"/>
      <c r="D188" s="165" t="s">
        <v>72</v>
      </c>
      <c r="E188" s="175" t="s">
        <v>3114</v>
      </c>
      <c r="F188" s="175" t="s">
        <v>3115</v>
      </c>
      <c r="G188" s="12"/>
      <c r="H188" s="12"/>
      <c r="I188" s="167"/>
      <c r="J188" s="176">
        <f>BK188</f>
        <v>0</v>
      </c>
      <c r="K188" s="12"/>
      <c r="L188" s="164"/>
      <c r="M188" s="169"/>
      <c r="N188" s="170"/>
      <c r="O188" s="170"/>
      <c r="P188" s="171">
        <f>SUM(P189:P190)</f>
        <v>0</v>
      </c>
      <c r="Q188" s="170"/>
      <c r="R188" s="171">
        <f>SUM(R189:R190)</f>
        <v>0</v>
      </c>
      <c r="S188" s="170"/>
      <c r="T188" s="172">
        <f>SUM(T189:T190)</f>
        <v>0</v>
      </c>
      <c r="U188" s="12"/>
      <c r="V188" s="12"/>
      <c r="W188" s="12"/>
      <c r="X188" s="12"/>
      <c r="Y188" s="12"/>
      <c r="Z188" s="12"/>
      <c r="AA188" s="12"/>
      <c r="AB188" s="12"/>
      <c r="AC188" s="12"/>
      <c r="AD188" s="12"/>
      <c r="AE188" s="12"/>
      <c r="AR188" s="165" t="s">
        <v>80</v>
      </c>
      <c r="AT188" s="173" t="s">
        <v>72</v>
      </c>
      <c r="AU188" s="173" t="s">
        <v>80</v>
      </c>
      <c r="AY188" s="165" t="s">
        <v>281</v>
      </c>
      <c r="BK188" s="174">
        <f>SUM(BK189:BK190)</f>
        <v>0</v>
      </c>
    </row>
    <row r="189" s="2" customFormat="1" ht="24.15" customHeight="1">
      <c r="A189" s="34"/>
      <c r="B189" s="177"/>
      <c r="C189" s="178" t="s">
        <v>763</v>
      </c>
      <c r="D189" s="178" t="s">
        <v>284</v>
      </c>
      <c r="E189" s="179" t="s">
        <v>3971</v>
      </c>
      <c r="F189" s="180" t="s">
        <v>3972</v>
      </c>
      <c r="G189" s="181" t="s">
        <v>515</v>
      </c>
      <c r="H189" s="203">
        <v>2.1899999999999999</v>
      </c>
      <c r="I189" s="183"/>
      <c r="J189" s="184">
        <f>ROUND(I189*H189,2)</f>
        <v>0</v>
      </c>
      <c r="K189" s="185"/>
      <c r="L189" s="35"/>
      <c r="M189" s="186" t="s">
        <v>1</v>
      </c>
      <c r="N189" s="187" t="s">
        <v>38</v>
      </c>
      <c r="O189" s="73"/>
      <c r="P189" s="188">
        <f>O189*H189</f>
        <v>0</v>
      </c>
      <c r="Q189" s="188">
        <v>0</v>
      </c>
      <c r="R189" s="188">
        <f>Q189*H189</f>
        <v>0</v>
      </c>
      <c r="S189" s="188">
        <v>0</v>
      </c>
      <c r="T189" s="189">
        <f>S189*H189</f>
        <v>0</v>
      </c>
      <c r="U189" s="34"/>
      <c r="V189" s="34"/>
      <c r="W189" s="34"/>
      <c r="X189" s="34"/>
      <c r="Y189" s="34"/>
      <c r="Z189" s="34"/>
      <c r="AA189" s="34"/>
      <c r="AB189" s="34"/>
      <c r="AC189" s="34"/>
      <c r="AD189" s="34"/>
      <c r="AE189" s="34"/>
      <c r="AR189" s="190" t="s">
        <v>97</v>
      </c>
      <c r="AT189" s="190" t="s">
        <v>284</v>
      </c>
      <c r="AU189" s="190" t="s">
        <v>82</v>
      </c>
      <c r="AY189" s="15" t="s">
        <v>281</v>
      </c>
      <c r="BE189" s="191">
        <f>IF(N189="základní",J189,0)</f>
        <v>0</v>
      </c>
      <c r="BF189" s="191">
        <f>IF(N189="snížená",J189,0)</f>
        <v>0</v>
      </c>
      <c r="BG189" s="191">
        <f>IF(N189="zákl. přenesená",J189,0)</f>
        <v>0</v>
      </c>
      <c r="BH189" s="191">
        <f>IF(N189="sníž. přenesená",J189,0)</f>
        <v>0</v>
      </c>
      <c r="BI189" s="191">
        <f>IF(N189="nulová",J189,0)</f>
        <v>0</v>
      </c>
      <c r="BJ189" s="15" t="s">
        <v>80</v>
      </c>
      <c r="BK189" s="191">
        <f>ROUND(I189*H189,2)</f>
        <v>0</v>
      </c>
      <c r="BL189" s="15" t="s">
        <v>97</v>
      </c>
      <c r="BM189" s="190" t="s">
        <v>4181</v>
      </c>
    </row>
    <row r="190" s="2" customFormat="1">
      <c r="A190" s="34"/>
      <c r="B190" s="35"/>
      <c r="C190" s="34"/>
      <c r="D190" s="192" t="s">
        <v>290</v>
      </c>
      <c r="E190" s="34"/>
      <c r="F190" s="193" t="s">
        <v>3974</v>
      </c>
      <c r="G190" s="34"/>
      <c r="H190" s="34"/>
      <c r="I190" s="194"/>
      <c r="J190" s="34"/>
      <c r="K190" s="34"/>
      <c r="L190" s="35"/>
      <c r="M190" s="195"/>
      <c r="N190" s="196"/>
      <c r="O190" s="73"/>
      <c r="P190" s="73"/>
      <c r="Q190" s="73"/>
      <c r="R190" s="73"/>
      <c r="S190" s="73"/>
      <c r="T190" s="74"/>
      <c r="U190" s="34"/>
      <c r="V190" s="34"/>
      <c r="W190" s="34"/>
      <c r="X190" s="34"/>
      <c r="Y190" s="34"/>
      <c r="Z190" s="34"/>
      <c r="AA190" s="34"/>
      <c r="AB190" s="34"/>
      <c r="AC190" s="34"/>
      <c r="AD190" s="34"/>
      <c r="AE190" s="34"/>
      <c r="AT190" s="15" t="s">
        <v>290</v>
      </c>
      <c r="AU190" s="15" t="s">
        <v>82</v>
      </c>
    </row>
    <row r="191" s="12" customFormat="1" ht="25.92" customHeight="1">
      <c r="A191" s="12"/>
      <c r="B191" s="164"/>
      <c r="C191" s="12"/>
      <c r="D191" s="165" t="s">
        <v>72</v>
      </c>
      <c r="E191" s="166" t="s">
        <v>3013</v>
      </c>
      <c r="F191" s="166" t="s">
        <v>3014</v>
      </c>
      <c r="G191" s="12"/>
      <c r="H191" s="12"/>
      <c r="I191" s="167"/>
      <c r="J191" s="168">
        <f>BK191</f>
        <v>0</v>
      </c>
      <c r="K191" s="12"/>
      <c r="L191" s="164"/>
      <c r="M191" s="169"/>
      <c r="N191" s="170"/>
      <c r="O191" s="170"/>
      <c r="P191" s="171">
        <f>P192</f>
        <v>0</v>
      </c>
      <c r="Q191" s="170"/>
      <c r="R191" s="171">
        <f>R192</f>
        <v>0.0051399999999999996</v>
      </c>
      <c r="S191" s="170"/>
      <c r="T191" s="172">
        <f>T192</f>
        <v>0</v>
      </c>
      <c r="U191" s="12"/>
      <c r="V191" s="12"/>
      <c r="W191" s="12"/>
      <c r="X191" s="12"/>
      <c r="Y191" s="12"/>
      <c r="Z191" s="12"/>
      <c r="AA191" s="12"/>
      <c r="AB191" s="12"/>
      <c r="AC191" s="12"/>
      <c r="AD191" s="12"/>
      <c r="AE191" s="12"/>
      <c r="AR191" s="165" t="s">
        <v>82</v>
      </c>
      <c r="AT191" s="173" t="s">
        <v>72</v>
      </c>
      <c r="AU191" s="173" t="s">
        <v>73</v>
      </c>
      <c r="AY191" s="165" t="s">
        <v>281</v>
      </c>
      <c r="BK191" s="174">
        <f>BK192</f>
        <v>0</v>
      </c>
    </row>
    <row r="192" s="12" customFormat="1" ht="22.8" customHeight="1">
      <c r="A192" s="12"/>
      <c r="B192" s="164"/>
      <c r="C192" s="12"/>
      <c r="D192" s="165" t="s">
        <v>72</v>
      </c>
      <c r="E192" s="175" t="s">
        <v>4182</v>
      </c>
      <c r="F192" s="175" t="s">
        <v>4183</v>
      </c>
      <c r="G192" s="12"/>
      <c r="H192" s="12"/>
      <c r="I192" s="167"/>
      <c r="J192" s="176">
        <f>BK192</f>
        <v>0</v>
      </c>
      <c r="K192" s="12"/>
      <c r="L192" s="164"/>
      <c r="M192" s="169"/>
      <c r="N192" s="170"/>
      <c r="O192" s="170"/>
      <c r="P192" s="171">
        <f>SUM(P193:P196)</f>
        <v>0</v>
      </c>
      <c r="Q192" s="170"/>
      <c r="R192" s="171">
        <f>SUM(R193:R196)</f>
        <v>0.0051399999999999996</v>
      </c>
      <c r="S192" s="170"/>
      <c r="T192" s="172">
        <f>SUM(T193:T196)</f>
        <v>0</v>
      </c>
      <c r="U192" s="12"/>
      <c r="V192" s="12"/>
      <c r="W192" s="12"/>
      <c r="X192" s="12"/>
      <c r="Y192" s="12"/>
      <c r="Z192" s="12"/>
      <c r="AA192" s="12"/>
      <c r="AB192" s="12"/>
      <c r="AC192" s="12"/>
      <c r="AD192" s="12"/>
      <c r="AE192" s="12"/>
      <c r="AR192" s="165" t="s">
        <v>82</v>
      </c>
      <c r="AT192" s="173" t="s">
        <v>72</v>
      </c>
      <c r="AU192" s="173" t="s">
        <v>80</v>
      </c>
      <c r="AY192" s="165" t="s">
        <v>281</v>
      </c>
      <c r="BK192" s="174">
        <f>SUM(BK193:BK196)</f>
        <v>0</v>
      </c>
    </row>
    <row r="193" s="2" customFormat="1" ht="24.15" customHeight="1">
      <c r="A193" s="34"/>
      <c r="B193" s="177"/>
      <c r="C193" s="178" t="s">
        <v>507</v>
      </c>
      <c r="D193" s="178" t="s">
        <v>284</v>
      </c>
      <c r="E193" s="179" t="s">
        <v>4184</v>
      </c>
      <c r="F193" s="180" t="s">
        <v>4185</v>
      </c>
      <c r="G193" s="181" t="s">
        <v>410</v>
      </c>
      <c r="H193" s="203">
        <v>2</v>
      </c>
      <c r="I193" s="183"/>
      <c r="J193" s="184">
        <f>ROUND(I193*H193,2)</f>
        <v>0</v>
      </c>
      <c r="K193" s="185"/>
      <c r="L193" s="35"/>
      <c r="M193" s="186" t="s">
        <v>1</v>
      </c>
      <c r="N193" s="187" t="s">
        <v>38</v>
      </c>
      <c r="O193" s="73"/>
      <c r="P193" s="188">
        <f>O193*H193</f>
        <v>0</v>
      </c>
      <c r="Q193" s="188">
        <v>0.0025699999999999998</v>
      </c>
      <c r="R193" s="188">
        <f>Q193*H193</f>
        <v>0.0051399999999999996</v>
      </c>
      <c r="S193" s="188">
        <v>0</v>
      </c>
      <c r="T193" s="189">
        <f>S193*H193</f>
        <v>0</v>
      </c>
      <c r="U193" s="34"/>
      <c r="V193" s="34"/>
      <c r="W193" s="34"/>
      <c r="X193" s="34"/>
      <c r="Y193" s="34"/>
      <c r="Z193" s="34"/>
      <c r="AA193" s="34"/>
      <c r="AB193" s="34"/>
      <c r="AC193" s="34"/>
      <c r="AD193" s="34"/>
      <c r="AE193" s="34"/>
      <c r="AR193" s="190" t="s">
        <v>353</v>
      </c>
      <c r="AT193" s="190" t="s">
        <v>284</v>
      </c>
      <c r="AU193" s="190" t="s">
        <v>82</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353</v>
      </c>
      <c r="BM193" s="190" t="s">
        <v>4186</v>
      </c>
    </row>
    <row r="194" s="2" customFormat="1">
      <c r="A194" s="34"/>
      <c r="B194" s="35"/>
      <c r="C194" s="34"/>
      <c r="D194" s="192" t="s">
        <v>290</v>
      </c>
      <c r="E194" s="34"/>
      <c r="F194" s="193" t="s">
        <v>4187</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82</v>
      </c>
    </row>
    <row r="195" s="2" customFormat="1" ht="16.5" customHeight="1">
      <c r="A195" s="34"/>
      <c r="B195" s="177"/>
      <c r="C195" s="178" t="s">
        <v>517</v>
      </c>
      <c r="D195" s="178" t="s">
        <v>284</v>
      </c>
      <c r="E195" s="179" t="s">
        <v>4188</v>
      </c>
      <c r="F195" s="180" t="s">
        <v>4189</v>
      </c>
      <c r="G195" s="181" t="s">
        <v>2202</v>
      </c>
      <c r="H195" s="203">
        <v>1</v>
      </c>
      <c r="I195" s="183"/>
      <c r="J195" s="184">
        <f>ROUND(I195*H195,2)</f>
        <v>0</v>
      </c>
      <c r="K195" s="185"/>
      <c r="L195" s="35"/>
      <c r="M195" s="186" t="s">
        <v>1</v>
      </c>
      <c r="N195" s="187" t="s">
        <v>38</v>
      </c>
      <c r="O195" s="73"/>
      <c r="P195" s="188">
        <f>O195*H195</f>
        <v>0</v>
      </c>
      <c r="Q195" s="188">
        <v>0</v>
      </c>
      <c r="R195" s="188">
        <f>Q195*H195</f>
        <v>0</v>
      </c>
      <c r="S195" s="188">
        <v>0</v>
      </c>
      <c r="T195" s="189">
        <f>S195*H195</f>
        <v>0</v>
      </c>
      <c r="U195" s="34"/>
      <c r="V195" s="34"/>
      <c r="W195" s="34"/>
      <c r="X195" s="34"/>
      <c r="Y195" s="34"/>
      <c r="Z195" s="34"/>
      <c r="AA195" s="34"/>
      <c r="AB195" s="34"/>
      <c r="AC195" s="34"/>
      <c r="AD195" s="34"/>
      <c r="AE195" s="34"/>
      <c r="AR195" s="190" t="s">
        <v>97</v>
      </c>
      <c r="AT195" s="190" t="s">
        <v>284</v>
      </c>
      <c r="AU195" s="190" t="s">
        <v>82</v>
      </c>
      <c r="AY195" s="15" t="s">
        <v>281</v>
      </c>
      <c r="BE195" s="191">
        <f>IF(N195="základní",J195,0)</f>
        <v>0</v>
      </c>
      <c r="BF195" s="191">
        <f>IF(N195="snížená",J195,0)</f>
        <v>0</v>
      </c>
      <c r="BG195" s="191">
        <f>IF(N195="zákl. přenesená",J195,0)</f>
        <v>0</v>
      </c>
      <c r="BH195" s="191">
        <f>IF(N195="sníž. přenesená",J195,0)</f>
        <v>0</v>
      </c>
      <c r="BI195" s="191">
        <f>IF(N195="nulová",J195,0)</f>
        <v>0</v>
      </c>
      <c r="BJ195" s="15" t="s">
        <v>80</v>
      </c>
      <c r="BK195" s="191">
        <f>ROUND(I195*H195,2)</f>
        <v>0</v>
      </c>
      <c r="BL195" s="15" t="s">
        <v>97</v>
      </c>
      <c r="BM195" s="190" t="s">
        <v>4190</v>
      </c>
    </row>
    <row r="196" s="2" customFormat="1">
      <c r="A196" s="34"/>
      <c r="B196" s="35"/>
      <c r="C196" s="34"/>
      <c r="D196" s="192" t="s">
        <v>290</v>
      </c>
      <c r="E196" s="34"/>
      <c r="F196" s="193" t="s">
        <v>4095</v>
      </c>
      <c r="G196" s="34"/>
      <c r="H196" s="34"/>
      <c r="I196" s="194"/>
      <c r="J196" s="34"/>
      <c r="K196" s="34"/>
      <c r="L196" s="35"/>
      <c r="M196" s="199"/>
      <c r="N196" s="200"/>
      <c r="O196" s="201"/>
      <c r="P196" s="201"/>
      <c r="Q196" s="201"/>
      <c r="R196" s="201"/>
      <c r="S196" s="201"/>
      <c r="T196" s="202"/>
      <c r="U196" s="34"/>
      <c r="V196" s="34"/>
      <c r="W196" s="34"/>
      <c r="X196" s="34"/>
      <c r="Y196" s="34"/>
      <c r="Z196" s="34"/>
      <c r="AA196" s="34"/>
      <c r="AB196" s="34"/>
      <c r="AC196" s="34"/>
      <c r="AD196" s="34"/>
      <c r="AE196" s="34"/>
      <c r="AT196" s="15" t="s">
        <v>290</v>
      </c>
      <c r="AU196" s="15" t="s">
        <v>82</v>
      </c>
    </row>
    <row r="197" s="2" customFormat="1" ht="6.96" customHeight="1">
      <c r="A197" s="34"/>
      <c r="B197" s="56"/>
      <c r="C197" s="57"/>
      <c r="D197" s="57"/>
      <c r="E197" s="57"/>
      <c r="F197" s="57"/>
      <c r="G197" s="57"/>
      <c r="H197" s="57"/>
      <c r="I197" s="57"/>
      <c r="J197" s="57"/>
      <c r="K197" s="57"/>
      <c r="L197" s="35"/>
      <c r="M197" s="34"/>
      <c r="O197" s="34"/>
      <c r="P197" s="34"/>
      <c r="Q197" s="34"/>
      <c r="R197" s="34"/>
      <c r="S197" s="34"/>
      <c r="T197" s="34"/>
      <c r="U197" s="34"/>
      <c r="V197" s="34"/>
      <c r="W197" s="34"/>
      <c r="X197" s="34"/>
      <c r="Y197" s="34"/>
      <c r="Z197" s="34"/>
      <c r="AA197" s="34"/>
      <c r="AB197" s="34"/>
      <c r="AC197" s="34"/>
      <c r="AD197" s="34"/>
      <c r="AE197" s="34"/>
    </row>
  </sheetData>
  <autoFilter ref="C126:K196"/>
  <mergeCells count="12">
    <mergeCell ref="E7:H7"/>
    <mergeCell ref="E9:H9"/>
    <mergeCell ref="E11:H11"/>
    <mergeCell ref="E20:H20"/>
    <mergeCell ref="E29:H29"/>
    <mergeCell ref="E85:H85"/>
    <mergeCell ref="E87:H87"/>
    <mergeCell ref="E89:H89"/>
    <mergeCell ref="E115:H115"/>
    <mergeCell ref="E117:H117"/>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103</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548</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ROUND(J125,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ROUND((SUM(BE125:BE162)),  2)</f>
        <v>0</v>
      </c>
      <c r="G37" s="34"/>
      <c r="H37" s="34"/>
      <c r="I37" s="133">
        <v>0.20999999999999999</v>
      </c>
      <c r="J37" s="132">
        <f>ROUND(((SUM(BE125:BE162))*I37),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ROUND((SUM(BF125:BF162)),  2)</f>
        <v>0</v>
      </c>
      <c r="G38" s="34"/>
      <c r="H38" s="34"/>
      <c r="I38" s="133">
        <v>0.12</v>
      </c>
      <c r="J38" s="132">
        <f>ROUND(((SUM(BF125:BF162))*I38),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ROUND((SUM(BG125:BG162)),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ROUND((SUM(BH125:BH162)),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ROUND((SUM(BI125:BI162)),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 xml:space="preserve">Objekt4 - HTÚ </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J125</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J126</f>
        <v>0</v>
      </c>
      <c r="K101" s="9"/>
      <c r="L101" s="145"/>
      <c r="S101" s="9"/>
      <c r="T101" s="9"/>
      <c r="U101" s="9"/>
      <c r="V101" s="9"/>
      <c r="W101" s="9"/>
      <c r="X101" s="9"/>
      <c r="Y101" s="9"/>
      <c r="Z101" s="9"/>
      <c r="AA101" s="9"/>
      <c r="AB101" s="9"/>
      <c r="AC101" s="9"/>
      <c r="AD101" s="9"/>
      <c r="AE101" s="9"/>
    </row>
    <row r="102" s="2" customFormat="1" ht="21.84" customHeight="1">
      <c r="A102" s="34"/>
      <c r="B102" s="35"/>
      <c r="C102" s="34"/>
      <c r="D102" s="34"/>
      <c r="E102" s="34"/>
      <c r="F102" s="34"/>
      <c r="G102" s="34"/>
      <c r="H102" s="34"/>
      <c r="I102" s="34"/>
      <c r="J102" s="34"/>
      <c r="K102" s="34"/>
      <c r="L102" s="51"/>
      <c r="S102" s="34"/>
      <c r="T102" s="34"/>
      <c r="U102" s="34"/>
      <c r="V102" s="34"/>
      <c r="W102" s="34"/>
      <c r="X102" s="34"/>
      <c r="Y102" s="34"/>
      <c r="Z102" s="34"/>
      <c r="AA102" s="34"/>
      <c r="AB102" s="34"/>
      <c r="AC102" s="34"/>
      <c r="AD102" s="34"/>
      <c r="AE102" s="34"/>
    </row>
    <row r="103" s="2" customFormat="1" ht="6.96" customHeight="1">
      <c r="A103" s="34"/>
      <c r="B103" s="56"/>
      <c r="C103" s="57"/>
      <c r="D103" s="57"/>
      <c r="E103" s="57"/>
      <c r="F103" s="57"/>
      <c r="G103" s="57"/>
      <c r="H103" s="57"/>
      <c r="I103" s="57"/>
      <c r="J103" s="57"/>
      <c r="K103" s="57"/>
      <c r="L103" s="51"/>
      <c r="S103" s="34"/>
      <c r="T103" s="34"/>
      <c r="U103" s="34"/>
      <c r="V103" s="34"/>
      <c r="W103" s="34"/>
      <c r="X103" s="34"/>
      <c r="Y103" s="34"/>
      <c r="Z103" s="34"/>
      <c r="AA103" s="34"/>
      <c r="AB103" s="34"/>
      <c r="AC103" s="34"/>
      <c r="AD103" s="34"/>
      <c r="AE103" s="34"/>
    </row>
    <row r="107" s="2" customFormat="1" ht="6.96" customHeight="1">
      <c r="A107" s="34"/>
      <c r="B107" s="58"/>
      <c r="C107" s="59"/>
      <c r="D107" s="59"/>
      <c r="E107" s="59"/>
      <c r="F107" s="59"/>
      <c r="G107" s="59"/>
      <c r="H107" s="59"/>
      <c r="I107" s="59"/>
      <c r="J107" s="59"/>
      <c r="K107" s="59"/>
      <c r="L107" s="51"/>
      <c r="S107" s="34"/>
      <c r="T107" s="34"/>
      <c r="U107" s="34"/>
      <c r="V107" s="34"/>
      <c r="W107" s="34"/>
      <c r="X107" s="34"/>
      <c r="Y107" s="34"/>
      <c r="Z107" s="34"/>
      <c r="AA107" s="34"/>
      <c r="AB107" s="34"/>
      <c r="AC107" s="34"/>
      <c r="AD107" s="34"/>
      <c r="AE107" s="34"/>
    </row>
    <row r="108" s="2" customFormat="1" ht="24.96" customHeight="1">
      <c r="A108" s="34"/>
      <c r="B108" s="35"/>
      <c r="C108" s="19" t="s">
        <v>266</v>
      </c>
      <c r="D108" s="34"/>
      <c r="E108" s="34"/>
      <c r="F108" s="34"/>
      <c r="G108" s="34"/>
      <c r="H108" s="34"/>
      <c r="I108" s="34"/>
      <c r="J108" s="34"/>
      <c r="K108" s="34"/>
      <c r="L108" s="51"/>
      <c r="S108" s="34"/>
      <c r="T108" s="34"/>
      <c r="U108" s="34"/>
      <c r="V108" s="34"/>
      <c r="W108" s="34"/>
      <c r="X108" s="34"/>
      <c r="Y108" s="34"/>
      <c r="Z108" s="34"/>
      <c r="AA108" s="34"/>
      <c r="AB108" s="34"/>
      <c r="AC108" s="34"/>
      <c r="AD108" s="34"/>
      <c r="AE108" s="34"/>
    </row>
    <row r="109" s="2" customFormat="1" ht="6.96" customHeight="1">
      <c r="A109" s="34"/>
      <c r="B109" s="35"/>
      <c r="C109" s="34"/>
      <c r="D109" s="34"/>
      <c r="E109" s="34"/>
      <c r="F109" s="34"/>
      <c r="G109" s="34"/>
      <c r="H109" s="34"/>
      <c r="I109" s="34"/>
      <c r="J109" s="34"/>
      <c r="K109" s="34"/>
      <c r="L109" s="51"/>
      <c r="S109" s="34"/>
      <c r="T109" s="34"/>
      <c r="U109" s="34"/>
      <c r="V109" s="34"/>
      <c r="W109" s="34"/>
      <c r="X109" s="34"/>
      <c r="Y109" s="34"/>
      <c r="Z109" s="34"/>
      <c r="AA109" s="34"/>
      <c r="AB109" s="34"/>
      <c r="AC109" s="34"/>
      <c r="AD109" s="34"/>
      <c r="AE109" s="34"/>
    </row>
    <row r="110" s="2" customFormat="1" ht="12" customHeight="1">
      <c r="A110" s="34"/>
      <c r="B110" s="35"/>
      <c r="C110" s="28" t="s">
        <v>16</v>
      </c>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16.5" customHeight="1">
      <c r="A111" s="34"/>
      <c r="B111" s="35"/>
      <c r="C111" s="34"/>
      <c r="D111" s="34"/>
      <c r="E111" s="126" t="str">
        <f>E7</f>
        <v>Městský park -Děkanská zahrada Pelhřimov - kompletní provedení</v>
      </c>
      <c r="F111" s="28"/>
      <c r="G111" s="28"/>
      <c r="H111" s="28"/>
      <c r="I111" s="34"/>
      <c r="J111" s="34"/>
      <c r="K111" s="34"/>
      <c r="L111" s="51"/>
      <c r="S111" s="34"/>
      <c r="T111" s="34"/>
      <c r="U111" s="34"/>
      <c r="V111" s="34"/>
      <c r="W111" s="34"/>
      <c r="X111" s="34"/>
      <c r="Y111" s="34"/>
      <c r="Z111" s="34"/>
      <c r="AA111" s="34"/>
      <c r="AB111" s="34"/>
      <c r="AC111" s="34"/>
      <c r="AD111" s="34"/>
      <c r="AE111" s="34"/>
    </row>
    <row r="112" s="1" customFormat="1" ht="12" customHeight="1">
      <c r="B112" s="18"/>
      <c r="C112" s="28" t="s">
        <v>249</v>
      </c>
      <c r="L112" s="18"/>
    </row>
    <row r="113" s="1" customFormat="1" ht="16.5" customHeight="1">
      <c r="B113" s="18"/>
      <c r="E113" s="126" t="s">
        <v>250</v>
      </c>
      <c r="F113" s="1"/>
      <c r="G113" s="1"/>
      <c r="H113" s="1"/>
      <c r="L113" s="18"/>
    </row>
    <row r="114" s="1" customFormat="1" ht="12" customHeight="1">
      <c r="B114" s="18"/>
      <c r="C114" s="28" t="s">
        <v>251</v>
      </c>
      <c r="L114" s="18"/>
    </row>
    <row r="115" s="2" customFormat="1" ht="16.5" customHeight="1">
      <c r="A115" s="34"/>
      <c r="B115" s="35"/>
      <c r="C115" s="34"/>
      <c r="D115" s="34"/>
      <c r="E115" s="127" t="s">
        <v>252</v>
      </c>
      <c r="F115" s="34"/>
      <c r="G115" s="34"/>
      <c r="H115" s="34"/>
      <c r="I115" s="34"/>
      <c r="J115" s="34"/>
      <c r="K115" s="34"/>
      <c r="L115" s="51"/>
      <c r="S115" s="34"/>
      <c r="T115" s="34"/>
      <c r="U115" s="34"/>
      <c r="V115" s="34"/>
      <c r="W115" s="34"/>
      <c r="X115" s="34"/>
      <c r="Y115" s="34"/>
      <c r="Z115" s="34"/>
      <c r="AA115" s="34"/>
      <c r="AB115" s="34"/>
      <c r="AC115" s="34"/>
      <c r="AD115" s="34"/>
      <c r="AE115" s="34"/>
    </row>
    <row r="116" s="2" customFormat="1" ht="12" customHeight="1">
      <c r="A116" s="34"/>
      <c r="B116" s="35"/>
      <c r="C116" s="28" t="s">
        <v>395</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16.5" customHeight="1">
      <c r="A117" s="34"/>
      <c r="B117" s="35"/>
      <c r="C117" s="34"/>
      <c r="D117" s="34"/>
      <c r="E117" s="63" t="str">
        <f>E13</f>
        <v xml:space="preserve">Objekt4 - HTÚ </v>
      </c>
      <c r="F117" s="34"/>
      <c r="G117" s="34"/>
      <c r="H117" s="34"/>
      <c r="I117" s="34"/>
      <c r="J117" s="34"/>
      <c r="K117" s="34"/>
      <c r="L117" s="51"/>
      <c r="S117" s="34"/>
      <c r="T117" s="34"/>
      <c r="U117" s="34"/>
      <c r="V117" s="34"/>
      <c r="W117" s="34"/>
      <c r="X117" s="34"/>
      <c r="Y117" s="34"/>
      <c r="Z117" s="34"/>
      <c r="AA117" s="34"/>
      <c r="AB117" s="34"/>
      <c r="AC117" s="34"/>
      <c r="AD117" s="34"/>
      <c r="AE117" s="34"/>
    </row>
    <row r="118" s="2" customFormat="1" ht="6.96" customHeight="1">
      <c r="A118" s="34"/>
      <c r="B118" s="35"/>
      <c r="C118" s="34"/>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2" customHeight="1">
      <c r="A119" s="34"/>
      <c r="B119" s="35"/>
      <c r="C119" s="28" t="s">
        <v>20</v>
      </c>
      <c r="D119" s="34"/>
      <c r="E119" s="34"/>
      <c r="F119" s="23" t="str">
        <f>F16</f>
        <v xml:space="preserve"> </v>
      </c>
      <c r="G119" s="34"/>
      <c r="H119" s="34"/>
      <c r="I119" s="28" t="s">
        <v>22</v>
      </c>
      <c r="J119" s="65" t="str">
        <f>IF(J16="","",J16)</f>
        <v>5. 12. 2024</v>
      </c>
      <c r="K119" s="34"/>
      <c r="L119" s="51"/>
      <c r="S119" s="34"/>
      <c r="T119" s="34"/>
      <c r="U119" s="34"/>
      <c r="V119" s="34"/>
      <c r="W119" s="34"/>
      <c r="X119" s="34"/>
      <c r="Y119" s="34"/>
      <c r="Z119" s="34"/>
      <c r="AA119" s="34"/>
      <c r="AB119" s="34"/>
      <c r="AC119" s="34"/>
      <c r="AD119" s="34"/>
      <c r="AE119" s="34"/>
    </row>
    <row r="120" s="2" customFormat="1" ht="6.96" customHeight="1">
      <c r="A120" s="34"/>
      <c r="B120" s="35"/>
      <c r="C120" s="34"/>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15.15" customHeight="1">
      <c r="A121" s="34"/>
      <c r="B121" s="35"/>
      <c r="C121" s="28" t="s">
        <v>24</v>
      </c>
      <c r="D121" s="34"/>
      <c r="E121" s="34"/>
      <c r="F121" s="23" t="str">
        <f>E19</f>
        <v xml:space="preserve"> </v>
      </c>
      <c r="G121" s="34"/>
      <c r="H121" s="34"/>
      <c r="I121" s="28" t="s">
        <v>29</v>
      </c>
      <c r="J121" s="32" t="str">
        <f>E25</f>
        <v xml:space="preserve"> </v>
      </c>
      <c r="K121" s="34"/>
      <c r="L121" s="51"/>
      <c r="S121" s="34"/>
      <c r="T121" s="34"/>
      <c r="U121" s="34"/>
      <c r="V121" s="34"/>
      <c r="W121" s="34"/>
      <c r="X121" s="34"/>
      <c r="Y121" s="34"/>
      <c r="Z121" s="34"/>
      <c r="AA121" s="34"/>
      <c r="AB121" s="34"/>
      <c r="AC121" s="34"/>
      <c r="AD121" s="34"/>
      <c r="AE121" s="34"/>
    </row>
    <row r="122" s="2" customFormat="1" ht="15.15" customHeight="1">
      <c r="A122" s="34"/>
      <c r="B122" s="35"/>
      <c r="C122" s="28" t="s">
        <v>27</v>
      </c>
      <c r="D122" s="34"/>
      <c r="E122" s="34"/>
      <c r="F122" s="23" t="str">
        <f>IF(E22="","",E22)</f>
        <v>Vyplň údaj</v>
      </c>
      <c r="G122" s="34"/>
      <c r="H122" s="34"/>
      <c r="I122" s="28" t="s">
        <v>31</v>
      </c>
      <c r="J122" s="32" t="str">
        <f>E28</f>
        <v xml:space="preserve"> </v>
      </c>
      <c r="K122" s="34"/>
      <c r="L122" s="51"/>
      <c r="S122" s="34"/>
      <c r="T122" s="34"/>
      <c r="U122" s="34"/>
      <c r="V122" s="34"/>
      <c r="W122" s="34"/>
      <c r="X122" s="34"/>
      <c r="Y122" s="34"/>
      <c r="Z122" s="34"/>
      <c r="AA122" s="34"/>
      <c r="AB122" s="34"/>
      <c r="AC122" s="34"/>
      <c r="AD122" s="34"/>
      <c r="AE122" s="34"/>
    </row>
    <row r="123" s="2" customFormat="1" ht="10.32"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11" customFormat="1" ht="29.28" customHeight="1">
      <c r="A124" s="153"/>
      <c r="B124" s="154"/>
      <c r="C124" s="155" t="s">
        <v>267</v>
      </c>
      <c r="D124" s="156" t="s">
        <v>58</v>
      </c>
      <c r="E124" s="156" t="s">
        <v>54</v>
      </c>
      <c r="F124" s="156" t="s">
        <v>55</v>
      </c>
      <c r="G124" s="156" t="s">
        <v>268</v>
      </c>
      <c r="H124" s="156" t="s">
        <v>269</v>
      </c>
      <c r="I124" s="156" t="s">
        <v>270</v>
      </c>
      <c r="J124" s="157" t="s">
        <v>257</v>
      </c>
      <c r="K124" s="158" t="s">
        <v>271</v>
      </c>
      <c r="L124" s="159"/>
      <c r="M124" s="82" t="s">
        <v>1</v>
      </c>
      <c r="N124" s="83" t="s">
        <v>37</v>
      </c>
      <c r="O124" s="83" t="s">
        <v>272</v>
      </c>
      <c r="P124" s="83" t="s">
        <v>273</v>
      </c>
      <c r="Q124" s="83" t="s">
        <v>274</v>
      </c>
      <c r="R124" s="83" t="s">
        <v>275</v>
      </c>
      <c r="S124" s="83" t="s">
        <v>276</v>
      </c>
      <c r="T124" s="84" t="s">
        <v>277</v>
      </c>
      <c r="U124" s="153"/>
      <c r="V124" s="153"/>
      <c r="W124" s="153"/>
      <c r="X124" s="153"/>
      <c r="Y124" s="153"/>
      <c r="Z124" s="153"/>
      <c r="AA124" s="153"/>
      <c r="AB124" s="153"/>
      <c r="AC124" s="153"/>
      <c r="AD124" s="153"/>
      <c r="AE124" s="153"/>
    </row>
    <row r="125" s="2" customFormat="1" ht="22.8" customHeight="1">
      <c r="A125" s="34"/>
      <c r="B125" s="35"/>
      <c r="C125" s="89" t="s">
        <v>278</v>
      </c>
      <c r="D125" s="34"/>
      <c r="E125" s="34"/>
      <c r="F125" s="34"/>
      <c r="G125" s="34"/>
      <c r="H125" s="34"/>
      <c r="I125" s="34"/>
      <c r="J125" s="160">
        <f>BK125</f>
        <v>0</v>
      </c>
      <c r="K125" s="34"/>
      <c r="L125" s="35"/>
      <c r="M125" s="85"/>
      <c r="N125" s="69"/>
      <c r="O125" s="86"/>
      <c r="P125" s="161">
        <f>P126</f>
        <v>0</v>
      </c>
      <c r="Q125" s="86"/>
      <c r="R125" s="161">
        <f>R126</f>
        <v>0</v>
      </c>
      <c r="S125" s="86"/>
      <c r="T125" s="162">
        <f>T126</f>
        <v>0</v>
      </c>
      <c r="U125" s="34"/>
      <c r="V125" s="34"/>
      <c r="W125" s="34"/>
      <c r="X125" s="34"/>
      <c r="Y125" s="34"/>
      <c r="Z125" s="34"/>
      <c r="AA125" s="34"/>
      <c r="AB125" s="34"/>
      <c r="AC125" s="34"/>
      <c r="AD125" s="34"/>
      <c r="AE125" s="34"/>
      <c r="AT125" s="15" t="s">
        <v>72</v>
      </c>
      <c r="AU125" s="15" t="s">
        <v>259</v>
      </c>
      <c r="BK125" s="163">
        <f>BK126</f>
        <v>0</v>
      </c>
    </row>
    <row r="126" s="12" customFormat="1" ht="25.92" customHeight="1">
      <c r="A126" s="12"/>
      <c r="B126" s="164"/>
      <c r="C126" s="12"/>
      <c r="D126" s="165" t="s">
        <v>72</v>
      </c>
      <c r="E126" s="166" t="s">
        <v>80</v>
      </c>
      <c r="F126" s="166" t="s">
        <v>400</v>
      </c>
      <c r="G126" s="12"/>
      <c r="H126" s="12"/>
      <c r="I126" s="167"/>
      <c r="J126" s="168">
        <f>BK126</f>
        <v>0</v>
      </c>
      <c r="K126" s="12"/>
      <c r="L126" s="164"/>
      <c r="M126" s="169"/>
      <c r="N126" s="170"/>
      <c r="O126" s="170"/>
      <c r="P126" s="171">
        <f>SUM(P127:P162)</f>
        <v>0</v>
      </c>
      <c r="Q126" s="170"/>
      <c r="R126" s="171">
        <f>SUM(R127:R162)</f>
        <v>0</v>
      </c>
      <c r="S126" s="170"/>
      <c r="T126" s="172">
        <f>SUM(T127:T162)</f>
        <v>0</v>
      </c>
      <c r="U126" s="12"/>
      <c r="V126" s="12"/>
      <c r="W126" s="12"/>
      <c r="X126" s="12"/>
      <c r="Y126" s="12"/>
      <c r="Z126" s="12"/>
      <c r="AA126" s="12"/>
      <c r="AB126" s="12"/>
      <c r="AC126" s="12"/>
      <c r="AD126" s="12"/>
      <c r="AE126" s="12"/>
      <c r="AR126" s="165" t="s">
        <v>80</v>
      </c>
      <c r="AT126" s="173" t="s">
        <v>72</v>
      </c>
      <c r="AU126" s="173" t="s">
        <v>73</v>
      </c>
      <c r="AY126" s="165" t="s">
        <v>281</v>
      </c>
      <c r="BK126" s="174">
        <f>SUM(BK127:BK162)</f>
        <v>0</v>
      </c>
    </row>
    <row r="127" s="2" customFormat="1" ht="24.15" customHeight="1">
      <c r="A127" s="34"/>
      <c r="B127" s="177"/>
      <c r="C127" s="178" t="s">
        <v>80</v>
      </c>
      <c r="D127" s="178" t="s">
        <v>284</v>
      </c>
      <c r="E127" s="179" t="s">
        <v>549</v>
      </c>
      <c r="F127" s="180" t="s">
        <v>550</v>
      </c>
      <c r="G127" s="181" t="s">
        <v>510</v>
      </c>
      <c r="H127" s="203">
        <v>328</v>
      </c>
      <c r="I127" s="183"/>
      <c r="J127" s="184">
        <f>ROUND(I127*H127,2)</f>
        <v>0</v>
      </c>
      <c r="K127" s="185"/>
      <c r="L127" s="35"/>
      <c r="M127" s="186" t="s">
        <v>1</v>
      </c>
      <c r="N127" s="187" t="s">
        <v>38</v>
      </c>
      <c r="O127" s="73"/>
      <c r="P127" s="188">
        <f>O127*H127</f>
        <v>0</v>
      </c>
      <c r="Q127" s="188">
        <v>0</v>
      </c>
      <c r="R127" s="188">
        <f>Q127*H127</f>
        <v>0</v>
      </c>
      <c r="S127" s="188">
        <v>0</v>
      </c>
      <c r="T127" s="189">
        <f>S127*H127</f>
        <v>0</v>
      </c>
      <c r="U127" s="34"/>
      <c r="V127" s="34"/>
      <c r="W127" s="34"/>
      <c r="X127" s="34"/>
      <c r="Y127" s="34"/>
      <c r="Z127" s="34"/>
      <c r="AA127" s="34"/>
      <c r="AB127" s="34"/>
      <c r="AC127" s="34"/>
      <c r="AD127" s="34"/>
      <c r="AE127" s="34"/>
      <c r="AR127" s="190" t="s">
        <v>97</v>
      </c>
      <c r="AT127" s="190" t="s">
        <v>284</v>
      </c>
      <c r="AU127" s="190" t="s">
        <v>80</v>
      </c>
      <c r="AY127" s="15" t="s">
        <v>281</v>
      </c>
      <c r="BE127" s="191">
        <f>IF(N127="základní",J127,0)</f>
        <v>0</v>
      </c>
      <c r="BF127" s="191">
        <f>IF(N127="snížená",J127,0)</f>
        <v>0</v>
      </c>
      <c r="BG127" s="191">
        <f>IF(N127="zákl. přenesená",J127,0)</f>
        <v>0</v>
      </c>
      <c r="BH127" s="191">
        <f>IF(N127="sníž. přenesená",J127,0)</f>
        <v>0</v>
      </c>
      <c r="BI127" s="191">
        <f>IF(N127="nulová",J127,0)</f>
        <v>0</v>
      </c>
      <c r="BJ127" s="15" t="s">
        <v>80</v>
      </c>
      <c r="BK127" s="191">
        <f>ROUND(I127*H127,2)</f>
        <v>0</v>
      </c>
      <c r="BL127" s="15" t="s">
        <v>97</v>
      </c>
      <c r="BM127" s="190" t="s">
        <v>551</v>
      </c>
    </row>
    <row r="128" s="2" customFormat="1">
      <c r="A128" s="34"/>
      <c r="B128" s="35"/>
      <c r="C128" s="34"/>
      <c r="D128" s="192" t="s">
        <v>290</v>
      </c>
      <c r="E128" s="34"/>
      <c r="F128" s="193" t="s">
        <v>550</v>
      </c>
      <c r="G128" s="34"/>
      <c r="H128" s="34"/>
      <c r="I128" s="194"/>
      <c r="J128" s="34"/>
      <c r="K128" s="34"/>
      <c r="L128" s="35"/>
      <c r="M128" s="195"/>
      <c r="N128" s="196"/>
      <c r="O128" s="73"/>
      <c r="P128" s="73"/>
      <c r="Q128" s="73"/>
      <c r="R128" s="73"/>
      <c r="S128" s="73"/>
      <c r="T128" s="74"/>
      <c r="U128" s="34"/>
      <c r="V128" s="34"/>
      <c r="W128" s="34"/>
      <c r="X128" s="34"/>
      <c r="Y128" s="34"/>
      <c r="Z128" s="34"/>
      <c r="AA128" s="34"/>
      <c r="AB128" s="34"/>
      <c r="AC128" s="34"/>
      <c r="AD128" s="34"/>
      <c r="AE128" s="34"/>
      <c r="AT128" s="15" t="s">
        <v>290</v>
      </c>
      <c r="AU128" s="15" t="s">
        <v>80</v>
      </c>
    </row>
    <row r="129" s="2" customFormat="1">
      <c r="A129" s="34"/>
      <c r="B129" s="35"/>
      <c r="C129" s="34"/>
      <c r="D129" s="192" t="s">
        <v>291</v>
      </c>
      <c r="E129" s="34"/>
      <c r="F129" s="197" t="s">
        <v>552</v>
      </c>
      <c r="G129" s="34"/>
      <c r="H129" s="34"/>
      <c r="I129" s="194"/>
      <c r="J129" s="34"/>
      <c r="K129" s="34"/>
      <c r="L129" s="35"/>
      <c r="M129" s="195"/>
      <c r="N129" s="196"/>
      <c r="O129" s="73"/>
      <c r="P129" s="73"/>
      <c r="Q129" s="73"/>
      <c r="R129" s="73"/>
      <c r="S129" s="73"/>
      <c r="T129" s="74"/>
      <c r="U129" s="34"/>
      <c r="V129" s="34"/>
      <c r="W129" s="34"/>
      <c r="X129" s="34"/>
      <c r="Y129" s="34"/>
      <c r="Z129" s="34"/>
      <c r="AA129" s="34"/>
      <c r="AB129" s="34"/>
      <c r="AC129" s="34"/>
      <c r="AD129" s="34"/>
      <c r="AE129" s="34"/>
      <c r="AT129" s="15" t="s">
        <v>291</v>
      </c>
      <c r="AU129" s="15" t="s">
        <v>80</v>
      </c>
    </row>
    <row r="130" s="2" customFormat="1" ht="24.15" customHeight="1">
      <c r="A130" s="34"/>
      <c r="B130" s="177"/>
      <c r="C130" s="178" t="s">
        <v>82</v>
      </c>
      <c r="D130" s="178" t="s">
        <v>284</v>
      </c>
      <c r="E130" s="179" t="s">
        <v>553</v>
      </c>
      <c r="F130" s="180" t="s">
        <v>554</v>
      </c>
      <c r="G130" s="181" t="s">
        <v>510</v>
      </c>
      <c r="H130" s="203">
        <v>58.899999999999999</v>
      </c>
      <c r="I130" s="183"/>
      <c r="J130" s="184">
        <f>ROUND(I130*H130,2)</f>
        <v>0</v>
      </c>
      <c r="K130" s="185"/>
      <c r="L130" s="35"/>
      <c r="M130" s="186" t="s">
        <v>1</v>
      </c>
      <c r="N130" s="187" t="s">
        <v>38</v>
      </c>
      <c r="O130" s="73"/>
      <c r="P130" s="188">
        <f>O130*H130</f>
        <v>0</v>
      </c>
      <c r="Q130" s="188">
        <v>0</v>
      </c>
      <c r="R130" s="188">
        <f>Q130*H130</f>
        <v>0</v>
      </c>
      <c r="S130" s="188">
        <v>0</v>
      </c>
      <c r="T130" s="189">
        <f>S130*H130</f>
        <v>0</v>
      </c>
      <c r="U130" s="34"/>
      <c r="V130" s="34"/>
      <c r="W130" s="34"/>
      <c r="X130" s="34"/>
      <c r="Y130" s="34"/>
      <c r="Z130" s="34"/>
      <c r="AA130" s="34"/>
      <c r="AB130" s="34"/>
      <c r="AC130" s="34"/>
      <c r="AD130" s="34"/>
      <c r="AE130" s="34"/>
      <c r="AR130" s="190" t="s">
        <v>97</v>
      </c>
      <c r="AT130" s="190" t="s">
        <v>284</v>
      </c>
      <c r="AU130" s="190" t="s">
        <v>80</v>
      </c>
      <c r="AY130" s="15" t="s">
        <v>281</v>
      </c>
      <c r="BE130" s="191">
        <f>IF(N130="základní",J130,0)</f>
        <v>0</v>
      </c>
      <c r="BF130" s="191">
        <f>IF(N130="snížená",J130,0)</f>
        <v>0</v>
      </c>
      <c r="BG130" s="191">
        <f>IF(N130="zákl. přenesená",J130,0)</f>
        <v>0</v>
      </c>
      <c r="BH130" s="191">
        <f>IF(N130="sníž. přenesená",J130,0)</f>
        <v>0</v>
      </c>
      <c r="BI130" s="191">
        <f>IF(N130="nulová",J130,0)</f>
        <v>0</v>
      </c>
      <c r="BJ130" s="15" t="s">
        <v>80</v>
      </c>
      <c r="BK130" s="191">
        <f>ROUND(I130*H130,2)</f>
        <v>0</v>
      </c>
      <c r="BL130" s="15" t="s">
        <v>97</v>
      </c>
      <c r="BM130" s="190" t="s">
        <v>555</v>
      </c>
    </row>
    <row r="131" s="2" customFormat="1">
      <c r="A131" s="34"/>
      <c r="B131" s="35"/>
      <c r="C131" s="34"/>
      <c r="D131" s="192" t="s">
        <v>290</v>
      </c>
      <c r="E131" s="34"/>
      <c r="F131" s="193" t="s">
        <v>554</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290</v>
      </c>
      <c r="AU131" s="15" t="s">
        <v>80</v>
      </c>
    </row>
    <row r="132" s="2" customFormat="1">
      <c r="A132" s="34"/>
      <c r="B132" s="35"/>
      <c r="C132" s="34"/>
      <c r="D132" s="192" t="s">
        <v>291</v>
      </c>
      <c r="E132" s="34"/>
      <c r="F132" s="197" t="s">
        <v>556</v>
      </c>
      <c r="G132" s="34"/>
      <c r="H132" s="34"/>
      <c r="I132" s="194"/>
      <c r="J132" s="34"/>
      <c r="K132" s="34"/>
      <c r="L132" s="35"/>
      <c r="M132" s="195"/>
      <c r="N132" s="196"/>
      <c r="O132" s="73"/>
      <c r="P132" s="73"/>
      <c r="Q132" s="73"/>
      <c r="R132" s="73"/>
      <c r="S132" s="73"/>
      <c r="T132" s="74"/>
      <c r="U132" s="34"/>
      <c r="V132" s="34"/>
      <c r="W132" s="34"/>
      <c r="X132" s="34"/>
      <c r="Y132" s="34"/>
      <c r="Z132" s="34"/>
      <c r="AA132" s="34"/>
      <c r="AB132" s="34"/>
      <c r="AC132" s="34"/>
      <c r="AD132" s="34"/>
      <c r="AE132" s="34"/>
      <c r="AT132" s="15" t="s">
        <v>291</v>
      </c>
      <c r="AU132" s="15" t="s">
        <v>80</v>
      </c>
    </row>
    <row r="133" s="2" customFormat="1" ht="24.15" customHeight="1">
      <c r="A133" s="34"/>
      <c r="B133" s="177"/>
      <c r="C133" s="178" t="s">
        <v>90</v>
      </c>
      <c r="D133" s="178" t="s">
        <v>284</v>
      </c>
      <c r="E133" s="179" t="s">
        <v>557</v>
      </c>
      <c r="F133" s="180" t="s">
        <v>558</v>
      </c>
      <c r="G133" s="181" t="s">
        <v>510</v>
      </c>
      <c r="H133" s="203">
        <v>29.449999999999999</v>
      </c>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97</v>
      </c>
      <c r="AT133" s="190" t="s">
        <v>284</v>
      </c>
      <c r="AU133" s="190" t="s">
        <v>80</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559</v>
      </c>
    </row>
    <row r="134" s="2" customFormat="1">
      <c r="A134" s="34"/>
      <c r="B134" s="35"/>
      <c r="C134" s="34"/>
      <c r="D134" s="192" t="s">
        <v>290</v>
      </c>
      <c r="E134" s="34"/>
      <c r="F134" s="193" t="s">
        <v>558</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80</v>
      </c>
    </row>
    <row r="135" s="2" customFormat="1">
      <c r="A135" s="34"/>
      <c r="B135" s="35"/>
      <c r="C135" s="34"/>
      <c r="D135" s="192" t="s">
        <v>291</v>
      </c>
      <c r="E135" s="34"/>
      <c r="F135" s="197" t="s">
        <v>560</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291</v>
      </c>
      <c r="AU135" s="15" t="s">
        <v>80</v>
      </c>
    </row>
    <row r="136" s="2" customFormat="1" ht="24.15" customHeight="1">
      <c r="A136" s="34"/>
      <c r="B136" s="177"/>
      <c r="C136" s="178" t="s">
        <v>97</v>
      </c>
      <c r="D136" s="178" t="s">
        <v>284</v>
      </c>
      <c r="E136" s="179" t="s">
        <v>561</v>
      </c>
      <c r="F136" s="180" t="s">
        <v>562</v>
      </c>
      <c r="G136" s="181" t="s">
        <v>510</v>
      </c>
      <c r="H136" s="203">
        <v>536</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80</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563</v>
      </c>
    </row>
    <row r="137" s="2" customFormat="1">
      <c r="A137" s="34"/>
      <c r="B137" s="35"/>
      <c r="C137" s="34"/>
      <c r="D137" s="192" t="s">
        <v>290</v>
      </c>
      <c r="E137" s="34"/>
      <c r="F137" s="193" t="s">
        <v>562</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80</v>
      </c>
    </row>
    <row r="138" s="2" customFormat="1">
      <c r="A138" s="34"/>
      <c r="B138" s="35"/>
      <c r="C138" s="34"/>
      <c r="D138" s="192" t="s">
        <v>291</v>
      </c>
      <c r="E138" s="34"/>
      <c r="F138" s="197" t="s">
        <v>564</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291</v>
      </c>
      <c r="AU138" s="15" t="s">
        <v>80</v>
      </c>
    </row>
    <row r="139" s="2" customFormat="1" ht="33" customHeight="1">
      <c r="A139" s="34"/>
      <c r="B139" s="177"/>
      <c r="C139" s="178" t="s">
        <v>280</v>
      </c>
      <c r="D139" s="178" t="s">
        <v>284</v>
      </c>
      <c r="E139" s="179" t="s">
        <v>565</v>
      </c>
      <c r="F139" s="180" t="s">
        <v>566</v>
      </c>
      <c r="G139" s="181" t="s">
        <v>510</v>
      </c>
      <c r="H139" s="203">
        <v>536</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80</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567</v>
      </c>
    </row>
    <row r="140" s="2" customFormat="1">
      <c r="A140" s="34"/>
      <c r="B140" s="35"/>
      <c r="C140" s="34"/>
      <c r="D140" s="192" t="s">
        <v>290</v>
      </c>
      <c r="E140" s="34"/>
      <c r="F140" s="193" t="s">
        <v>566</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80</v>
      </c>
    </row>
    <row r="141" s="2" customFormat="1">
      <c r="A141" s="34"/>
      <c r="B141" s="35"/>
      <c r="C141" s="34"/>
      <c r="D141" s="192" t="s">
        <v>291</v>
      </c>
      <c r="E141" s="34"/>
      <c r="F141" s="197" t="s">
        <v>568</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291</v>
      </c>
      <c r="AU141" s="15" t="s">
        <v>80</v>
      </c>
    </row>
    <row r="142" s="2" customFormat="1" ht="55.5" customHeight="1">
      <c r="A142" s="34"/>
      <c r="B142" s="177"/>
      <c r="C142" s="178" t="s">
        <v>307</v>
      </c>
      <c r="D142" s="178" t="s">
        <v>284</v>
      </c>
      <c r="E142" s="179" t="s">
        <v>569</v>
      </c>
      <c r="F142" s="180" t="s">
        <v>570</v>
      </c>
      <c r="G142" s="181" t="s">
        <v>510</v>
      </c>
      <c r="H142" s="203">
        <v>208</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80</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571</v>
      </c>
    </row>
    <row r="143" s="2" customFormat="1">
      <c r="A143" s="34"/>
      <c r="B143" s="35"/>
      <c r="C143" s="34"/>
      <c r="D143" s="192" t="s">
        <v>290</v>
      </c>
      <c r="E143" s="34"/>
      <c r="F143" s="193" t="s">
        <v>570</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80</v>
      </c>
    </row>
    <row r="144" s="2" customFormat="1">
      <c r="A144" s="34"/>
      <c r="B144" s="35"/>
      <c r="C144" s="34"/>
      <c r="D144" s="192" t="s">
        <v>291</v>
      </c>
      <c r="E144" s="34"/>
      <c r="F144" s="197" t="s">
        <v>572</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80</v>
      </c>
    </row>
    <row r="145" s="2" customFormat="1" ht="33" customHeight="1">
      <c r="A145" s="34"/>
      <c r="B145" s="177"/>
      <c r="C145" s="178" t="s">
        <v>312</v>
      </c>
      <c r="D145" s="178" t="s">
        <v>284</v>
      </c>
      <c r="E145" s="179" t="s">
        <v>573</v>
      </c>
      <c r="F145" s="180" t="s">
        <v>574</v>
      </c>
      <c r="G145" s="181" t="s">
        <v>403</v>
      </c>
      <c r="H145" s="203">
        <v>610</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80</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575</v>
      </c>
    </row>
    <row r="146" s="2" customFormat="1">
      <c r="A146" s="34"/>
      <c r="B146" s="35"/>
      <c r="C146" s="34"/>
      <c r="D146" s="192" t="s">
        <v>290</v>
      </c>
      <c r="E146" s="34"/>
      <c r="F146" s="193" t="s">
        <v>574</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80</v>
      </c>
    </row>
    <row r="147" s="2" customFormat="1">
      <c r="A147" s="34"/>
      <c r="B147" s="35"/>
      <c r="C147" s="34"/>
      <c r="D147" s="192" t="s">
        <v>291</v>
      </c>
      <c r="E147" s="34"/>
      <c r="F147" s="197" t="s">
        <v>576</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291</v>
      </c>
      <c r="AU147" s="15" t="s">
        <v>80</v>
      </c>
    </row>
    <row r="148" s="2" customFormat="1" ht="33" customHeight="1">
      <c r="A148" s="34"/>
      <c r="B148" s="177"/>
      <c r="C148" s="178" t="s">
        <v>317</v>
      </c>
      <c r="D148" s="178" t="s">
        <v>284</v>
      </c>
      <c r="E148" s="179" t="s">
        <v>577</v>
      </c>
      <c r="F148" s="180" t="s">
        <v>578</v>
      </c>
      <c r="G148" s="181" t="s">
        <v>403</v>
      </c>
      <c r="H148" s="203">
        <v>956</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80</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579</v>
      </c>
    </row>
    <row r="149" s="2" customFormat="1">
      <c r="A149" s="34"/>
      <c r="B149" s="35"/>
      <c r="C149" s="34"/>
      <c r="D149" s="192" t="s">
        <v>290</v>
      </c>
      <c r="E149" s="34"/>
      <c r="F149" s="193" t="s">
        <v>578</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80</v>
      </c>
    </row>
    <row r="150" s="2" customFormat="1">
      <c r="A150" s="34"/>
      <c r="B150" s="35"/>
      <c r="C150" s="34"/>
      <c r="D150" s="192" t="s">
        <v>291</v>
      </c>
      <c r="E150" s="34"/>
      <c r="F150" s="197" t="s">
        <v>580</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291</v>
      </c>
      <c r="AU150" s="15" t="s">
        <v>80</v>
      </c>
    </row>
    <row r="151" s="2" customFormat="1" ht="33" customHeight="1">
      <c r="A151" s="34"/>
      <c r="B151" s="177"/>
      <c r="C151" s="178" t="s">
        <v>322</v>
      </c>
      <c r="D151" s="178" t="s">
        <v>284</v>
      </c>
      <c r="E151" s="179" t="s">
        <v>581</v>
      </c>
      <c r="F151" s="180" t="s">
        <v>582</v>
      </c>
      <c r="G151" s="181" t="s">
        <v>403</v>
      </c>
      <c r="H151" s="203">
        <v>140</v>
      </c>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97</v>
      </c>
      <c r="AT151" s="190" t="s">
        <v>284</v>
      </c>
      <c r="AU151" s="190" t="s">
        <v>80</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583</v>
      </c>
    </row>
    <row r="152" s="2" customFormat="1">
      <c r="A152" s="34"/>
      <c r="B152" s="35"/>
      <c r="C152" s="34"/>
      <c r="D152" s="192" t="s">
        <v>290</v>
      </c>
      <c r="E152" s="34"/>
      <c r="F152" s="193" t="s">
        <v>582</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80</v>
      </c>
    </row>
    <row r="153" s="2" customFormat="1">
      <c r="A153" s="34"/>
      <c r="B153" s="35"/>
      <c r="C153" s="34"/>
      <c r="D153" s="192" t="s">
        <v>291</v>
      </c>
      <c r="E153" s="34"/>
      <c r="F153" s="197" t="s">
        <v>584</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291</v>
      </c>
      <c r="AU153" s="15" t="s">
        <v>80</v>
      </c>
    </row>
    <row r="154" s="2" customFormat="1" ht="16.5" customHeight="1">
      <c r="A154" s="34"/>
      <c r="B154" s="177"/>
      <c r="C154" s="178" t="s">
        <v>327</v>
      </c>
      <c r="D154" s="178" t="s">
        <v>284</v>
      </c>
      <c r="E154" s="179" t="s">
        <v>585</v>
      </c>
      <c r="F154" s="180" t="s">
        <v>586</v>
      </c>
      <c r="G154" s="181" t="s">
        <v>403</v>
      </c>
      <c r="H154" s="203">
        <v>517</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80</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587</v>
      </c>
    </row>
    <row r="155" s="2" customFormat="1">
      <c r="A155" s="34"/>
      <c r="B155" s="35"/>
      <c r="C155" s="34"/>
      <c r="D155" s="192" t="s">
        <v>290</v>
      </c>
      <c r="E155" s="34"/>
      <c r="F155" s="193" t="s">
        <v>586</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80</v>
      </c>
    </row>
    <row r="156" s="2" customFormat="1">
      <c r="A156" s="34"/>
      <c r="B156" s="35"/>
      <c r="C156" s="34"/>
      <c r="D156" s="192" t="s">
        <v>291</v>
      </c>
      <c r="E156" s="34"/>
      <c r="F156" s="197" t="s">
        <v>588</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291</v>
      </c>
      <c r="AU156" s="15" t="s">
        <v>80</v>
      </c>
    </row>
    <row r="157" s="2" customFormat="1" ht="16.5" customHeight="1">
      <c r="A157" s="34"/>
      <c r="B157" s="177"/>
      <c r="C157" s="178" t="s">
        <v>332</v>
      </c>
      <c r="D157" s="178" t="s">
        <v>284</v>
      </c>
      <c r="E157" s="179" t="s">
        <v>589</v>
      </c>
      <c r="F157" s="180" t="s">
        <v>590</v>
      </c>
      <c r="G157" s="181" t="s">
        <v>403</v>
      </c>
      <c r="H157" s="203">
        <v>579</v>
      </c>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97</v>
      </c>
      <c r="AT157" s="190" t="s">
        <v>284</v>
      </c>
      <c r="AU157" s="190" t="s">
        <v>80</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97</v>
      </c>
      <c r="BM157" s="190" t="s">
        <v>591</v>
      </c>
    </row>
    <row r="158" s="2" customFormat="1">
      <c r="A158" s="34"/>
      <c r="B158" s="35"/>
      <c r="C158" s="34"/>
      <c r="D158" s="192" t="s">
        <v>290</v>
      </c>
      <c r="E158" s="34"/>
      <c r="F158" s="193" t="s">
        <v>590</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80</v>
      </c>
    </row>
    <row r="159" s="2" customFormat="1">
      <c r="A159" s="34"/>
      <c r="B159" s="35"/>
      <c r="C159" s="34"/>
      <c r="D159" s="192" t="s">
        <v>291</v>
      </c>
      <c r="E159" s="34"/>
      <c r="F159" s="197" t="s">
        <v>592</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291</v>
      </c>
      <c r="AU159" s="15" t="s">
        <v>80</v>
      </c>
    </row>
    <row r="160" s="2" customFormat="1" ht="33" customHeight="1">
      <c r="A160" s="34"/>
      <c r="B160" s="177"/>
      <c r="C160" s="178" t="s">
        <v>8</v>
      </c>
      <c r="D160" s="178" t="s">
        <v>284</v>
      </c>
      <c r="E160" s="179" t="s">
        <v>593</v>
      </c>
      <c r="F160" s="180" t="s">
        <v>594</v>
      </c>
      <c r="G160" s="181" t="s">
        <v>403</v>
      </c>
      <c r="H160" s="203">
        <v>2186.6669999999999</v>
      </c>
      <c r="I160" s="183"/>
      <c r="J160" s="184">
        <f>ROUND(I160*H160,2)</f>
        <v>0</v>
      </c>
      <c r="K160" s="185"/>
      <c r="L160" s="35"/>
      <c r="M160" s="186" t="s">
        <v>1</v>
      </c>
      <c r="N160" s="187" t="s">
        <v>38</v>
      </c>
      <c r="O160" s="73"/>
      <c r="P160" s="188">
        <f>O160*H160</f>
        <v>0</v>
      </c>
      <c r="Q160" s="188">
        <v>0</v>
      </c>
      <c r="R160" s="188">
        <f>Q160*H160</f>
        <v>0</v>
      </c>
      <c r="S160" s="188">
        <v>0</v>
      </c>
      <c r="T160" s="189">
        <f>S160*H160</f>
        <v>0</v>
      </c>
      <c r="U160" s="34"/>
      <c r="V160" s="34"/>
      <c r="W160" s="34"/>
      <c r="X160" s="34"/>
      <c r="Y160" s="34"/>
      <c r="Z160" s="34"/>
      <c r="AA160" s="34"/>
      <c r="AB160" s="34"/>
      <c r="AC160" s="34"/>
      <c r="AD160" s="34"/>
      <c r="AE160" s="34"/>
      <c r="AR160" s="190" t="s">
        <v>97</v>
      </c>
      <c r="AT160" s="190" t="s">
        <v>284</v>
      </c>
      <c r="AU160" s="190" t="s">
        <v>80</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595</v>
      </c>
    </row>
    <row r="161" s="2" customFormat="1">
      <c r="A161" s="34"/>
      <c r="B161" s="35"/>
      <c r="C161" s="34"/>
      <c r="D161" s="192" t="s">
        <v>290</v>
      </c>
      <c r="E161" s="34"/>
      <c r="F161" s="193" t="s">
        <v>594</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80</v>
      </c>
    </row>
    <row r="162" s="2" customFormat="1">
      <c r="A162" s="34"/>
      <c r="B162" s="35"/>
      <c r="C162" s="34"/>
      <c r="D162" s="192" t="s">
        <v>291</v>
      </c>
      <c r="E162" s="34"/>
      <c r="F162" s="197" t="s">
        <v>596</v>
      </c>
      <c r="G162" s="34"/>
      <c r="H162" s="34"/>
      <c r="I162" s="194"/>
      <c r="J162" s="34"/>
      <c r="K162" s="34"/>
      <c r="L162" s="35"/>
      <c r="M162" s="199"/>
      <c r="N162" s="200"/>
      <c r="O162" s="201"/>
      <c r="P162" s="201"/>
      <c r="Q162" s="201"/>
      <c r="R162" s="201"/>
      <c r="S162" s="201"/>
      <c r="T162" s="202"/>
      <c r="U162" s="34"/>
      <c r="V162" s="34"/>
      <c r="W162" s="34"/>
      <c r="X162" s="34"/>
      <c r="Y162" s="34"/>
      <c r="Z162" s="34"/>
      <c r="AA162" s="34"/>
      <c r="AB162" s="34"/>
      <c r="AC162" s="34"/>
      <c r="AD162" s="34"/>
      <c r="AE162" s="34"/>
      <c r="AT162" s="15" t="s">
        <v>291</v>
      </c>
      <c r="AU162" s="15" t="s">
        <v>80</v>
      </c>
    </row>
    <row r="163" s="2" customFormat="1" ht="6.96" customHeight="1">
      <c r="A163" s="34"/>
      <c r="B163" s="56"/>
      <c r="C163" s="57"/>
      <c r="D163" s="57"/>
      <c r="E163" s="57"/>
      <c r="F163" s="57"/>
      <c r="G163" s="57"/>
      <c r="H163" s="57"/>
      <c r="I163" s="57"/>
      <c r="J163" s="57"/>
      <c r="K163" s="57"/>
      <c r="L163" s="35"/>
      <c r="M163" s="34"/>
      <c r="O163" s="34"/>
      <c r="P163" s="34"/>
      <c r="Q163" s="34"/>
      <c r="R163" s="34"/>
      <c r="S163" s="34"/>
      <c r="T163" s="34"/>
      <c r="U163" s="34"/>
      <c r="V163" s="34"/>
      <c r="W163" s="34"/>
      <c r="X163" s="34"/>
      <c r="Y163" s="34"/>
      <c r="Z163" s="34"/>
      <c r="AA163" s="34"/>
      <c r="AB163" s="34"/>
      <c r="AC163" s="34"/>
      <c r="AD163" s="34"/>
      <c r="AE163" s="34"/>
    </row>
  </sheetData>
  <autoFilter ref="C124:K16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233</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3762</v>
      </c>
      <c r="F9" s="1"/>
      <c r="G9" s="1"/>
      <c r="H9" s="1"/>
      <c r="L9" s="18"/>
    </row>
    <row r="10" s="1" customFormat="1" ht="12" customHeight="1">
      <c r="B10" s="18"/>
      <c r="D10" s="28" t="s">
        <v>251</v>
      </c>
      <c r="L10" s="18"/>
    </row>
    <row r="11" s="2" customFormat="1" ht="16.5" customHeight="1">
      <c r="A11" s="34"/>
      <c r="B11" s="35"/>
      <c r="C11" s="34"/>
      <c r="D11" s="34"/>
      <c r="E11" s="127" t="s">
        <v>4191</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4192</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2954</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3786</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2955</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3787</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3788</v>
      </c>
      <c r="F28" s="34"/>
      <c r="G28" s="34"/>
      <c r="H28" s="34"/>
      <c r="I28" s="28" t="s">
        <v>26</v>
      </c>
      <c r="J28" s="23" t="s">
        <v>3789</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ROUND(J128,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ROUND((SUM(BE128:BE188)),  2)</f>
        <v>0</v>
      </c>
      <c r="G37" s="34"/>
      <c r="H37" s="34"/>
      <c r="I37" s="133">
        <v>0.20999999999999999</v>
      </c>
      <c r="J37" s="132">
        <f>ROUND(((SUM(BE128:BE188))*I37),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ROUND((SUM(BF128:BF188)),  2)</f>
        <v>0</v>
      </c>
      <c r="G38" s="34"/>
      <c r="H38" s="34"/>
      <c r="I38" s="133">
        <v>0.12</v>
      </c>
      <c r="J38" s="132">
        <f>ROUND(((SUM(BF128:BF188))*I38),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ROUND((SUM(BG128:BG188)),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ROUND((SUM(BH128:BH188)),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ROUND((SUM(BI128:BI188)),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3762</v>
      </c>
      <c r="F87" s="1"/>
      <c r="G87" s="1"/>
      <c r="H87" s="1"/>
      <c r="L87" s="18"/>
    </row>
    <row r="88" s="1" customFormat="1" ht="12" customHeight="1">
      <c r="B88" s="18"/>
      <c r="C88" s="28" t="s">
        <v>251</v>
      </c>
      <c r="L88" s="18"/>
    </row>
    <row r="89" s="2" customFormat="1" ht="16.5" customHeight="1">
      <c r="A89" s="34"/>
      <c r="B89" s="35"/>
      <c r="C89" s="34"/>
      <c r="D89" s="34"/>
      <c r="E89" s="127" t="s">
        <v>4191</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SO6-1 - Odpad užitkové vody S1</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Pelhřimov</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Město Pelhřimov</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Ing Jaromír Čašek</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J128</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2957</v>
      </c>
      <c r="E101" s="147"/>
      <c r="F101" s="147"/>
      <c r="G101" s="147"/>
      <c r="H101" s="147"/>
      <c r="I101" s="147"/>
      <c r="J101" s="148">
        <f>J129</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3790</v>
      </c>
      <c r="E102" s="151"/>
      <c r="F102" s="151"/>
      <c r="G102" s="151"/>
      <c r="H102" s="151"/>
      <c r="I102" s="151"/>
      <c r="J102" s="152">
        <f>J130</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3792</v>
      </c>
      <c r="E103" s="151"/>
      <c r="F103" s="151"/>
      <c r="G103" s="151"/>
      <c r="H103" s="151"/>
      <c r="I103" s="151"/>
      <c r="J103" s="152">
        <f>J171</f>
        <v>0</v>
      </c>
      <c r="K103" s="10"/>
      <c r="L103" s="149"/>
      <c r="S103" s="10"/>
      <c r="T103" s="10"/>
      <c r="U103" s="10"/>
      <c r="V103" s="10"/>
      <c r="W103" s="10"/>
      <c r="X103" s="10"/>
      <c r="Y103" s="10"/>
      <c r="Z103" s="10"/>
      <c r="AA103" s="10"/>
      <c r="AB103" s="10"/>
      <c r="AC103" s="10"/>
      <c r="AD103" s="10"/>
      <c r="AE103" s="10"/>
    </row>
    <row r="104" s="10" customFormat="1" ht="19.92" customHeight="1">
      <c r="A104" s="10"/>
      <c r="B104" s="149"/>
      <c r="C104" s="10"/>
      <c r="D104" s="150" t="s">
        <v>3034</v>
      </c>
      <c r="E104" s="151"/>
      <c r="F104" s="151"/>
      <c r="G104" s="151"/>
      <c r="H104" s="151"/>
      <c r="I104" s="151"/>
      <c r="J104" s="152">
        <f>J186</f>
        <v>0</v>
      </c>
      <c r="K104" s="10"/>
      <c r="L104" s="149"/>
      <c r="S104" s="10"/>
      <c r="T104" s="10"/>
      <c r="U104" s="10"/>
      <c r="V104" s="10"/>
      <c r="W104" s="10"/>
      <c r="X104" s="10"/>
      <c r="Y104" s="10"/>
      <c r="Z104" s="10"/>
      <c r="AA104" s="10"/>
      <c r="AB104" s="10"/>
      <c r="AC104" s="10"/>
      <c r="AD104" s="10"/>
      <c r="AE104" s="10"/>
    </row>
    <row r="105" s="2" customFormat="1" ht="21.84" customHeight="1">
      <c r="A105" s="34"/>
      <c r="B105" s="35"/>
      <c r="C105" s="34"/>
      <c r="D105" s="34"/>
      <c r="E105" s="34"/>
      <c r="F105" s="34"/>
      <c r="G105" s="34"/>
      <c r="H105" s="34"/>
      <c r="I105" s="34"/>
      <c r="J105" s="34"/>
      <c r="K105" s="34"/>
      <c r="L105" s="51"/>
      <c r="S105" s="34"/>
      <c r="T105" s="34"/>
      <c r="U105" s="34"/>
      <c r="V105" s="34"/>
      <c r="W105" s="34"/>
      <c r="X105" s="34"/>
      <c r="Y105" s="34"/>
      <c r="Z105" s="34"/>
      <c r="AA105" s="34"/>
      <c r="AB105" s="34"/>
      <c r="AC105" s="34"/>
      <c r="AD105" s="34"/>
      <c r="AE105" s="34"/>
    </row>
    <row r="106" s="2" customFormat="1" ht="6.96" customHeight="1">
      <c r="A106" s="34"/>
      <c r="B106" s="56"/>
      <c r="C106" s="57"/>
      <c r="D106" s="57"/>
      <c r="E106" s="57"/>
      <c r="F106" s="57"/>
      <c r="G106" s="57"/>
      <c r="H106" s="57"/>
      <c r="I106" s="57"/>
      <c r="J106" s="57"/>
      <c r="K106" s="57"/>
      <c r="L106" s="51"/>
      <c r="S106" s="34"/>
      <c r="T106" s="34"/>
      <c r="U106" s="34"/>
      <c r="V106" s="34"/>
      <c r="W106" s="34"/>
      <c r="X106" s="34"/>
      <c r="Y106" s="34"/>
      <c r="Z106" s="34"/>
      <c r="AA106" s="34"/>
      <c r="AB106" s="34"/>
      <c r="AC106" s="34"/>
      <c r="AD106" s="34"/>
      <c r="AE106" s="34"/>
    </row>
    <row r="110" s="2" customFormat="1" ht="6.96" customHeight="1">
      <c r="A110" s="34"/>
      <c r="B110" s="58"/>
      <c r="C110" s="59"/>
      <c r="D110" s="59"/>
      <c r="E110" s="59"/>
      <c r="F110" s="59"/>
      <c r="G110" s="59"/>
      <c r="H110" s="59"/>
      <c r="I110" s="59"/>
      <c r="J110" s="59"/>
      <c r="K110" s="59"/>
      <c r="L110" s="51"/>
      <c r="S110" s="34"/>
      <c r="T110" s="34"/>
      <c r="U110" s="34"/>
      <c r="V110" s="34"/>
      <c r="W110" s="34"/>
      <c r="X110" s="34"/>
      <c r="Y110" s="34"/>
      <c r="Z110" s="34"/>
      <c r="AA110" s="34"/>
      <c r="AB110" s="34"/>
      <c r="AC110" s="34"/>
      <c r="AD110" s="34"/>
      <c r="AE110" s="34"/>
    </row>
    <row r="111" s="2" customFormat="1" ht="24.96" customHeight="1">
      <c r="A111" s="34"/>
      <c r="B111" s="35"/>
      <c r="C111" s="19" t="s">
        <v>266</v>
      </c>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6.96" customHeight="1">
      <c r="A112" s="34"/>
      <c r="B112" s="35"/>
      <c r="C112" s="34"/>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2" customHeight="1">
      <c r="A113" s="34"/>
      <c r="B113" s="35"/>
      <c r="C113" s="28" t="s">
        <v>16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16.5" customHeight="1">
      <c r="A114" s="34"/>
      <c r="B114" s="35"/>
      <c r="C114" s="34"/>
      <c r="D114" s="34"/>
      <c r="E114" s="126" t="str">
        <f>E7</f>
        <v>Městský park -Děkanská zahrada Pelhřimov - kompletní provedení</v>
      </c>
      <c r="F114" s="28"/>
      <c r="G114" s="28"/>
      <c r="H114" s="28"/>
      <c r="I114" s="34"/>
      <c r="J114" s="34"/>
      <c r="K114" s="34"/>
      <c r="L114" s="51"/>
      <c r="S114" s="34"/>
      <c r="T114" s="34"/>
      <c r="U114" s="34"/>
      <c r="V114" s="34"/>
      <c r="W114" s="34"/>
      <c r="X114" s="34"/>
      <c r="Y114" s="34"/>
      <c r="Z114" s="34"/>
      <c r="AA114" s="34"/>
      <c r="AB114" s="34"/>
      <c r="AC114" s="34"/>
      <c r="AD114" s="34"/>
      <c r="AE114" s="34"/>
    </row>
    <row r="115" s="1" customFormat="1" ht="12" customHeight="1">
      <c r="B115" s="18"/>
      <c r="C115" s="28" t="s">
        <v>249</v>
      </c>
      <c r="L115" s="18"/>
    </row>
    <row r="116" s="1" customFormat="1" ht="16.5" customHeight="1">
      <c r="B116" s="18"/>
      <c r="E116" s="126" t="s">
        <v>3762</v>
      </c>
      <c r="F116" s="1"/>
      <c r="G116" s="1"/>
      <c r="H116" s="1"/>
      <c r="L116" s="18"/>
    </row>
    <row r="117" s="1" customFormat="1" ht="12" customHeight="1">
      <c r="B117" s="18"/>
      <c r="C117" s="28" t="s">
        <v>251</v>
      </c>
      <c r="L117" s="18"/>
    </row>
    <row r="118" s="2" customFormat="1" ht="16.5" customHeight="1">
      <c r="A118" s="34"/>
      <c r="B118" s="35"/>
      <c r="C118" s="34"/>
      <c r="D118" s="34"/>
      <c r="E118" s="127" t="s">
        <v>4191</v>
      </c>
      <c r="F118" s="34"/>
      <c r="G118" s="34"/>
      <c r="H118" s="34"/>
      <c r="I118" s="34"/>
      <c r="J118" s="34"/>
      <c r="K118" s="34"/>
      <c r="L118" s="51"/>
      <c r="S118" s="34"/>
      <c r="T118" s="34"/>
      <c r="U118" s="34"/>
      <c r="V118" s="34"/>
      <c r="W118" s="34"/>
      <c r="X118" s="34"/>
      <c r="Y118" s="34"/>
      <c r="Z118" s="34"/>
      <c r="AA118" s="34"/>
      <c r="AB118" s="34"/>
      <c r="AC118" s="34"/>
      <c r="AD118" s="34"/>
      <c r="AE118" s="34"/>
    </row>
    <row r="119" s="2" customFormat="1" ht="12" customHeight="1">
      <c r="A119" s="34"/>
      <c r="B119" s="35"/>
      <c r="C119" s="28" t="s">
        <v>253</v>
      </c>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16.5" customHeight="1">
      <c r="A120" s="34"/>
      <c r="B120" s="35"/>
      <c r="C120" s="34"/>
      <c r="D120" s="34"/>
      <c r="E120" s="63" t="str">
        <f>E13</f>
        <v>SO6-1 - Odpad užitkové vody S1</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6.96" customHeight="1">
      <c r="A121" s="34"/>
      <c r="B121" s="35"/>
      <c r="C121" s="34"/>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2" customHeight="1">
      <c r="A122" s="34"/>
      <c r="B122" s="35"/>
      <c r="C122" s="28" t="s">
        <v>20</v>
      </c>
      <c r="D122" s="34"/>
      <c r="E122" s="34"/>
      <c r="F122" s="23" t="str">
        <f>F16</f>
        <v>Pelhřimov</v>
      </c>
      <c r="G122" s="34"/>
      <c r="H122" s="34"/>
      <c r="I122" s="28" t="s">
        <v>22</v>
      </c>
      <c r="J122" s="65" t="str">
        <f>IF(J16="","",J16)</f>
        <v>5. 12. 2024</v>
      </c>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5.15" customHeight="1">
      <c r="A124" s="34"/>
      <c r="B124" s="35"/>
      <c r="C124" s="28" t="s">
        <v>24</v>
      </c>
      <c r="D124" s="34"/>
      <c r="E124" s="34"/>
      <c r="F124" s="23" t="str">
        <f>E19</f>
        <v>Město Pelhřimov</v>
      </c>
      <c r="G124" s="34"/>
      <c r="H124" s="34"/>
      <c r="I124" s="28" t="s">
        <v>29</v>
      </c>
      <c r="J124" s="32" t="str">
        <f>E25</f>
        <v xml:space="preserve"> </v>
      </c>
      <c r="K124" s="34"/>
      <c r="L124" s="51"/>
      <c r="S124" s="34"/>
      <c r="T124" s="34"/>
      <c r="U124" s="34"/>
      <c r="V124" s="34"/>
      <c r="W124" s="34"/>
      <c r="X124" s="34"/>
      <c r="Y124" s="34"/>
      <c r="Z124" s="34"/>
      <c r="AA124" s="34"/>
      <c r="AB124" s="34"/>
      <c r="AC124" s="34"/>
      <c r="AD124" s="34"/>
      <c r="AE124" s="34"/>
    </row>
    <row r="125" s="2" customFormat="1" ht="15.15" customHeight="1">
      <c r="A125" s="34"/>
      <c r="B125" s="35"/>
      <c r="C125" s="28" t="s">
        <v>27</v>
      </c>
      <c r="D125" s="34"/>
      <c r="E125" s="34"/>
      <c r="F125" s="23" t="str">
        <f>IF(E22="","",E22)</f>
        <v>Vyplň údaj</v>
      </c>
      <c r="G125" s="34"/>
      <c r="H125" s="34"/>
      <c r="I125" s="28" t="s">
        <v>31</v>
      </c>
      <c r="J125" s="32" t="str">
        <f>E28</f>
        <v>Ing Jaromír Čašek</v>
      </c>
      <c r="K125" s="34"/>
      <c r="L125" s="51"/>
      <c r="S125" s="34"/>
      <c r="T125" s="34"/>
      <c r="U125" s="34"/>
      <c r="V125" s="34"/>
      <c r="W125" s="34"/>
      <c r="X125" s="34"/>
      <c r="Y125" s="34"/>
      <c r="Z125" s="34"/>
      <c r="AA125" s="34"/>
      <c r="AB125" s="34"/>
      <c r="AC125" s="34"/>
      <c r="AD125" s="34"/>
      <c r="AE125" s="34"/>
    </row>
    <row r="126" s="2" customFormat="1" ht="10.32"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11" customFormat="1" ht="29.28" customHeight="1">
      <c r="A127" s="153"/>
      <c r="B127" s="154"/>
      <c r="C127" s="155" t="s">
        <v>267</v>
      </c>
      <c r="D127" s="156" t="s">
        <v>58</v>
      </c>
      <c r="E127" s="156" t="s">
        <v>54</v>
      </c>
      <c r="F127" s="156" t="s">
        <v>55</v>
      </c>
      <c r="G127" s="156" t="s">
        <v>268</v>
      </c>
      <c r="H127" s="156" t="s">
        <v>269</v>
      </c>
      <c r="I127" s="156" t="s">
        <v>270</v>
      </c>
      <c r="J127" s="157" t="s">
        <v>257</v>
      </c>
      <c r="K127" s="158" t="s">
        <v>271</v>
      </c>
      <c r="L127" s="159"/>
      <c r="M127" s="82" t="s">
        <v>1</v>
      </c>
      <c r="N127" s="83" t="s">
        <v>37</v>
      </c>
      <c r="O127" s="83" t="s">
        <v>272</v>
      </c>
      <c r="P127" s="83" t="s">
        <v>273</v>
      </c>
      <c r="Q127" s="83" t="s">
        <v>274</v>
      </c>
      <c r="R127" s="83" t="s">
        <v>275</v>
      </c>
      <c r="S127" s="83" t="s">
        <v>276</v>
      </c>
      <c r="T127" s="84" t="s">
        <v>277</v>
      </c>
      <c r="U127" s="153"/>
      <c r="V127" s="153"/>
      <c r="W127" s="153"/>
      <c r="X127" s="153"/>
      <c r="Y127" s="153"/>
      <c r="Z127" s="153"/>
      <c r="AA127" s="153"/>
      <c r="AB127" s="153"/>
      <c r="AC127" s="153"/>
      <c r="AD127" s="153"/>
      <c r="AE127" s="153"/>
    </row>
    <row r="128" s="2" customFormat="1" ht="22.8" customHeight="1">
      <c r="A128" s="34"/>
      <c r="B128" s="35"/>
      <c r="C128" s="89" t="s">
        <v>278</v>
      </c>
      <c r="D128" s="34"/>
      <c r="E128" s="34"/>
      <c r="F128" s="34"/>
      <c r="G128" s="34"/>
      <c r="H128" s="34"/>
      <c r="I128" s="34"/>
      <c r="J128" s="160">
        <f>BK128</f>
        <v>0</v>
      </c>
      <c r="K128" s="34"/>
      <c r="L128" s="35"/>
      <c r="M128" s="85"/>
      <c r="N128" s="69"/>
      <c r="O128" s="86"/>
      <c r="P128" s="161">
        <f>P129</f>
        <v>0</v>
      </c>
      <c r="Q128" s="86"/>
      <c r="R128" s="161">
        <f>R129</f>
        <v>96.102855219999995</v>
      </c>
      <c r="S128" s="86"/>
      <c r="T128" s="162">
        <f>T129</f>
        <v>0</v>
      </c>
      <c r="U128" s="34"/>
      <c r="V128" s="34"/>
      <c r="W128" s="34"/>
      <c r="X128" s="34"/>
      <c r="Y128" s="34"/>
      <c r="Z128" s="34"/>
      <c r="AA128" s="34"/>
      <c r="AB128" s="34"/>
      <c r="AC128" s="34"/>
      <c r="AD128" s="34"/>
      <c r="AE128" s="34"/>
      <c r="AT128" s="15" t="s">
        <v>72</v>
      </c>
      <c r="AU128" s="15" t="s">
        <v>259</v>
      </c>
      <c r="BK128" s="163">
        <f>BK129</f>
        <v>0</v>
      </c>
    </row>
    <row r="129" s="12" customFormat="1" ht="25.92" customHeight="1">
      <c r="A129" s="12"/>
      <c r="B129" s="164"/>
      <c r="C129" s="12"/>
      <c r="D129" s="165" t="s">
        <v>72</v>
      </c>
      <c r="E129" s="166" t="s">
        <v>2963</v>
      </c>
      <c r="F129" s="166" t="s">
        <v>2964</v>
      </c>
      <c r="G129" s="12"/>
      <c r="H129" s="12"/>
      <c r="I129" s="167"/>
      <c r="J129" s="168">
        <f>BK129</f>
        <v>0</v>
      </c>
      <c r="K129" s="12"/>
      <c r="L129" s="164"/>
      <c r="M129" s="169"/>
      <c r="N129" s="170"/>
      <c r="O129" s="170"/>
      <c r="P129" s="171">
        <f>P130+P171+P186</f>
        <v>0</v>
      </c>
      <c r="Q129" s="170"/>
      <c r="R129" s="171">
        <f>R130+R171+R186</f>
        <v>96.102855219999995</v>
      </c>
      <c r="S129" s="170"/>
      <c r="T129" s="172">
        <f>T130+T171+T186</f>
        <v>0</v>
      </c>
      <c r="U129" s="12"/>
      <c r="V129" s="12"/>
      <c r="W129" s="12"/>
      <c r="X129" s="12"/>
      <c r="Y129" s="12"/>
      <c r="Z129" s="12"/>
      <c r="AA129" s="12"/>
      <c r="AB129" s="12"/>
      <c r="AC129" s="12"/>
      <c r="AD129" s="12"/>
      <c r="AE129" s="12"/>
      <c r="AR129" s="165" t="s">
        <v>80</v>
      </c>
      <c r="AT129" s="173" t="s">
        <v>72</v>
      </c>
      <c r="AU129" s="173" t="s">
        <v>73</v>
      </c>
      <c r="AY129" s="165" t="s">
        <v>281</v>
      </c>
      <c r="BK129" s="174">
        <f>BK130+BK171+BK186</f>
        <v>0</v>
      </c>
    </row>
    <row r="130" s="12" customFormat="1" ht="22.8" customHeight="1">
      <c r="A130" s="12"/>
      <c r="B130" s="164"/>
      <c r="C130" s="12"/>
      <c r="D130" s="165" t="s">
        <v>72</v>
      </c>
      <c r="E130" s="175" t="s">
        <v>80</v>
      </c>
      <c r="F130" s="175" t="s">
        <v>400</v>
      </c>
      <c r="G130" s="12"/>
      <c r="H130" s="12"/>
      <c r="I130" s="167"/>
      <c r="J130" s="176">
        <f>BK130</f>
        <v>0</v>
      </c>
      <c r="K130" s="12"/>
      <c r="L130" s="164"/>
      <c r="M130" s="169"/>
      <c r="N130" s="170"/>
      <c r="O130" s="170"/>
      <c r="P130" s="171">
        <f>SUM(P131:P170)</f>
        <v>0</v>
      </c>
      <c r="Q130" s="170"/>
      <c r="R130" s="171">
        <f>SUM(R131:R170)</f>
        <v>95.468610319999996</v>
      </c>
      <c r="S130" s="170"/>
      <c r="T130" s="172">
        <f>SUM(T131:T170)</f>
        <v>0</v>
      </c>
      <c r="U130" s="12"/>
      <c r="V130" s="12"/>
      <c r="W130" s="12"/>
      <c r="X130" s="12"/>
      <c r="Y130" s="12"/>
      <c r="Z130" s="12"/>
      <c r="AA130" s="12"/>
      <c r="AB130" s="12"/>
      <c r="AC130" s="12"/>
      <c r="AD130" s="12"/>
      <c r="AE130" s="12"/>
      <c r="AR130" s="165" t="s">
        <v>80</v>
      </c>
      <c r="AT130" s="173" t="s">
        <v>72</v>
      </c>
      <c r="AU130" s="173" t="s">
        <v>80</v>
      </c>
      <c r="AY130" s="165" t="s">
        <v>281</v>
      </c>
      <c r="BK130" s="174">
        <f>SUM(BK131:BK170)</f>
        <v>0</v>
      </c>
    </row>
    <row r="131" s="2" customFormat="1" ht="24.15" customHeight="1">
      <c r="A131" s="34"/>
      <c r="B131" s="177"/>
      <c r="C131" s="178" t="s">
        <v>487</v>
      </c>
      <c r="D131" s="178" t="s">
        <v>284</v>
      </c>
      <c r="E131" s="179" t="s">
        <v>3793</v>
      </c>
      <c r="F131" s="180" t="s">
        <v>3794</v>
      </c>
      <c r="G131" s="181" t="s">
        <v>505</v>
      </c>
      <c r="H131" s="203">
        <v>9</v>
      </c>
      <c r="I131" s="183"/>
      <c r="J131" s="184">
        <f>ROUND(I131*H131,2)</f>
        <v>0</v>
      </c>
      <c r="K131" s="185"/>
      <c r="L131" s="35"/>
      <c r="M131" s="186" t="s">
        <v>1</v>
      </c>
      <c r="N131" s="187" t="s">
        <v>38</v>
      </c>
      <c r="O131" s="73"/>
      <c r="P131" s="188">
        <f>O131*H131</f>
        <v>0</v>
      </c>
      <c r="Q131" s="188">
        <v>0.01269</v>
      </c>
      <c r="R131" s="188">
        <f>Q131*H131</f>
        <v>0.11421000000000001</v>
      </c>
      <c r="S131" s="188">
        <v>0</v>
      </c>
      <c r="T131" s="189">
        <f>S131*H131</f>
        <v>0</v>
      </c>
      <c r="U131" s="34"/>
      <c r="V131" s="34"/>
      <c r="W131" s="34"/>
      <c r="X131" s="34"/>
      <c r="Y131" s="34"/>
      <c r="Z131" s="34"/>
      <c r="AA131" s="34"/>
      <c r="AB131" s="34"/>
      <c r="AC131" s="34"/>
      <c r="AD131" s="34"/>
      <c r="AE131" s="34"/>
      <c r="AR131" s="190" t="s">
        <v>97</v>
      </c>
      <c r="AT131" s="190" t="s">
        <v>284</v>
      </c>
      <c r="AU131" s="190" t="s">
        <v>82</v>
      </c>
      <c r="AY131" s="15" t="s">
        <v>281</v>
      </c>
      <c r="BE131" s="191">
        <f>IF(N131="základní",J131,0)</f>
        <v>0</v>
      </c>
      <c r="BF131" s="191">
        <f>IF(N131="snížená",J131,0)</f>
        <v>0</v>
      </c>
      <c r="BG131" s="191">
        <f>IF(N131="zákl. přenesená",J131,0)</f>
        <v>0</v>
      </c>
      <c r="BH131" s="191">
        <f>IF(N131="sníž. přenesená",J131,0)</f>
        <v>0</v>
      </c>
      <c r="BI131" s="191">
        <f>IF(N131="nulová",J131,0)</f>
        <v>0</v>
      </c>
      <c r="BJ131" s="15" t="s">
        <v>80</v>
      </c>
      <c r="BK131" s="191">
        <f>ROUND(I131*H131,2)</f>
        <v>0</v>
      </c>
      <c r="BL131" s="15" t="s">
        <v>97</v>
      </c>
      <c r="BM131" s="190" t="s">
        <v>4193</v>
      </c>
    </row>
    <row r="132" s="2" customFormat="1">
      <c r="A132" s="34"/>
      <c r="B132" s="35"/>
      <c r="C132" s="34"/>
      <c r="D132" s="192" t="s">
        <v>290</v>
      </c>
      <c r="E132" s="34"/>
      <c r="F132" s="193" t="s">
        <v>3796</v>
      </c>
      <c r="G132" s="34"/>
      <c r="H132" s="34"/>
      <c r="I132" s="194"/>
      <c r="J132" s="34"/>
      <c r="K132" s="34"/>
      <c r="L132" s="35"/>
      <c r="M132" s="195"/>
      <c r="N132" s="196"/>
      <c r="O132" s="73"/>
      <c r="P132" s="73"/>
      <c r="Q132" s="73"/>
      <c r="R132" s="73"/>
      <c r="S132" s="73"/>
      <c r="T132" s="74"/>
      <c r="U132" s="34"/>
      <c r="V132" s="34"/>
      <c r="W132" s="34"/>
      <c r="X132" s="34"/>
      <c r="Y132" s="34"/>
      <c r="Z132" s="34"/>
      <c r="AA132" s="34"/>
      <c r="AB132" s="34"/>
      <c r="AC132" s="34"/>
      <c r="AD132" s="34"/>
      <c r="AE132" s="34"/>
      <c r="AT132" s="15" t="s">
        <v>290</v>
      </c>
      <c r="AU132" s="15" t="s">
        <v>82</v>
      </c>
    </row>
    <row r="133" s="2" customFormat="1" ht="24.15" customHeight="1">
      <c r="A133" s="34"/>
      <c r="B133" s="177"/>
      <c r="C133" s="178" t="s">
        <v>483</v>
      </c>
      <c r="D133" s="178" t="s">
        <v>284</v>
      </c>
      <c r="E133" s="179" t="s">
        <v>3797</v>
      </c>
      <c r="F133" s="180" t="s">
        <v>3798</v>
      </c>
      <c r="G133" s="181" t="s">
        <v>505</v>
      </c>
      <c r="H133" s="203">
        <v>21</v>
      </c>
      <c r="I133" s="183"/>
      <c r="J133" s="184">
        <f>ROUND(I133*H133,2)</f>
        <v>0</v>
      </c>
      <c r="K133" s="185"/>
      <c r="L133" s="35"/>
      <c r="M133" s="186" t="s">
        <v>1</v>
      </c>
      <c r="N133" s="187" t="s">
        <v>38</v>
      </c>
      <c r="O133" s="73"/>
      <c r="P133" s="188">
        <f>O133*H133</f>
        <v>0</v>
      </c>
      <c r="Q133" s="188">
        <v>0.036900000000000002</v>
      </c>
      <c r="R133" s="188">
        <f>Q133*H133</f>
        <v>0.77490000000000003</v>
      </c>
      <c r="S133" s="188">
        <v>0</v>
      </c>
      <c r="T133" s="189">
        <f>S133*H133</f>
        <v>0</v>
      </c>
      <c r="U133" s="34"/>
      <c r="V133" s="34"/>
      <c r="W133" s="34"/>
      <c r="X133" s="34"/>
      <c r="Y133" s="34"/>
      <c r="Z133" s="34"/>
      <c r="AA133" s="34"/>
      <c r="AB133" s="34"/>
      <c r="AC133" s="34"/>
      <c r="AD133" s="34"/>
      <c r="AE133" s="34"/>
      <c r="AR133" s="190" t="s">
        <v>97</v>
      </c>
      <c r="AT133" s="190" t="s">
        <v>284</v>
      </c>
      <c r="AU133" s="190" t="s">
        <v>82</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4194</v>
      </c>
    </row>
    <row r="134" s="2" customFormat="1">
      <c r="A134" s="34"/>
      <c r="B134" s="35"/>
      <c r="C134" s="34"/>
      <c r="D134" s="192" t="s">
        <v>290</v>
      </c>
      <c r="E134" s="34"/>
      <c r="F134" s="193" t="s">
        <v>3800</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82</v>
      </c>
    </row>
    <row r="135" s="2" customFormat="1" ht="24.15" customHeight="1">
      <c r="A135" s="34"/>
      <c r="B135" s="177"/>
      <c r="C135" s="178" t="s">
        <v>491</v>
      </c>
      <c r="D135" s="178" t="s">
        <v>284</v>
      </c>
      <c r="E135" s="179" t="s">
        <v>3801</v>
      </c>
      <c r="F135" s="180" t="s">
        <v>3802</v>
      </c>
      <c r="G135" s="181" t="s">
        <v>510</v>
      </c>
      <c r="H135" s="203">
        <v>70</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82</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4195</v>
      </c>
    </row>
    <row r="136" s="2" customFormat="1">
      <c r="A136" s="34"/>
      <c r="B136" s="35"/>
      <c r="C136" s="34"/>
      <c r="D136" s="192" t="s">
        <v>290</v>
      </c>
      <c r="E136" s="34"/>
      <c r="F136" s="193" t="s">
        <v>3804</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82</v>
      </c>
    </row>
    <row r="137" s="2" customFormat="1" ht="33" customHeight="1">
      <c r="A137" s="34"/>
      <c r="B137" s="177"/>
      <c r="C137" s="178" t="s">
        <v>80</v>
      </c>
      <c r="D137" s="178" t="s">
        <v>284</v>
      </c>
      <c r="E137" s="179" t="s">
        <v>3813</v>
      </c>
      <c r="F137" s="180" t="s">
        <v>3814</v>
      </c>
      <c r="G137" s="181" t="s">
        <v>510</v>
      </c>
      <c r="H137" s="203">
        <v>70.587999999999994</v>
      </c>
      <c r="I137" s="183"/>
      <c r="J137" s="184">
        <f>ROUND(I137*H137,2)</f>
        <v>0</v>
      </c>
      <c r="K137" s="185"/>
      <c r="L137" s="35"/>
      <c r="M137" s="186" t="s">
        <v>1</v>
      </c>
      <c r="N137" s="187" t="s">
        <v>38</v>
      </c>
      <c r="O137" s="73"/>
      <c r="P137" s="188">
        <f>O137*H137</f>
        <v>0</v>
      </c>
      <c r="Q137" s="188">
        <v>0</v>
      </c>
      <c r="R137" s="188">
        <f>Q137*H137</f>
        <v>0</v>
      </c>
      <c r="S137" s="188">
        <v>0</v>
      </c>
      <c r="T137" s="189">
        <f>S137*H137</f>
        <v>0</v>
      </c>
      <c r="U137" s="34"/>
      <c r="V137" s="34"/>
      <c r="W137" s="34"/>
      <c r="X137" s="34"/>
      <c r="Y137" s="34"/>
      <c r="Z137" s="34"/>
      <c r="AA137" s="34"/>
      <c r="AB137" s="34"/>
      <c r="AC137" s="34"/>
      <c r="AD137" s="34"/>
      <c r="AE137" s="34"/>
      <c r="AR137" s="190" t="s">
        <v>97</v>
      </c>
      <c r="AT137" s="190" t="s">
        <v>284</v>
      </c>
      <c r="AU137" s="190" t="s">
        <v>82</v>
      </c>
      <c r="AY137" s="15" t="s">
        <v>281</v>
      </c>
      <c r="BE137" s="191">
        <f>IF(N137="základní",J137,0)</f>
        <v>0</v>
      </c>
      <c r="BF137" s="191">
        <f>IF(N137="snížená",J137,0)</f>
        <v>0</v>
      </c>
      <c r="BG137" s="191">
        <f>IF(N137="zákl. přenesená",J137,0)</f>
        <v>0</v>
      </c>
      <c r="BH137" s="191">
        <f>IF(N137="sníž. přenesená",J137,0)</f>
        <v>0</v>
      </c>
      <c r="BI137" s="191">
        <f>IF(N137="nulová",J137,0)</f>
        <v>0</v>
      </c>
      <c r="BJ137" s="15" t="s">
        <v>80</v>
      </c>
      <c r="BK137" s="191">
        <f>ROUND(I137*H137,2)</f>
        <v>0</v>
      </c>
      <c r="BL137" s="15" t="s">
        <v>97</v>
      </c>
      <c r="BM137" s="190" t="s">
        <v>4196</v>
      </c>
    </row>
    <row r="138" s="2" customFormat="1">
      <c r="A138" s="34"/>
      <c r="B138" s="35"/>
      <c r="C138" s="34"/>
      <c r="D138" s="192" t="s">
        <v>290</v>
      </c>
      <c r="E138" s="34"/>
      <c r="F138" s="193" t="s">
        <v>3816</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290</v>
      </c>
      <c r="AU138" s="15" t="s">
        <v>82</v>
      </c>
    </row>
    <row r="139" s="2" customFormat="1" ht="33" customHeight="1">
      <c r="A139" s="34"/>
      <c r="B139" s="177"/>
      <c r="C139" s="178" t="s">
        <v>82</v>
      </c>
      <c r="D139" s="178" t="s">
        <v>284</v>
      </c>
      <c r="E139" s="179" t="s">
        <v>3817</v>
      </c>
      <c r="F139" s="180" t="s">
        <v>3818</v>
      </c>
      <c r="G139" s="181" t="s">
        <v>510</v>
      </c>
      <c r="H139" s="203">
        <v>105.612</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82</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4197</v>
      </c>
    </row>
    <row r="140" s="2" customFormat="1">
      <c r="A140" s="34"/>
      <c r="B140" s="35"/>
      <c r="C140" s="34"/>
      <c r="D140" s="192" t="s">
        <v>290</v>
      </c>
      <c r="E140" s="34"/>
      <c r="F140" s="193" t="s">
        <v>3820</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82</v>
      </c>
    </row>
    <row r="141" s="2" customFormat="1" ht="33" customHeight="1">
      <c r="A141" s="34"/>
      <c r="B141" s="177"/>
      <c r="C141" s="178" t="s">
        <v>90</v>
      </c>
      <c r="D141" s="178" t="s">
        <v>284</v>
      </c>
      <c r="E141" s="179" t="s">
        <v>3821</v>
      </c>
      <c r="F141" s="180" t="s">
        <v>3822</v>
      </c>
      <c r="G141" s="181" t="s">
        <v>510</v>
      </c>
      <c r="H141" s="203">
        <v>105.612</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82</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4198</v>
      </c>
    </row>
    <row r="142" s="2" customFormat="1">
      <c r="A142" s="34"/>
      <c r="B142" s="35"/>
      <c r="C142" s="34"/>
      <c r="D142" s="192" t="s">
        <v>290</v>
      </c>
      <c r="E142" s="34"/>
      <c r="F142" s="193" t="s">
        <v>3824</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82</v>
      </c>
    </row>
    <row r="143" s="2" customFormat="1" ht="33" customHeight="1">
      <c r="A143" s="34"/>
      <c r="B143" s="177"/>
      <c r="C143" s="178" t="s">
        <v>97</v>
      </c>
      <c r="D143" s="178" t="s">
        <v>284</v>
      </c>
      <c r="E143" s="179" t="s">
        <v>3825</v>
      </c>
      <c r="F143" s="180" t="s">
        <v>3826</v>
      </c>
      <c r="G143" s="181" t="s">
        <v>510</v>
      </c>
      <c r="H143" s="203">
        <v>70.408000000000001</v>
      </c>
      <c r="I143" s="183"/>
      <c r="J143" s="184">
        <f>ROUND(I143*H143,2)</f>
        <v>0</v>
      </c>
      <c r="K143" s="185"/>
      <c r="L143" s="35"/>
      <c r="M143" s="186" t="s">
        <v>1</v>
      </c>
      <c r="N143" s="187" t="s">
        <v>38</v>
      </c>
      <c r="O143" s="73"/>
      <c r="P143" s="188">
        <f>O143*H143</f>
        <v>0</v>
      </c>
      <c r="Q143" s="188">
        <v>0</v>
      </c>
      <c r="R143" s="188">
        <f>Q143*H143</f>
        <v>0</v>
      </c>
      <c r="S143" s="188">
        <v>0</v>
      </c>
      <c r="T143" s="189">
        <f>S143*H143</f>
        <v>0</v>
      </c>
      <c r="U143" s="34"/>
      <c r="V143" s="34"/>
      <c r="W143" s="34"/>
      <c r="X143" s="34"/>
      <c r="Y143" s="34"/>
      <c r="Z143" s="34"/>
      <c r="AA143" s="34"/>
      <c r="AB143" s="34"/>
      <c r="AC143" s="34"/>
      <c r="AD143" s="34"/>
      <c r="AE143" s="34"/>
      <c r="AR143" s="190" t="s">
        <v>97</v>
      </c>
      <c r="AT143" s="190" t="s">
        <v>284</v>
      </c>
      <c r="AU143" s="190" t="s">
        <v>82</v>
      </c>
      <c r="AY143" s="15" t="s">
        <v>281</v>
      </c>
      <c r="BE143" s="191">
        <f>IF(N143="základní",J143,0)</f>
        <v>0</v>
      </c>
      <c r="BF143" s="191">
        <f>IF(N143="snížená",J143,0)</f>
        <v>0</v>
      </c>
      <c r="BG143" s="191">
        <f>IF(N143="zákl. přenesená",J143,0)</f>
        <v>0</v>
      </c>
      <c r="BH143" s="191">
        <f>IF(N143="sníž. přenesená",J143,0)</f>
        <v>0</v>
      </c>
      <c r="BI143" s="191">
        <f>IF(N143="nulová",J143,0)</f>
        <v>0</v>
      </c>
      <c r="BJ143" s="15" t="s">
        <v>80</v>
      </c>
      <c r="BK143" s="191">
        <f>ROUND(I143*H143,2)</f>
        <v>0</v>
      </c>
      <c r="BL143" s="15" t="s">
        <v>97</v>
      </c>
      <c r="BM143" s="190" t="s">
        <v>4199</v>
      </c>
    </row>
    <row r="144" s="2" customFormat="1">
      <c r="A144" s="34"/>
      <c r="B144" s="35"/>
      <c r="C144" s="34"/>
      <c r="D144" s="192" t="s">
        <v>290</v>
      </c>
      <c r="E144" s="34"/>
      <c r="F144" s="193" t="s">
        <v>3828</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290</v>
      </c>
      <c r="AU144" s="15" t="s">
        <v>82</v>
      </c>
    </row>
    <row r="145" s="2" customFormat="1" ht="21.75" customHeight="1">
      <c r="A145" s="34"/>
      <c r="B145" s="177"/>
      <c r="C145" s="178" t="s">
        <v>312</v>
      </c>
      <c r="D145" s="178" t="s">
        <v>284</v>
      </c>
      <c r="E145" s="179" t="s">
        <v>3833</v>
      </c>
      <c r="F145" s="180" t="s">
        <v>3834</v>
      </c>
      <c r="G145" s="181" t="s">
        <v>403</v>
      </c>
      <c r="H145" s="203">
        <v>247.648</v>
      </c>
      <c r="I145" s="183"/>
      <c r="J145" s="184">
        <f>ROUND(I145*H145,2)</f>
        <v>0</v>
      </c>
      <c r="K145" s="185"/>
      <c r="L145" s="35"/>
      <c r="M145" s="186" t="s">
        <v>1</v>
      </c>
      <c r="N145" s="187" t="s">
        <v>38</v>
      </c>
      <c r="O145" s="73"/>
      <c r="P145" s="188">
        <f>O145*H145</f>
        <v>0</v>
      </c>
      <c r="Q145" s="188">
        <v>0.00084000000000000003</v>
      </c>
      <c r="R145" s="188">
        <f>Q145*H145</f>
        <v>0.20802432000000001</v>
      </c>
      <c r="S145" s="188">
        <v>0</v>
      </c>
      <c r="T145" s="189">
        <f>S145*H145</f>
        <v>0</v>
      </c>
      <c r="U145" s="34"/>
      <c r="V145" s="34"/>
      <c r="W145" s="34"/>
      <c r="X145" s="34"/>
      <c r="Y145" s="34"/>
      <c r="Z145" s="34"/>
      <c r="AA145" s="34"/>
      <c r="AB145" s="34"/>
      <c r="AC145" s="34"/>
      <c r="AD145" s="34"/>
      <c r="AE145" s="34"/>
      <c r="AR145" s="190" t="s">
        <v>97</v>
      </c>
      <c r="AT145" s="190" t="s">
        <v>284</v>
      </c>
      <c r="AU145" s="190" t="s">
        <v>82</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4200</v>
      </c>
    </row>
    <row r="146" s="2" customFormat="1">
      <c r="A146" s="34"/>
      <c r="B146" s="35"/>
      <c r="C146" s="34"/>
      <c r="D146" s="192" t="s">
        <v>290</v>
      </c>
      <c r="E146" s="34"/>
      <c r="F146" s="193" t="s">
        <v>3836</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82</v>
      </c>
    </row>
    <row r="147" s="2" customFormat="1" ht="24.15" customHeight="1">
      <c r="A147" s="34"/>
      <c r="B147" s="177"/>
      <c r="C147" s="178" t="s">
        <v>280</v>
      </c>
      <c r="D147" s="178" t="s">
        <v>284</v>
      </c>
      <c r="E147" s="179" t="s">
        <v>4201</v>
      </c>
      <c r="F147" s="180" t="s">
        <v>4202</v>
      </c>
      <c r="G147" s="181" t="s">
        <v>403</v>
      </c>
      <c r="H147" s="203">
        <v>313.60000000000002</v>
      </c>
      <c r="I147" s="183"/>
      <c r="J147" s="184">
        <f>ROUND(I147*H147,2)</f>
        <v>0</v>
      </c>
      <c r="K147" s="185"/>
      <c r="L147" s="35"/>
      <c r="M147" s="186" t="s">
        <v>1</v>
      </c>
      <c r="N147" s="187" t="s">
        <v>38</v>
      </c>
      <c r="O147" s="73"/>
      <c r="P147" s="188">
        <f>O147*H147</f>
        <v>0</v>
      </c>
      <c r="Q147" s="188">
        <v>0.00084999999999999995</v>
      </c>
      <c r="R147" s="188">
        <f>Q147*H147</f>
        <v>0.26656000000000002</v>
      </c>
      <c r="S147" s="188">
        <v>0</v>
      </c>
      <c r="T147" s="189">
        <f>S147*H147</f>
        <v>0</v>
      </c>
      <c r="U147" s="34"/>
      <c r="V147" s="34"/>
      <c r="W147" s="34"/>
      <c r="X147" s="34"/>
      <c r="Y147" s="34"/>
      <c r="Z147" s="34"/>
      <c r="AA147" s="34"/>
      <c r="AB147" s="34"/>
      <c r="AC147" s="34"/>
      <c r="AD147" s="34"/>
      <c r="AE147" s="34"/>
      <c r="AR147" s="190" t="s">
        <v>97</v>
      </c>
      <c r="AT147" s="190" t="s">
        <v>284</v>
      </c>
      <c r="AU147" s="190" t="s">
        <v>82</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4203</v>
      </c>
    </row>
    <row r="148" s="2" customFormat="1">
      <c r="A148" s="34"/>
      <c r="B148" s="35"/>
      <c r="C148" s="34"/>
      <c r="D148" s="192" t="s">
        <v>290</v>
      </c>
      <c r="E148" s="34"/>
      <c r="F148" s="193" t="s">
        <v>4204</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82</v>
      </c>
    </row>
    <row r="149" s="2" customFormat="1" ht="24.15" customHeight="1">
      <c r="A149" s="34"/>
      <c r="B149" s="177"/>
      <c r="C149" s="178" t="s">
        <v>307</v>
      </c>
      <c r="D149" s="178" t="s">
        <v>284</v>
      </c>
      <c r="E149" s="179" t="s">
        <v>4205</v>
      </c>
      <c r="F149" s="180" t="s">
        <v>4206</v>
      </c>
      <c r="G149" s="181" t="s">
        <v>403</v>
      </c>
      <c r="H149" s="203">
        <v>176.40000000000001</v>
      </c>
      <c r="I149" s="183"/>
      <c r="J149" s="184">
        <f>ROUND(I149*H149,2)</f>
        <v>0</v>
      </c>
      <c r="K149" s="185"/>
      <c r="L149" s="35"/>
      <c r="M149" s="186" t="s">
        <v>1</v>
      </c>
      <c r="N149" s="187" t="s">
        <v>38</v>
      </c>
      <c r="O149" s="73"/>
      <c r="P149" s="188">
        <f>O149*H149</f>
        <v>0</v>
      </c>
      <c r="Q149" s="188">
        <v>0.0011900000000000001</v>
      </c>
      <c r="R149" s="188">
        <f>Q149*H149</f>
        <v>0.20991600000000002</v>
      </c>
      <c r="S149" s="188">
        <v>0</v>
      </c>
      <c r="T149" s="189">
        <f>S149*H149</f>
        <v>0</v>
      </c>
      <c r="U149" s="34"/>
      <c r="V149" s="34"/>
      <c r="W149" s="34"/>
      <c r="X149" s="34"/>
      <c r="Y149" s="34"/>
      <c r="Z149" s="34"/>
      <c r="AA149" s="34"/>
      <c r="AB149" s="34"/>
      <c r="AC149" s="34"/>
      <c r="AD149" s="34"/>
      <c r="AE149" s="34"/>
      <c r="AR149" s="190" t="s">
        <v>97</v>
      </c>
      <c r="AT149" s="190" t="s">
        <v>284</v>
      </c>
      <c r="AU149" s="190" t="s">
        <v>82</v>
      </c>
      <c r="AY149" s="15" t="s">
        <v>281</v>
      </c>
      <c r="BE149" s="191">
        <f>IF(N149="základní",J149,0)</f>
        <v>0</v>
      </c>
      <c r="BF149" s="191">
        <f>IF(N149="snížená",J149,0)</f>
        <v>0</v>
      </c>
      <c r="BG149" s="191">
        <f>IF(N149="zákl. přenesená",J149,0)</f>
        <v>0</v>
      </c>
      <c r="BH149" s="191">
        <f>IF(N149="sníž. přenesená",J149,0)</f>
        <v>0</v>
      </c>
      <c r="BI149" s="191">
        <f>IF(N149="nulová",J149,0)</f>
        <v>0</v>
      </c>
      <c r="BJ149" s="15" t="s">
        <v>80</v>
      </c>
      <c r="BK149" s="191">
        <f>ROUND(I149*H149,2)</f>
        <v>0</v>
      </c>
      <c r="BL149" s="15" t="s">
        <v>97</v>
      </c>
      <c r="BM149" s="190" t="s">
        <v>4207</v>
      </c>
    </row>
    <row r="150" s="2" customFormat="1">
      <c r="A150" s="34"/>
      <c r="B150" s="35"/>
      <c r="C150" s="34"/>
      <c r="D150" s="192" t="s">
        <v>290</v>
      </c>
      <c r="E150" s="34"/>
      <c r="F150" s="193" t="s">
        <v>4208</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290</v>
      </c>
      <c r="AU150" s="15" t="s">
        <v>82</v>
      </c>
    </row>
    <row r="151" s="2" customFormat="1" ht="24.15" customHeight="1">
      <c r="A151" s="34"/>
      <c r="B151" s="177"/>
      <c r="C151" s="178" t="s">
        <v>317</v>
      </c>
      <c r="D151" s="178" t="s">
        <v>284</v>
      </c>
      <c r="E151" s="179" t="s">
        <v>3837</v>
      </c>
      <c r="F151" s="180" t="s">
        <v>3838</v>
      </c>
      <c r="G151" s="181" t="s">
        <v>403</v>
      </c>
      <c r="H151" s="203">
        <v>247.648</v>
      </c>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97</v>
      </c>
      <c r="AT151" s="190" t="s">
        <v>284</v>
      </c>
      <c r="AU151" s="190" t="s">
        <v>82</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4209</v>
      </c>
    </row>
    <row r="152" s="2" customFormat="1">
      <c r="A152" s="34"/>
      <c r="B152" s="35"/>
      <c r="C152" s="34"/>
      <c r="D152" s="192" t="s">
        <v>290</v>
      </c>
      <c r="E152" s="34"/>
      <c r="F152" s="193" t="s">
        <v>3840</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82</v>
      </c>
    </row>
    <row r="153" s="2" customFormat="1" ht="24.15" customHeight="1">
      <c r="A153" s="34"/>
      <c r="B153" s="177"/>
      <c r="C153" s="178" t="s">
        <v>322</v>
      </c>
      <c r="D153" s="178" t="s">
        <v>284</v>
      </c>
      <c r="E153" s="179" t="s">
        <v>4210</v>
      </c>
      <c r="F153" s="180" t="s">
        <v>4211</v>
      </c>
      <c r="G153" s="181" t="s">
        <v>403</v>
      </c>
      <c r="H153" s="203">
        <v>313.60000000000002</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82</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4212</v>
      </c>
    </row>
    <row r="154" s="2" customFormat="1">
      <c r="A154" s="34"/>
      <c r="B154" s="35"/>
      <c r="C154" s="34"/>
      <c r="D154" s="192" t="s">
        <v>290</v>
      </c>
      <c r="E154" s="34"/>
      <c r="F154" s="193" t="s">
        <v>4213</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82</v>
      </c>
    </row>
    <row r="155" s="2" customFormat="1" ht="24.15" customHeight="1">
      <c r="A155" s="34"/>
      <c r="B155" s="177"/>
      <c r="C155" s="178" t="s">
        <v>327</v>
      </c>
      <c r="D155" s="178" t="s">
        <v>284</v>
      </c>
      <c r="E155" s="179" t="s">
        <v>4214</v>
      </c>
      <c r="F155" s="180" t="s">
        <v>4215</v>
      </c>
      <c r="G155" s="181" t="s">
        <v>403</v>
      </c>
      <c r="H155" s="203">
        <v>176.40000000000001</v>
      </c>
      <c r="I155" s="183"/>
      <c r="J155" s="184">
        <f>ROUND(I155*H155,2)</f>
        <v>0</v>
      </c>
      <c r="K155" s="185"/>
      <c r="L155" s="35"/>
      <c r="M155" s="186" t="s">
        <v>1</v>
      </c>
      <c r="N155" s="187" t="s">
        <v>38</v>
      </c>
      <c r="O155" s="73"/>
      <c r="P155" s="188">
        <f>O155*H155</f>
        <v>0</v>
      </c>
      <c r="Q155" s="188">
        <v>0</v>
      </c>
      <c r="R155" s="188">
        <f>Q155*H155</f>
        <v>0</v>
      </c>
      <c r="S155" s="188">
        <v>0</v>
      </c>
      <c r="T155" s="189">
        <f>S155*H155</f>
        <v>0</v>
      </c>
      <c r="U155" s="34"/>
      <c r="V155" s="34"/>
      <c r="W155" s="34"/>
      <c r="X155" s="34"/>
      <c r="Y155" s="34"/>
      <c r="Z155" s="34"/>
      <c r="AA155" s="34"/>
      <c r="AB155" s="34"/>
      <c r="AC155" s="34"/>
      <c r="AD155" s="34"/>
      <c r="AE155" s="34"/>
      <c r="AR155" s="190" t="s">
        <v>97</v>
      </c>
      <c r="AT155" s="190" t="s">
        <v>284</v>
      </c>
      <c r="AU155" s="190" t="s">
        <v>82</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97</v>
      </c>
      <c r="BM155" s="190" t="s">
        <v>4216</v>
      </c>
    </row>
    <row r="156" s="2" customFormat="1">
      <c r="A156" s="34"/>
      <c r="B156" s="35"/>
      <c r="C156" s="34"/>
      <c r="D156" s="192" t="s">
        <v>290</v>
      </c>
      <c r="E156" s="34"/>
      <c r="F156" s="193" t="s">
        <v>4217</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82</v>
      </c>
    </row>
    <row r="157" s="2" customFormat="1" ht="33" customHeight="1">
      <c r="A157" s="34"/>
      <c r="B157" s="177"/>
      <c r="C157" s="178" t="s">
        <v>332</v>
      </c>
      <c r="D157" s="178" t="s">
        <v>284</v>
      </c>
      <c r="E157" s="179" t="s">
        <v>3849</v>
      </c>
      <c r="F157" s="180" t="s">
        <v>3850</v>
      </c>
      <c r="G157" s="181" t="s">
        <v>510</v>
      </c>
      <c r="H157" s="203">
        <v>10.433</v>
      </c>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97</v>
      </c>
      <c r="AT157" s="190" t="s">
        <v>284</v>
      </c>
      <c r="AU157" s="190" t="s">
        <v>82</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97</v>
      </c>
      <c r="BM157" s="190" t="s">
        <v>4218</v>
      </c>
    </row>
    <row r="158" s="2" customFormat="1">
      <c r="A158" s="34"/>
      <c r="B158" s="35"/>
      <c r="C158" s="34"/>
      <c r="D158" s="192" t="s">
        <v>290</v>
      </c>
      <c r="E158" s="34"/>
      <c r="F158" s="193" t="s">
        <v>3852</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82</v>
      </c>
    </row>
    <row r="159" s="2" customFormat="1" ht="37.8" customHeight="1">
      <c r="A159" s="34"/>
      <c r="B159" s="177"/>
      <c r="C159" s="178" t="s">
        <v>8</v>
      </c>
      <c r="D159" s="178" t="s">
        <v>284</v>
      </c>
      <c r="E159" s="179" t="s">
        <v>3853</v>
      </c>
      <c r="F159" s="180" t="s">
        <v>3854</v>
      </c>
      <c r="G159" s="181" t="s">
        <v>510</v>
      </c>
      <c r="H159" s="203">
        <v>28.850000000000001</v>
      </c>
      <c r="I159" s="183"/>
      <c r="J159" s="184">
        <f>ROUND(I159*H159,2)</f>
        <v>0</v>
      </c>
      <c r="K159" s="185"/>
      <c r="L159" s="35"/>
      <c r="M159" s="186" t="s">
        <v>1</v>
      </c>
      <c r="N159" s="187"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97</v>
      </c>
      <c r="AT159" s="190" t="s">
        <v>284</v>
      </c>
      <c r="AU159" s="190" t="s">
        <v>82</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4219</v>
      </c>
    </row>
    <row r="160" s="2" customFormat="1">
      <c r="A160" s="34"/>
      <c r="B160" s="35"/>
      <c r="C160" s="34"/>
      <c r="D160" s="192" t="s">
        <v>290</v>
      </c>
      <c r="E160" s="34"/>
      <c r="F160" s="193" t="s">
        <v>3856</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82</v>
      </c>
    </row>
    <row r="161" s="2" customFormat="1" ht="37.8" customHeight="1">
      <c r="A161" s="34"/>
      <c r="B161" s="177"/>
      <c r="C161" s="178" t="s">
        <v>439</v>
      </c>
      <c r="D161" s="178" t="s">
        <v>284</v>
      </c>
      <c r="E161" s="179" t="s">
        <v>3857</v>
      </c>
      <c r="F161" s="180" t="s">
        <v>3858</v>
      </c>
      <c r="G161" s="181" t="s">
        <v>510</v>
      </c>
      <c r="H161" s="203">
        <v>10.433</v>
      </c>
      <c r="I161" s="183"/>
      <c r="J161" s="184">
        <f>ROUND(I161*H161,2)</f>
        <v>0</v>
      </c>
      <c r="K161" s="185"/>
      <c r="L161" s="35"/>
      <c r="M161" s="186" t="s">
        <v>1</v>
      </c>
      <c r="N161" s="187"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97</v>
      </c>
      <c r="AT161" s="190" t="s">
        <v>284</v>
      </c>
      <c r="AU161" s="190" t="s">
        <v>82</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97</v>
      </c>
      <c r="BM161" s="190" t="s">
        <v>4220</v>
      </c>
    </row>
    <row r="162" s="2" customFormat="1">
      <c r="A162" s="34"/>
      <c r="B162" s="35"/>
      <c r="C162" s="34"/>
      <c r="D162" s="192" t="s">
        <v>290</v>
      </c>
      <c r="E162" s="34"/>
      <c r="F162" s="193" t="s">
        <v>3860</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82</v>
      </c>
    </row>
    <row r="163" s="2" customFormat="1" ht="16.5" customHeight="1">
      <c r="A163" s="34"/>
      <c r="B163" s="177"/>
      <c r="C163" s="178" t="s">
        <v>343</v>
      </c>
      <c r="D163" s="178" t="s">
        <v>284</v>
      </c>
      <c r="E163" s="179" t="s">
        <v>3872</v>
      </c>
      <c r="F163" s="180" t="s">
        <v>3873</v>
      </c>
      <c r="G163" s="181" t="s">
        <v>510</v>
      </c>
      <c r="H163" s="203">
        <v>52.164000000000001</v>
      </c>
      <c r="I163" s="183"/>
      <c r="J163" s="184">
        <f>ROUND(I163*H163,2)</f>
        <v>0</v>
      </c>
      <c r="K163" s="185"/>
      <c r="L163" s="35"/>
      <c r="M163" s="186" t="s">
        <v>1</v>
      </c>
      <c r="N163" s="187" t="s">
        <v>38</v>
      </c>
      <c r="O163" s="73"/>
      <c r="P163" s="188">
        <f>O163*H163</f>
        <v>0</v>
      </c>
      <c r="Q163" s="188">
        <v>0</v>
      </c>
      <c r="R163" s="188">
        <f>Q163*H163</f>
        <v>0</v>
      </c>
      <c r="S163" s="188">
        <v>0</v>
      </c>
      <c r="T163" s="189">
        <f>S163*H163</f>
        <v>0</v>
      </c>
      <c r="U163" s="34"/>
      <c r="V163" s="34"/>
      <c r="W163" s="34"/>
      <c r="X163" s="34"/>
      <c r="Y163" s="34"/>
      <c r="Z163" s="34"/>
      <c r="AA163" s="34"/>
      <c r="AB163" s="34"/>
      <c r="AC163" s="34"/>
      <c r="AD163" s="34"/>
      <c r="AE163" s="34"/>
      <c r="AR163" s="190" t="s">
        <v>97</v>
      </c>
      <c r="AT163" s="190" t="s">
        <v>284</v>
      </c>
      <c r="AU163" s="190" t="s">
        <v>82</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4221</v>
      </c>
    </row>
    <row r="164" s="2" customFormat="1">
      <c r="A164" s="34"/>
      <c r="B164" s="35"/>
      <c r="C164" s="34"/>
      <c r="D164" s="192" t="s">
        <v>290</v>
      </c>
      <c r="E164" s="34"/>
      <c r="F164" s="193" t="s">
        <v>3875</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82</v>
      </c>
    </row>
    <row r="165" s="2" customFormat="1" ht="24.15" customHeight="1">
      <c r="A165" s="34"/>
      <c r="B165" s="177"/>
      <c r="C165" s="178" t="s">
        <v>348</v>
      </c>
      <c r="D165" s="178" t="s">
        <v>284</v>
      </c>
      <c r="E165" s="179" t="s">
        <v>3876</v>
      </c>
      <c r="F165" s="180" t="s">
        <v>3877</v>
      </c>
      <c r="G165" s="181" t="s">
        <v>510</v>
      </c>
      <c r="H165" s="203">
        <v>300.77600000000001</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82</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4222</v>
      </c>
    </row>
    <row r="166" s="2" customFormat="1">
      <c r="A166" s="34"/>
      <c r="B166" s="35"/>
      <c r="C166" s="34"/>
      <c r="D166" s="192" t="s">
        <v>290</v>
      </c>
      <c r="E166" s="34"/>
      <c r="F166" s="193" t="s">
        <v>3877</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82</v>
      </c>
    </row>
    <row r="167" s="2" customFormat="1" ht="24.15" customHeight="1">
      <c r="A167" s="34"/>
      <c r="B167" s="177"/>
      <c r="C167" s="178" t="s">
        <v>353</v>
      </c>
      <c r="D167" s="178" t="s">
        <v>284</v>
      </c>
      <c r="E167" s="179" t="s">
        <v>3879</v>
      </c>
      <c r="F167" s="180" t="s">
        <v>3880</v>
      </c>
      <c r="G167" s="181" t="s">
        <v>510</v>
      </c>
      <c r="H167" s="203">
        <v>52.164000000000001</v>
      </c>
      <c r="I167" s="183"/>
      <c r="J167" s="184">
        <f>ROUND(I167*H167,2)</f>
        <v>0</v>
      </c>
      <c r="K167" s="185"/>
      <c r="L167" s="35"/>
      <c r="M167" s="186" t="s">
        <v>1</v>
      </c>
      <c r="N167" s="187" t="s">
        <v>38</v>
      </c>
      <c r="O167" s="73"/>
      <c r="P167" s="188">
        <f>O167*H167</f>
        <v>0</v>
      </c>
      <c r="Q167" s="188">
        <v>0</v>
      </c>
      <c r="R167" s="188">
        <f>Q167*H167</f>
        <v>0</v>
      </c>
      <c r="S167" s="188">
        <v>0</v>
      </c>
      <c r="T167" s="189">
        <f>S167*H167</f>
        <v>0</v>
      </c>
      <c r="U167" s="34"/>
      <c r="V167" s="34"/>
      <c r="W167" s="34"/>
      <c r="X167" s="34"/>
      <c r="Y167" s="34"/>
      <c r="Z167" s="34"/>
      <c r="AA167" s="34"/>
      <c r="AB167" s="34"/>
      <c r="AC167" s="34"/>
      <c r="AD167" s="34"/>
      <c r="AE167" s="34"/>
      <c r="AR167" s="190" t="s">
        <v>97</v>
      </c>
      <c r="AT167" s="190" t="s">
        <v>284</v>
      </c>
      <c r="AU167" s="190" t="s">
        <v>82</v>
      </c>
      <c r="AY167" s="15" t="s">
        <v>281</v>
      </c>
      <c r="BE167" s="191">
        <f>IF(N167="základní",J167,0)</f>
        <v>0</v>
      </c>
      <c r="BF167" s="191">
        <f>IF(N167="snížená",J167,0)</f>
        <v>0</v>
      </c>
      <c r="BG167" s="191">
        <f>IF(N167="zákl. přenesená",J167,0)</f>
        <v>0</v>
      </c>
      <c r="BH167" s="191">
        <f>IF(N167="sníž. přenesená",J167,0)</f>
        <v>0</v>
      </c>
      <c r="BI167" s="191">
        <f>IF(N167="nulová",J167,0)</f>
        <v>0</v>
      </c>
      <c r="BJ167" s="15" t="s">
        <v>80</v>
      </c>
      <c r="BK167" s="191">
        <f>ROUND(I167*H167,2)</f>
        <v>0</v>
      </c>
      <c r="BL167" s="15" t="s">
        <v>97</v>
      </c>
      <c r="BM167" s="190" t="s">
        <v>4223</v>
      </c>
    </row>
    <row r="168" s="2" customFormat="1">
      <c r="A168" s="34"/>
      <c r="B168" s="35"/>
      <c r="C168" s="34"/>
      <c r="D168" s="192" t="s">
        <v>290</v>
      </c>
      <c r="E168" s="34"/>
      <c r="F168" s="193" t="s">
        <v>3880</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290</v>
      </c>
      <c r="AU168" s="15" t="s">
        <v>82</v>
      </c>
    </row>
    <row r="169" s="2" customFormat="1" ht="16.5" customHeight="1">
      <c r="A169" s="34"/>
      <c r="B169" s="177"/>
      <c r="C169" s="208" t="s">
        <v>360</v>
      </c>
      <c r="D169" s="208" t="s">
        <v>2150</v>
      </c>
      <c r="E169" s="209" t="s">
        <v>3882</v>
      </c>
      <c r="F169" s="210" t="s">
        <v>3883</v>
      </c>
      <c r="G169" s="211" t="s">
        <v>515</v>
      </c>
      <c r="H169" s="212">
        <v>93.894999999999996</v>
      </c>
      <c r="I169" s="213"/>
      <c r="J169" s="214">
        <f>ROUND(I169*H169,2)</f>
        <v>0</v>
      </c>
      <c r="K169" s="215"/>
      <c r="L169" s="216"/>
      <c r="M169" s="217" t="s">
        <v>1</v>
      </c>
      <c r="N169" s="218" t="s">
        <v>38</v>
      </c>
      <c r="O169" s="73"/>
      <c r="P169" s="188">
        <f>O169*H169</f>
        <v>0</v>
      </c>
      <c r="Q169" s="188">
        <v>1</v>
      </c>
      <c r="R169" s="188">
        <f>Q169*H169</f>
        <v>93.894999999999996</v>
      </c>
      <c r="S169" s="188">
        <v>0</v>
      </c>
      <c r="T169" s="189">
        <f>S169*H169</f>
        <v>0</v>
      </c>
      <c r="U169" s="34"/>
      <c r="V169" s="34"/>
      <c r="W169" s="34"/>
      <c r="X169" s="34"/>
      <c r="Y169" s="34"/>
      <c r="Z169" s="34"/>
      <c r="AA169" s="34"/>
      <c r="AB169" s="34"/>
      <c r="AC169" s="34"/>
      <c r="AD169" s="34"/>
      <c r="AE169" s="34"/>
      <c r="AR169" s="190" t="s">
        <v>317</v>
      </c>
      <c r="AT169" s="190" t="s">
        <v>2150</v>
      </c>
      <c r="AU169" s="190" t="s">
        <v>82</v>
      </c>
      <c r="AY169" s="15" t="s">
        <v>281</v>
      </c>
      <c r="BE169" s="191">
        <f>IF(N169="základní",J169,0)</f>
        <v>0</v>
      </c>
      <c r="BF169" s="191">
        <f>IF(N169="snížená",J169,0)</f>
        <v>0</v>
      </c>
      <c r="BG169" s="191">
        <f>IF(N169="zákl. přenesená",J169,0)</f>
        <v>0</v>
      </c>
      <c r="BH169" s="191">
        <f>IF(N169="sníž. přenesená",J169,0)</f>
        <v>0</v>
      </c>
      <c r="BI169" s="191">
        <f>IF(N169="nulová",J169,0)</f>
        <v>0</v>
      </c>
      <c r="BJ169" s="15" t="s">
        <v>80</v>
      </c>
      <c r="BK169" s="191">
        <f>ROUND(I169*H169,2)</f>
        <v>0</v>
      </c>
      <c r="BL169" s="15" t="s">
        <v>97</v>
      </c>
      <c r="BM169" s="190" t="s">
        <v>4224</v>
      </c>
    </row>
    <row r="170" s="2" customFormat="1">
      <c r="A170" s="34"/>
      <c r="B170" s="35"/>
      <c r="C170" s="34"/>
      <c r="D170" s="192" t="s">
        <v>290</v>
      </c>
      <c r="E170" s="34"/>
      <c r="F170" s="193" t="s">
        <v>3883</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290</v>
      </c>
      <c r="AU170" s="15" t="s">
        <v>82</v>
      </c>
    </row>
    <row r="171" s="12" customFormat="1" ht="22.8" customHeight="1">
      <c r="A171" s="12"/>
      <c r="B171" s="164"/>
      <c r="C171" s="12"/>
      <c r="D171" s="165" t="s">
        <v>72</v>
      </c>
      <c r="E171" s="175" t="s">
        <v>317</v>
      </c>
      <c r="F171" s="175" t="s">
        <v>808</v>
      </c>
      <c r="G171" s="12"/>
      <c r="H171" s="12"/>
      <c r="I171" s="167"/>
      <c r="J171" s="176">
        <f>BK171</f>
        <v>0</v>
      </c>
      <c r="K171" s="12"/>
      <c r="L171" s="164"/>
      <c r="M171" s="169"/>
      <c r="N171" s="170"/>
      <c r="O171" s="170"/>
      <c r="P171" s="171">
        <f>SUM(P172:P185)</f>
        <v>0</v>
      </c>
      <c r="Q171" s="170"/>
      <c r="R171" s="171">
        <f>SUM(R172:R185)</f>
        <v>0.6342449</v>
      </c>
      <c r="S171" s="170"/>
      <c r="T171" s="172">
        <f>SUM(T172:T185)</f>
        <v>0</v>
      </c>
      <c r="U171" s="12"/>
      <c r="V171" s="12"/>
      <c r="W171" s="12"/>
      <c r="X171" s="12"/>
      <c r="Y171" s="12"/>
      <c r="Z171" s="12"/>
      <c r="AA171" s="12"/>
      <c r="AB171" s="12"/>
      <c r="AC171" s="12"/>
      <c r="AD171" s="12"/>
      <c r="AE171" s="12"/>
      <c r="AR171" s="165" t="s">
        <v>80</v>
      </c>
      <c r="AT171" s="173" t="s">
        <v>72</v>
      </c>
      <c r="AU171" s="173" t="s">
        <v>80</v>
      </c>
      <c r="AY171" s="165" t="s">
        <v>281</v>
      </c>
      <c r="BK171" s="174">
        <f>SUM(BK172:BK185)</f>
        <v>0</v>
      </c>
    </row>
    <row r="172" s="2" customFormat="1" ht="33" customHeight="1">
      <c r="A172" s="34"/>
      <c r="B172" s="177"/>
      <c r="C172" s="178" t="s">
        <v>455</v>
      </c>
      <c r="D172" s="178" t="s">
        <v>284</v>
      </c>
      <c r="E172" s="179" t="s">
        <v>4225</v>
      </c>
      <c r="F172" s="180" t="s">
        <v>4226</v>
      </c>
      <c r="G172" s="181" t="s">
        <v>505</v>
      </c>
      <c r="H172" s="203">
        <v>102.31999999999999</v>
      </c>
      <c r="I172" s="183"/>
      <c r="J172" s="184">
        <f>ROUND(I172*H172,2)</f>
        <v>0</v>
      </c>
      <c r="K172" s="185"/>
      <c r="L172" s="35"/>
      <c r="M172" s="186" t="s">
        <v>1</v>
      </c>
      <c r="N172" s="187" t="s">
        <v>38</v>
      </c>
      <c r="O172" s="73"/>
      <c r="P172" s="188">
        <f>O172*H172</f>
        <v>0</v>
      </c>
      <c r="Q172" s="188">
        <v>1.0000000000000001E-05</v>
      </c>
      <c r="R172" s="188">
        <f>Q172*H172</f>
        <v>0.0010231999999999999</v>
      </c>
      <c r="S172" s="188">
        <v>0</v>
      </c>
      <c r="T172" s="189">
        <f>S172*H172</f>
        <v>0</v>
      </c>
      <c r="U172" s="34"/>
      <c r="V172" s="34"/>
      <c r="W172" s="34"/>
      <c r="X172" s="34"/>
      <c r="Y172" s="34"/>
      <c r="Z172" s="34"/>
      <c r="AA172" s="34"/>
      <c r="AB172" s="34"/>
      <c r="AC172" s="34"/>
      <c r="AD172" s="34"/>
      <c r="AE172" s="34"/>
      <c r="AR172" s="190" t="s">
        <v>97</v>
      </c>
      <c r="AT172" s="190" t="s">
        <v>284</v>
      </c>
      <c r="AU172" s="190" t="s">
        <v>82</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4227</v>
      </c>
    </row>
    <row r="173" s="2" customFormat="1">
      <c r="A173" s="34"/>
      <c r="B173" s="35"/>
      <c r="C173" s="34"/>
      <c r="D173" s="192" t="s">
        <v>290</v>
      </c>
      <c r="E173" s="34"/>
      <c r="F173" s="193" t="s">
        <v>4228</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82</v>
      </c>
    </row>
    <row r="174" s="2" customFormat="1" ht="16.5" customHeight="1">
      <c r="A174" s="34"/>
      <c r="B174" s="177"/>
      <c r="C174" s="208" t="s">
        <v>367</v>
      </c>
      <c r="D174" s="208" t="s">
        <v>2150</v>
      </c>
      <c r="E174" s="209" t="s">
        <v>4229</v>
      </c>
      <c r="F174" s="210" t="s">
        <v>4230</v>
      </c>
      <c r="G174" s="211" t="s">
        <v>505</v>
      </c>
      <c r="H174" s="212">
        <v>105.39</v>
      </c>
      <c r="I174" s="213"/>
      <c r="J174" s="214">
        <f>ROUND(I174*H174,2)</f>
        <v>0</v>
      </c>
      <c r="K174" s="215"/>
      <c r="L174" s="216"/>
      <c r="M174" s="217" t="s">
        <v>1</v>
      </c>
      <c r="N174" s="218" t="s">
        <v>38</v>
      </c>
      <c r="O174" s="73"/>
      <c r="P174" s="188">
        <f>O174*H174</f>
        <v>0</v>
      </c>
      <c r="Q174" s="188">
        <v>0.0025899999999999999</v>
      </c>
      <c r="R174" s="188">
        <f>Q174*H174</f>
        <v>0.27296009999999998</v>
      </c>
      <c r="S174" s="188">
        <v>0</v>
      </c>
      <c r="T174" s="189">
        <f>S174*H174</f>
        <v>0</v>
      </c>
      <c r="U174" s="34"/>
      <c r="V174" s="34"/>
      <c r="W174" s="34"/>
      <c r="X174" s="34"/>
      <c r="Y174" s="34"/>
      <c r="Z174" s="34"/>
      <c r="AA174" s="34"/>
      <c r="AB174" s="34"/>
      <c r="AC174" s="34"/>
      <c r="AD174" s="34"/>
      <c r="AE174" s="34"/>
      <c r="AR174" s="190" t="s">
        <v>317</v>
      </c>
      <c r="AT174" s="190" t="s">
        <v>2150</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4231</v>
      </c>
    </row>
    <row r="175" s="2" customFormat="1">
      <c r="A175" s="34"/>
      <c r="B175" s="35"/>
      <c r="C175" s="34"/>
      <c r="D175" s="192" t="s">
        <v>290</v>
      </c>
      <c r="E175" s="34"/>
      <c r="F175" s="193" t="s">
        <v>4230</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2" customFormat="1" ht="33" customHeight="1">
      <c r="A176" s="34"/>
      <c r="B176" s="177"/>
      <c r="C176" s="178" t="s">
        <v>372</v>
      </c>
      <c r="D176" s="178" t="s">
        <v>284</v>
      </c>
      <c r="E176" s="179" t="s">
        <v>4232</v>
      </c>
      <c r="F176" s="180" t="s">
        <v>4233</v>
      </c>
      <c r="G176" s="181" t="s">
        <v>505</v>
      </c>
      <c r="H176" s="203">
        <v>12</v>
      </c>
      <c r="I176" s="183"/>
      <c r="J176" s="184">
        <f>ROUND(I176*H176,2)</f>
        <v>0</v>
      </c>
      <c r="K176" s="185"/>
      <c r="L176" s="35"/>
      <c r="M176" s="186" t="s">
        <v>1</v>
      </c>
      <c r="N176" s="187" t="s">
        <v>38</v>
      </c>
      <c r="O176" s="73"/>
      <c r="P176" s="188">
        <f>O176*H176</f>
        <v>0</v>
      </c>
      <c r="Q176" s="188">
        <v>3.0000000000000001E-05</v>
      </c>
      <c r="R176" s="188">
        <f>Q176*H176</f>
        <v>0.00036000000000000002</v>
      </c>
      <c r="S176" s="188">
        <v>0</v>
      </c>
      <c r="T176" s="189">
        <f>S176*H176</f>
        <v>0</v>
      </c>
      <c r="U176" s="34"/>
      <c r="V176" s="34"/>
      <c r="W176" s="34"/>
      <c r="X176" s="34"/>
      <c r="Y176" s="34"/>
      <c r="Z176" s="34"/>
      <c r="AA176" s="34"/>
      <c r="AB176" s="34"/>
      <c r="AC176" s="34"/>
      <c r="AD176" s="34"/>
      <c r="AE176" s="34"/>
      <c r="AR176" s="190" t="s">
        <v>97</v>
      </c>
      <c r="AT176" s="190" t="s">
        <v>284</v>
      </c>
      <c r="AU176" s="190" t="s">
        <v>82</v>
      </c>
      <c r="AY176" s="15" t="s">
        <v>281</v>
      </c>
      <c r="BE176" s="191">
        <f>IF(N176="základní",J176,0)</f>
        <v>0</v>
      </c>
      <c r="BF176" s="191">
        <f>IF(N176="snížená",J176,0)</f>
        <v>0</v>
      </c>
      <c r="BG176" s="191">
        <f>IF(N176="zákl. přenesená",J176,0)</f>
        <v>0</v>
      </c>
      <c r="BH176" s="191">
        <f>IF(N176="sníž. přenesená",J176,0)</f>
        <v>0</v>
      </c>
      <c r="BI176" s="191">
        <f>IF(N176="nulová",J176,0)</f>
        <v>0</v>
      </c>
      <c r="BJ176" s="15" t="s">
        <v>80</v>
      </c>
      <c r="BK176" s="191">
        <f>ROUND(I176*H176,2)</f>
        <v>0</v>
      </c>
      <c r="BL176" s="15" t="s">
        <v>97</v>
      </c>
      <c r="BM176" s="190" t="s">
        <v>4234</v>
      </c>
    </row>
    <row r="177" s="2" customFormat="1">
      <c r="A177" s="34"/>
      <c r="B177" s="35"/>
      <c r="C177" s="34"/>
      <c r="D177" s="192" t="s">
        <v>290</v>
      </c>
      <c r="E177" s="34"/>
      <c r="F177" s="193" t="s">
        <v>4235</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290</v>
      </c>
      <c r="AU177" s="15" t="s">
        <v>82</v>
      </c>
    </row>
    <row r="178" s="2" customFormat="1" ht="16.5" customHeight="1">
      <c r="A178" s="34"/>
      <c r="B178" s="177"/>
      <c r="C178" s="208" t="s">
        <v>7</v>
      </c>
      <c r="D178" s="208" t="s">
        <v>2150</v>
      </c>
      <c r="E178" s="209" t="s">
        <v>4236</v>
      </c>
      <c r="F178" s="210" t="s">
        <v>4237</v>
      </c>
      <c r="G178" s="211" t="s">
        <v>505</v>
      </c>
      <c r="H178" s="212">
        <v>12.359999999999999</v>
      </c>
      <c r="I178" s="213"/>
      <c r="J178" s="214">
        <f>ROUND(I178*H178,2)</f>
        <v>0</v>
      </c>
      <c r="K178" s="215"/>
      <c r="L178" s="216"/>
      <c r="M178" s="217" t="s">
        <v>1</v>
      </c>
      <c r="N178" s="218" t="s">
        <v>38</v>
      </c>
      <c r="O178" s="73"/>
      <c r="P178" s="188">
        <f>O178*H178</f>
        <v>0</v>
      </c>
      <c r="Q178" s="188">
        <v>0.021559999999999999</v>
      </c>
      <c r="R178" s="188">
        <f>Q178*H178</f>
        <v>0.26648159999999999</v>
      </c>
      <c r="S178" s="188">
        <v>0</v>
      </c>
      <c r="T178" s="189">
        <f>S178*H178</f>
        <v>0</v>
      </c>
      <c r="U178" s="34"/>
      <c r="V178" s="34"/>
      <c r="W178" s="34"/>
      <c r="X178" s="34"/>
      <c r="Y178" s="34"/>
      <c r="Z178" s="34"/>
      <c r="AA178" s="34"/>
      <c r="AB178" s="34"/>
      <c r="AC178" s="34"/>
      <c r="AD178" s="34"/>
      <c r="AE178" s="34"/>
      <c r="AR178" s="190" t="s">
        <v>317</v>
      </c>
      <c r="AT178" s="190" t="s">
        <v>2150</v>
      </c>
      <c r="AU178" s="190" t="s">
        <v>82</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97</v>
      </c>
      <c r="BM178" s="190" t="s">
        <v>4238</v>
      </c>
    </row>
    <row r="179" s="2" customFormat="1">
      <c r="A179" s="34"/>
      <c r="B179" s="35"/>
      <c r="C179" s="34"/>
      <c r="D179" s="192" t="s">
        <v>290</v>
      </c>
      <c r="E179" s="34"/>
      <c r="F179" s="193" t="s">
        <v>4237</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82</v>
      </c>
    </row>
    <row r="180" s="2" customFormat="1" ht="24.15" customHeight="1">
      <c r="A180" s="34"/>
      <c r="B180" s="177"/>
      <c r="C180" s="178" t="s">
        <v>380</v>
      </c>
      <c r="D180" s="178" t="s">
        <v>284</v>
      </c>
      <c r="E180" s="179" t="s">
        <v>4239</v>
      </c>
      <c r="F180" s="180" t="s">
        <v>4240</v>
      </c>
      <c r="G180" s="181" t="s">
        <v>410</v>
      </c>
      <c r="H180" s="203">
        <v>4</v>
      </c>
      <c r="I180" s="183"/>
      <c r="J180" s="184">
        <f>ROUND(I180*H180,2)</f>
        <v>0</v>
      </c>
      <c r="K180" s="185"/>
      <c r="L180" s="35"/>
      <c r="M180" s="186" t="s">
        <v>1</v>
      </c>
      <c r="N180" s="187" t="s">
        <v>38</v>
      </c>
      <c r="O180" s="73"/>
      <c r="P180" s="188">
        <f>O180*H180</f>
        <v>0</v>
      </c>
      <c r="Q180" s="188">
        <v>0.00010000000000000001</v>
      </c>
      <c r="R180" s="188">
        <f>Q180*H180</f>
        <v>0.00040000000000000002</v>
      </c>
      <c r="S180" s="188">
        <v>0</v>
      </c>
      <c r="T180" s="189">
        <f>S180*H180</f>
        <v>0</v>
      </c>
      <c r="U180" s="34"/>
      <c r="V180" s="34"/>
      <c r="W180" s="34"/>
      <c r="X180" s="34"/>
      <c r="Y180" s="34"/>
      <c r="Z180" s="34"/>
      <c r="AA180" s="34"/>
      <c r="AB180" s="34"/>
      <c r="AC180" s="34"/>
      <c r="AD180" s="34"/>
      <c r="AE180" s="34"/>
      <c r="AR180" s="190" t="s">
        <v>97</v>
      </c>
      <c r="AT180" s="190" t="s">
        <v>284</v>
      </c>
      <c r="AU180" s="190" t="s">
        <v>82</v>
      </c>
      <c r="AY180" s="15" t="s">
        <v>281</v>
      </c>
      <c r="BE180" s="191">
        <f>IF(N180="základní",J180,0)</f>
        <v>0</v>
      </c>
      <c r="BF180" s="191">
        <f>IF(N180="snížená",J180,0)</f>
        <v>0</v>
      </c>
      <c r="BG180" s="191">
        <f>IF(N180="zákl. přenesená",J180,0)</f>
        <v>0</v>
      </c>
      <c r="BH180" s="191">
        <f>IF(N180="sníž. přenesená",J180,0)</f>
        <v>0</v>
      </c>
      <c r="BI180" s="191">
        <f>IF(N180="nulová",J180,0)</f>
        <v>0</v>
      </c>
      <c r="BJ180" s="15" t="s">
        <v>80</v>
      </c>
      <c r="BK180" s="191">
        <f>ROUND(I180*H180,2)</f>
        <v>0</v>
      </c>
      <c r="BL180" s="15" t="s">
        <v>97</v>
      </c>
      <c r="BM180" s="190" t="s">
        <v>4241</v>
      </c>
    </row>
    <row r="181" s="2" customFormat="1">
      <c r="A181" s="34"/>
      <c r="B181" s="35"/>
      <c r="C181" s="34"/>
      <c r="D181" s="192" t="s">
        <v>290</v>
      </c>
      <c r="E181" s="34"/>
      <c r="F181" s="193" t="s">
        <v>4242</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290</v>
      </c>
      <c r="AU181" s="15" t="s">
        <v>82</v>
      </c>
    </row>
    <row r="182" s="2" customFormat="1" ht="21.75" customHeight="1">
      <c r="A182" s="34"/>
      <c r="B182" s="177"/>
      <c r="C182" s="208" t="s">
        <v>385</v>
      </c>
      <c r="D182" s="208" t="s">
        <v>2150</v>
      </c>
      <c r="E182" s="209" t="s">
        <v>4243</v>
      </c>
      <c r="F182" s="210" t="s">
        <v>4244</v>
      </c>
      <c r="G182" s="211" t="s">
        <v>410</v>
      </c>
      <c r="H182" s="212">
        <v>4</v>
      </c>
      <c r="I182" s="213"/>
      <c r="J182" s="214">
        <f>ROUND(I182*H182,2)</f>
        <v>0</v>
      </c>
      <c r="K182" s="215"/>
      <c r="L182" s="216"/>
      <c r="M182" s="217" t="s">
        <v>1</v>
      </c>
      <c r="N182" s="218" t="s">
        <v>38</v>
      </c>
      <c r="O182" s="73"/>
      <c r="P182" s="188">
        <f>O182*H182</f>
        <v>0</v>
      </c>
      <c r="Q182" s="188">
        <v>0.0023999999999999998</v>
      </c>
      <c r="R182" s="188">
        <f>Q182*H182</f>
        <v>0.0095999999999999992</v>
      </c>
      <c r="S182" s="188">
        <v>0</v>
      </c>
      <c r="T182" s="189">
        <f>S182*H182</f>
        <v>0</v>
      </c>
      <c r="U182" s="34"/>
      <c r="V182" s="34"/>
      <c r="W182" s="34"/>
      <c r="X182" s="34"/>
      <c r="Y182" s="34"/>
      <c r="Z182" s="34"/>
      <c r="AA182" s="34"/>
      <c r="AB182" s="34"/>
      <c r="AC182" s="34"/>
      <c r="AD182" s="34"/>
      <c r="AE182" s="34"/>
      <c r="AR182" s="190" t="s">
        <v>317</v>
      </c>
      <c r="AT182" s="190" t="s">
        <v>2150</v>
      </c>
      <c r="AU182" s="190" t="s">
        <v>82</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97</v>
      </c>
      <c r="BM182" s="190" t="s">
        <v>4245</v>
      </c>
    </row>
    <row r="183" s="2" customFormat="1">
      <c r="A183" s="34"/>
      <c r="B183" s="35"/>
      <c r="C183" s="34"/>
      <c r="D183" s="192" t="s">
        <v>290</v>
      </c>
      <c r="E183" s="34"/>
      <c r="F183" s="193" t="s">
        <v>4244</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82</v>
      </c>
    </row>
    <row r="184" s="2" customFormat="1" ht="24.15" customHeight="1">
      <c r="A184" s="34"/>
      <c r="B184" s="177"/>
      <c r="C184" s="178" t="s">
        <v>390</v>
      </c>
      <c r="D184" s="178" t="s">
        <v>284</v>
      </c>
      <c r="E184" s="179" t="s">
        <v>3959</v>
      </c>
      <c r="F184" s="180" t="s">
        <v>3960</v>
      </c>
      <c r="G184" s="181" t="s">
        <v>410</v>
      </c>
      <c r="H184" s="203">
        <v>43</v>
      </c>
      <c r="I184" s="183"/>
      <c r="J184" s="184">
        <f>ROUND(I184*H184,2)</f>
        <v>0</v>
      </c>
      <c r="K184" s="185"/>
      <c r="L184" s="35"/>
      <c r="M184" s="186" t="s">
        <v>1</v>
      </c>
      <c r="N184" s="187" t="s">
        <v>38</v>
      </c>
      <c r="O184" s="73"/>
      <c r="P184" s="188">
        <f>O184*H184</f>
        <v>0</v>
      </c>
      <c r="Q184" s="188">
        <v>0.0019400000000000001</v>
      </c>
      <c r="R184" s="188">
        <f>Q184*H184</f>
        <v>0.083420000000000008</v>
      </c>
      <c r="S184" s="188">
        <v>0</v>
      </c>
      <c r="T184" s="189">
        <f>S184*H184</f>
        <v>0</v>
      </c>
      <c r="U184" s="34"/>
      <c r="V184" s="34"/>
      <c r="W184" s="34"/>
      <c r="X184" s="34"/>
      <c r="Y184" s="34"/>
      <c r="Z184" s="34"/>
      <c r="AA184" s="34"/>
      <c r="AB184" s="34"/>
      <c r="AC184" s="34"/>
      <c r="AD184" s="34"/>
      <c r="AE184" s="34"/>
      <c r="AR184" s="190" t="s">
        <v>97</v>
      </c>
      <c r="AT184" s="190" t="s">
        <v>284</v>
      </c>
      <c r="AU184" s="190" t="s">
        <v>82</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97</v>
      </c>
      <c r="BM184" s="190" t="s">
        <v>4246</v>
      </c>
    </row>
    <row r="185" s="2" customFormat="1">
      <c r="A185" s="34"/>
      <c r="B185" s="35"/>
      <c r="C185" s="34"/>
      <c r="D185" s="192" t="s">
        <v>290</v>
      </c>
      <c r="E185" s="34"/>
      <c r="F185" s="193" t="s">
        <v>3962</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82</v>
      </c>
    </row>
    <row r="186" s="12" customFormat="1" ht="22.8" customHeight="1">
      <c r="A186" s="12"/>
      <c r="B186" s="164"/>
      <c r="C186" s="12"/>
      <c r="D186" s="165" t="s">
        <v>72</v>
      </c>
      <c r="E186" s="175" t="s">
        <v>3114</v>
      </c>
      <c r="F186" s="175" t="s">
        <v>3115</v>
      </c>
      <c r="G186" s="12"/>
      <c r="H186" s="12"/>
      <c r="I186" s="167"/>
      <c r="J186" s="176">
        <f>BK186</f>
        <v>0</v>
      </c>
      <c r="K186" s="12"/>
      <c r="L186" s="164"/>
      <c r="M186" s="169"/>
      <c r="N186" s="170"/>
      <c r="O186" s="170"/>
      <c r="P186" s="171">
        <f>SUM(P187:P188)</f>
        <v>0</v>
      </c>
      <c r="Q186" s="170"/>
      <c r="R186" s="171">
        <f>SUM(R187:R188)</f>
        <v>0</v>
      </c>
      <c r="S186" s="170"/>
      <c r="T186" s="172">
        <f>SUM(T187:T188)</f>
        <v>0</v>
      </c>
      <c r="U186" s="12"/>
      <c r="V186" s="12"/>
      <c r="W186" s="12"/>
      <c r="X186" s="12"/>
      <c r="Y186" s="12"/>
      <c r="Z186" s="12"/>
      <c r="AA186" s="12"/>
      <c r="AB186" s="12"/>
      <c r="AC186" s="12"/>
      <c r="AD186" s="12"/>
      <c r="AE186" s="12"/>
      <c r="AR186" s="165" t="s">
        <v>80</v>
      </c>
      <c r="AT186" s="173" t="s">
        <v>72</v>
      </c>
      <c r="AU186" s="173" t="s">
        <v>80</v>
      </c>
      <c r="AY186" s="165" t="s">
        <v>281</v>
      </c>
      <c r="BK186" s="174">
        <f>SUM(BK187:BK188)</f>
        <v>0</v>
      </c>
    </row>
    <row r="187" s="2" customFormat="1" ht="24.15" customHeight="1">
      <c r="A187" s="34"/>
      <c r="B187" s="177"/>
      <c r="C187" s="178" t="s">
        <v>763</v>
      </c>
      <c r="D187" s="178" t="s">
        <v>284</v>
      </c>
      <c r="E187" s="179" t="s">
        <v>3971</v>
      </c>
      <c r="F187" s="180" t="s">
        <v>3972</v>
      </c>
      <c r="G187" s="181" t="s">
        <v>515</v>
      </c>
      <c r="H187" s="203">
        <v>96.102999999999994</v>
      </c>
      <c r="I187" s="183"/>
      <c r="J187" s="184">
        <f>ROUND(I187*H187,2)</f>
        <v>0</v>
      </c>
      <c r="K187" s="185"/>
      <c r="L187" s="35"/>
      <c r="M187" s="186" t="s">
        <v>1</v>
      </c>
      <c r="N187" s="187" t="s">
        <v>38</v>
      </c>
      <c r="O187" s="73"/>
      <c r="P187" s="188">
        <f>O187*H187</f>
        <v>0</v>
      </c>
      <c r="Q187" s="188">
        <v>0</v>
      </c>
      <c r="R187" s="188">
        <f>Q187*H187</f>
        <v>0</v>
      </c>
      <c r="S187" s="188">
        <v>0</v>
      </c>
      <c r="T187" s="189">
        <f>S187*H187</f>
        <v>0</v>
      </c>
      <c r="U187" s="34"/>
      <c r="V187" s="34"/>
      <c r="W187" s="34"/>
      <c r="X187" s="34"/>
      <c r="Y187" s="34"/>
      <c r="Z187" s="34"/>
      <c r="AA187" s="34"/>
      <c r="AB187" s="34"/>
      <c r="AC187" s="34"/>
      <c r="AD187" s="34"/>
      <c r="AE187" s="34"/>
      <c r="AR187" s="190" t="s">
        <v>97</v>
      </c>
      <c r="AT187" s="190" t="s">
        <v>284</v>
      </c>
      <c r="AU187" s="190" t="s">
        <v>82</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4247</v>
      </c>
    </row>
    <row r="188" s="2" customFormat="1">
      <c r="A188" s="34"/>
      <c r="B188" s="35"/>
      <c r="C188" s="34"/>
      <c r="D188" s="192" t="s">
        <v>290</v>
      </c>
      <c r="E188" s="34"/>
      <c r="F188" s="193" t="s">
        <v>3974</v>
      </c>
      <c r="G188" s="34"/>
      <c r="H188" s="34"/>
      <c r="I188" s="194"/>
      <c r="J188" s="34"/>
      <c r="K188" s="34"/>
      <c r="L188" s="35"/>
      <c r="M188" s="199"/>
      <c r="N188" s="200"/>
      <c r="O188" s="201"/>
      <c r="P188" s="201"/>
      <c r="Q188" s="201"/>
      <c r="R188" s="201"/>
      <c r="S188" s="201"/>
      <c r="T188" s="202"/>
      <c r="U188" s="34"/>
      <c r="V188" s="34"/>
      <c r="W188" s="34"/>
      <c r="X188" s="34"/>
      <c r="Y188" s="34"/>
      <c r="Z188" s="34"/>
      <c r="AA188" s="34"/>
      <c r="AB188" s="34"/>
      <c r="AC188" s="34"/>
      <c r="AD188" s="34"/>
      <c r="AE188" s="34"/>
      <c r="AT188" s="15" t="s">
        <v>290</v>
      </c>
      <c r="AU188" s="15" t="s">
        <v>82</v>
      </c>
    </row>
    <row r="189" s="2" customFormat="1" ht="6.96" customHeight="1">
      <c r="A189" s="34"/>
      <c r="B189" s="56"/>
      <c r="C189" s="57"/>
      <c r="D189" s="57"/>
      <c r="E189" s="57"/>
      <c r="F189" s="57"/>
      <c r="G189" s="57"/>
      <c r="H189" s="57"/>
      <c r="I189" s="57"/>
      <c r="J189" s="57"/>
      <c r="K189" s="57"/>
      <c r="L189" s="35"/>
      <c r="M189" s="34"/>
      <c r="O189" s="34"/>
      <c r="P189" s="34"/>
      <c r="Q189" s="34"/>
      <c r="R189" s="34"/>
      <c r="S189" s="34"/>
      <c r="T189" s="34"/>
      <c r="U189" s="34"/>
      <c r="V189" s="34"/>
      <c r="W189" s="34"/>
      <c r="X189" s="34"/>
      <c r="Y189" s="34"/>
      <c r="Z189" s="34"/>
      <c r="AA189" s="34"/>
      <c r="AB189" s="34"/>
      <c r="AC189" s="34"/>
      <c r="AD189" s="34"/>
      <c r="AE189" s="34"/>
    </row>
  </sheetData>
  <autoFilter ref="C127:K188"/>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236</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3762</v>
      </c>
      <c r="F9" s="1"/>
      <c r="G9" s="1"/>
      <c r="H9" s="1"/>
      <c r="L9" s="18"/>
    </row>
    <row r="10" s="1" customFormat="1" ht="12" customHeight="1">
      <c r="B10" s="18"/>
      <c r="D10" s="28" t="s">
        <v>251</v>
      </c>
      <c r="L10" s="18"/>
    </row>
    <row r="11" s="2" customFormat="1" ht="16.5" customHeight="1">
      <c r="A11" s="34"/>
      <c r="B11" s="35"/>
      <c r="C11" s="34"/>
      <c r="D11" s="34"/>
      <c r="E11" s="127" t="s">
        <v>4191</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4248</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2954</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3786</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2955</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3787</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3788</v>
      </c>
      <c r="F28" s="34"/>
      <c r="G28" s="34"/>
      <c r="H28" s="34"/>
      <c r="I28" s="28" t="s">
        <v>26</v>
      </c>
      <c r="J28" s="23" t="s">
        <v>3789</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ROUND(J128,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ROUND((SUM(BE128:BE178)),  2)</f>
        <v>0</v>
      </c>
      <c r="G37" s="34"/>
      <c r="H37" s="34"/>
      <c r="I37" s="133">
        <v>0.20999999999999999</v>
      </c>
      <c r="J37" s="132">
        <f>ROUND(((SUM(BE128:BE178))*I37),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ROUND((SUM(BF128:BF178)),  2)</f>
        <v>0</v>
      </c>
      <c r="G38" s="34"/>
      <c r="H38" s="34"/>
      <c r="I38" s="133">
        <v>0.12</v>
      </c>
      <c r="J38" s="132">
        <f>ROUND(((SUM(BF128:BF178))*I38),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ROUND((SUM(BG128:BG178)),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ROUND((SUM(BH128:BH178)),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ROUND((SUM(BI128:BI178)),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3762</v>
      </c>
      <c r="F87" s="1"/>
      <c r="G87" s="1"/>
      <c r="H87" s="1"/>
      <c r="L87" s="18"/>
    </row>
    <row r="88" s="1" customFormat="1" ht="12" customHeight="1">
      <c r="B88" s="18"/>
      <c r="C88" s="28" t="s">
        <v>251</v>
      </c>
      <c r="L88" s="18"/>
    </row>
    <row r="89" s="2" customFormat="1" ht="16.5" customHeight="1">
      <c r="A89" s="34"/>
      <c r="B89" s="35"/>
      <c r="C89" s="34"/>
      <c r="D89" s="34"/>
      <c r="E89" s="127" t="s">
        <v>4191</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SO6-2 - Odpad užitkové vody S2</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Pelhřimov</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Město Pelhřimov</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Ing Jaromír Čašek</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J128</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2957</v>
      </c>
      <c r="E101" s="147"/>
      <c r="F101" s="147"/>
      <c r="G101" s="147"/>
      <c r="H101" s="147"/>
      <c r="I101" s="147"/>
      <c r="J101" s="148">
        <f>J129</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3790</v>
      </c>
      <c r="E102" s="151"/>
      <c r="F102" s="151"/>
      <c r="G102" s="151"/>
      <c r="H102" s="151"/>
      <c r="I102" s="151"/>
      <c r="J102" s="152">
        <f>J130</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3792</v>
      </c>
      <c r="E103" s="151"/>
      <c r="F103" s="151"/>
      <c r="G103" s="151"/>
      <c r="H103" s="151"/>
      <c r="I103" s="151"/>
      <c r="J103" s="152">
        <f>J157</f>
        <v>0</v>
      </c>
      <c r="K103" s="10"/>
      <c r="L103" s="149"/>
      <c r="S103" s="10"/>
      <c r="T103" s="10"/>
      <c r="U103" s="10"/>
      <c r="V103" s="10"/>
      <c r="W103" s="10"/>
      <c r="X103" s="10"/>
      <c r="Y103" s="10"/>
      <c r="Z103" s="10"/>
      <c r="AA103" s="10"/>
      <c r="AB103" s="10"/>
      <c r="AC103" s="10"/>
      <c r="AD103" s="10"/>
      <c r="AE103" s="10"/>
    </row>
    <row r="104" s="10" customFormat="1" ht="19.92" customHeight="1">
      <c r="A104" s="10"/>
      <c r="B104" s="149"/>
      <c r="C104" s="10"/>
      <c r="D104" s="150" t="s">
        <v>3034</v>
      </c>
      <c r="E104" s="151"/>
      <c r="F104" s="151"/>
      <c r="G104" s="151"/>
      <c r="H104" s="151"/>
      <c r="I104" s="151"/>
      <c r="J104" s="152">
        <f>J176</f>
        <v>0</v>
      </c>
      <c r="K104" s="10"/>
      <c r="L104" s="149"/>
      <c r="S104" s="10"/>
      <c r="T104" s="10"/>
      <c r="U104" s="10"/>
      <c r="V104" s="10"/>
      <c r="W104" s="10"/>
      <c r="X104" s="10"/>
      <c r="Y104" s="10"/>
      <c r="Z104" s="10"/>
      <c r="AA104" s="10"/>
      <c r="AB104" s="10"/>
      <c r="AC104" s="10"/>
      <c r="AD104" s="10"/>
      <c r="AE104" s="10"/>
    </row>
    <row r="105" s="2" customFormat="1" ht="21.84" customHeight="1">
      <c r="A105" s="34"/>
      <c r="B105" s="35"/>
      <c r="C105" s="34"/>
      <c r="D105" s="34"/>
      <c r="E105" s="34"/>
      <c r="F105" s="34"/>
      <c r="G105" s="34"/>
      <c r="H105" s="34"/>
      <c r="I105" s="34"/>
      <c r="J105" s="34"/>
      <c r="K105" s="34"/>
      <c r="L105" s="51"/>
      <c r="S105" s="34"/>
      <c r="T105" s="34"/>
      <c r="U105" s="34"/>
      <c r="V105" s="34"/>
      <c r="W105" s="34"/>
      <c r="X105" s="34"/>
      <c r="Y105" s="34"/>
      <c r="Z105" s="34"/>
      <c r="AA105" s="34"/>
      <c r="AB105" s="34"/>
      <c r="AC105" s="34"/>
      <c r="AD105" s="34"/>
      <c r="AE105" s="34"/>
    </row>
    <row r="106" s="2" customFormat="1" ht="6.96" customHeight="1">
      <c r="A106" s="34"/>
      <c r="B106" s="56"/>
      <c r="C106" s="57"/>
      <c r="D106" s="57"/>
      <c r="E106" s="57"/>
      <c r="F106" s="57"/>
      <c r="G106" s="57"/>
      <c r="H106" s="57"/>
      <c r="I106" s="57"/>
      <c r="J106" s="57"/>
      <c r="K106" s="57"/>
      <c r="L106" s="51"/>
      <c r="S106" s="34"/>
      <c r="T106" s="34"/>
      <c r="U106" s="34"/>
      <c r="V106" s="34"/>
      <c r="W106" s="34"/>
      <c r="X106" s="34"/>
      <c r="Y106" s="34"/>
      <c r="Z106" s="34"/>
      <c r="AA106" s="34"/>
      <c r="AB106" s="34"/>
      <c r="AC106" s="34"/>
      <c r="AD106" s="34"/>
      <c r="AE106" s="34"/>
    </row>
    <row r="110" s="2" customFormat="1" ht="6.96" customHeight="1">
      <c r="A110" s="34"/>
      <c r="B110" s="58"/>
      <c r="C110" s="59"/>
      <c r="D110" s="59"/>
      <c r="E110" s="59"/>
      <c r="F110" s="59"/>
      <c r="G110" s="59"/>
      <c r="H110" s="59"/>
      <c r="I110" s="59"/>
      <c r="J110" s="59"/>
      <c r="K110" s="59"/>
      <c r="L110" s="51"/>
      <c r="S110" s="34"/>
      <c r="T110" s="34"/>
      <c r="U110" s="34"/>
      <c r="V110" s="34"/>
      <c r="W110" s="34"/>
      <c r="X110" s="34"/>
      <c r="Y110" s="34"/>
      <c r="Z110" s="34"/>
      <c r="AA110" s="34"/>
      <c r="AB110" s="34"/>
      <c r="AC110" s="34"/>
      <c r="AD110" s="34"/>
      <c r="AE110" s="34"/>
    </row>
    <row r="111" s="2" customFormat="1" ht="24.96" customHeight="1">
      <c r="A111" s="34"/>
      <c r="B111" s="35"/>
      <c r="C111" s="19" t="s">
        <v>266</v>
      </c>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6.96" customHeight="1">
      <c r="A112" s="34"/>
      <c r="B112" s="35"/>
      <c r="C112" s="34"/>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2" customHeight="1">
      <c r="A113" s="34"/>
      <c r="B113" s="35"/>
      <c r="C113" s="28" t="s">
        <v>16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16.5" customHeight="1">
      <c r="A114" s="34"/>
      <c r="B114" s="35"/>
      <c r="C114" s="34"/>
      <c r="D114" s="34"/>
      <c r="E114" s="126" t="str">
        <f>E7</f>
        <v>Městský park -Děkanská zahrada Pelhřimov - kompletní provedení</v>
      </c>
      <c r="F114" s="28"/>
      <c r="G114" s="28"/>
      <c r="H114" s="28"/>
      <c r="I114" s="34"/>
      <c r="J114" s="34"/>
      <c r="K114" s="34"/>
      <c r="L114" s="51"/>
      <c r="S114" s="34"/>
      <c r="T114" s="34"/>
      <c r="U114" s="34"/>
      <c r="V114" s="34"/>
      <c r="W114" s="34"/>
      <c r="X114" s="34"/>
      <c r="Y114" s="34"/>
      <c r="Z114" s="34"/>
      <c r="AA114" s="34"/>
      <c r="AB114" s="34"/>
      <c r="AC114" s="34"/>
      <c r="AD114" s="34"/>
      <c r="AE114" s="34"/>
    </row>
    <row r="115" s="1" customFormat="1" ht="12" customHeight="1">
      <c r="B115" s="18"/>
      <c r="C115" s="28" t="s">
        <v>249</v>
      </c>
      <c r="L115" s="18"/>
    </row>
    <row r="116" s="1" customFormat="1" ht="16.5" customHeight="1">
      <c r="B116" s="18"/>
      <c r="E116" s="126" t="s">
        <v>3762</v>
      </c>
      <c r="F116" s="1"/>
      <c r="G116" s="1"/>
      <c r="H116" s="1"/>
      <c r="L116" s="18"/>
    </row>
    <row r="117" s="1" customFormat="1" ht="12" customHeight="1">
      <c r="B117" s="18"/>
      <c r="C117" s="28" t="s">
        <v>251</v>
      </c>
      <c r="L117" s="18"/>
    </row>
    <row r="118" s="2" customFormat="1" ht="16.5" customHeight="1">
      <c r="A118" s="34"/>
      <c r="B118" s="35"/>
      <c r="C118" s="34"/>
      <c r="D118" s="34"/>
      <c r="E118" s="127" t="s">
        <v>4191</v>
      </c>
      <c r="F118" s="34"/>
      <c r="G118" s="34"/>
      <c r="H118" s="34"/>
      <c r="I118" s="34"/>
      <c r="J118" s="34"/>
      <c r="K118" s="34"/>
      <c r="L118" s="51"/>
      <c r="S118" s="34"/>
      <c r="T118" s="34"/>
      <c r="U118" s="34"/>
      <c r="V118" s="34"/>
      <c r="W118" s="34"/>
      <c r="X118" s="34"/>
      <c r="Y118" s="34"/>
      <c r="Z118" s="34"/>
      <c r="AA118" s="34"/>
      <c r="AB118" s="34"/>
      <c r="AC118" s="34"/>
      <c r="AD118" s="34"/>
      <c r="AE118" s="34"/>
    </row>
    <row r="119" s="2" customFormat="1" ht="12" customHeight="1">
      <c r="A119" s="34"/>
      <c r="B119" s="35"/>
      <c r="C119" s="28" t="s">
        <v>253</v>
      </c>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16.5" customHeight="1">
      <c r="A120" s="34"/>
      <c r="B120" s="35"/>
      <c r="C120" s="34"/>
      <c r="D120" s="34"/>
      <c r="E120" s="63" t="str">
        <f>E13</f>
        <v>SO6-2 - Odpad užitkové vody S2</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6.96" customHeight="1">
      <c r="A121" s="34"/>
      <c r="B121" s="35"/>
      <c r="C121" s="34"/>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2" customHeight="1">
      <c r="A122" s="34"/>
      <c r="B122" s="35"/>
      <c r="C122" s="28" t="s">
        <v>20</v>
      </c>
      <c r="D122" s="34"/>
      <c r="E122" s="34"/>
      <c r="F122" s="23" t="str">
        <f>F16</f>
        <v>Pelhřimov</v>
      </c>
      <c r="G122" s="34"/>
      <c r="H122" s="34"/>
      <c r="I122" s="28" t="s">
        <v>22</v>
      </c>
      <c r="J122" s="65" t="str">
        <f>IF(J16="","",J16)</f>
        <v>5. 12. 2024</v>
      </c>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5.15" customHeight="1">
      <c r="A124" s="34"/>
      <c r="B124" s="35"/>
      <c r="C124" s="28" t="s">
        <v>24</v>
      </c>
      <c r="D124" s="34"/>
      <c r="E124" s="34"/>
      <c r="F124" s="23" t="str">
        <f>E19</f>
        <v>Město Pelhřimov</v>
      </c>
      <c r="G124" s="34"/>
      <c r="H124" s="34"/>
      <c r="I124" s="28" t="s">
        <v>29</v>
      </c>
      <c r="J124" s="32" t="str">
        <f>E25</f>
        <v xml:space="preserve"> </v>
      </c>
      <c r="K124" s="34"/>
      <c r="L124" s="51"/>
      <c r="S124" s="34"/>
      <c r="T124" s="34"/>
      <c r="U124" s="34"/>
      <c r="V124" s="34"/>
      <c r="W124" s="34"/>
      <c r="X124" s="34"/>
      <c r="Y124" s="34"/>
      <c r="Z124" s="34"/>
      <c r="AA124" s="34"/>
      <c r="AB124" s="34"/>
      <c r="AC124" s="34"/>
      <c r="AD124" s="34"/>
      <c r="AE124" s="34"/>
    </row>
    <row r="125" s="2" customFormat="1" ht="15.15" customHeight="1">
      <c r="A125" s="34"/>
      <c r="B125" s="35"/>
      <c r="C125" s="28" t="s">
        <v>27</v>
      </c>
      <c r="D125" s="34"/>
      <c r="E125" s="34"/>
      <c r="F125" s="23" t="str">
        <f>IF(E22="","",E22)</f>
        <v>Vyplň údaj</v>
      </c>
      <c r="G125" s="34"/>
      <c r="H125" s="34"/>
      <c r="I125" s="28" t="s">
        <v>31</v>
      </c>
      <c r="J125" s="32" t="str">
        <f>E28</f>
        <v>Ing Jaromír Čašek</v>
      </c>
      <c r="K125" s="34"/>
      <c r="L125" s="51"/>
      <c r="S125" s="34"/>
      <c r="T125" s="34"/>
      <c r="U125" s="34"/>
      <c r="V125" s="34"/>
      <c r="W125" s="34"/>
      <c r="X125" s="34"/>
      <c r="Y125" s="34"/>
      <c r="Z125" s="34"/>
      <c r="AA125" s="34"/>
      <c r="AB125" s="34"/>
      <c r="AC125" s="34"/>
      <c r="AD125" s="34"/>
      <c r="AE125" s="34"/>
    </row>
    <row r="126" s="2" customFormat="1" ht="10.32"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11" customFormat="1" ht="29.28" customHeight="1">
      <c r="A127" s="153"/>
      <c r="B127" s="154"/>
      <c r="C127" s="155" t="s">
        <v>267</v>
      </c>
      <c r="D127" s="156" t="s">
        <v>58</v>
      </c>
      <c r="E127" s="156" t="s">
        <v>54</v>
      </c>
      <c r="F127" s="156" t="s">
        <v>55</v>
      </c>
      <c r="G127" s="156" t="s">
        <v>268</v>
      </c>
      <c r="H127" s="156" t="s">
        <v>269</v>
      </c>
      <c r="I127" s="156" t="s">
        <v>270</v>
      </c>
      <c r="J127" s="157" t="s">
        <v>257</v>
      </c>
      <c r="K127" s="158" t="s">
        <v>271</v>
      </c>
      <c r="L127" s="159"/>
      <c r="M127" s="82" t="s">
        <v>1</v>
      </c>
      <c r="N127" s="83" t="s">
        <v>37</v>
      </c>
      <c r="O127" s="83" t="s">
        <v>272</v>
      </c>
      <c r="P127" s="83" t="s">
        <v>273</v>
      </c>
      <c r="Q127" s="83" t="s">
        <v>274</v>
      </c>
      <c r="R127" s="83" t="s">
        <v>275</v>
      </c>
      <c r="S127" s="83" t="s">
        <v>276</v>
      </c>
      <c r="T127" s="84" t="s">
        <v>277</v>
      </c>
      <c r="U127" s="153"/>
      <c r="V127" s="153"/>
      <c r="W127" s="153"/>
      <c r="X127" s="153"/>
      <c r="Y127" s="153"/>
      <c r="Z127" s="153"/>
      <c r="AA127" s="153"/>
      <c r="AB127" s="153"/>
      <c r="AC127" s="153"/>
      <c r="AD127" s="153"/>
      <c r="AE127" s="153"/>
    </row>
    <row r="128" s="2" customFormat="1" ht="22.8" customHeight="1">
      <c r="A128" s="34"/>
      <c r="B128" s="35"/>
      <c r="C128" s="89" t="s">
        <v>278</v>
      </c>
      <c r="D128" s="34"/>
      <c r="E128" s="34"/>
      <c r="F128" s="34"/>
      <c r="G128" s="34"/>
      <c r="H128" s="34"/>
      <c r="I128" s="34"/>
      <c r="J128" s="160">
        <f>BK128</f>
        <v>0</v>
      </c>
      <c r="K128" s="34"/>
      <c r="L128" s="35"/>
      <c r="M128" s="85"/>
      <c r="N128" s="69"/>
      <c r="O128" s="86"/>
      <c r="P128" s="161">
        <f>P129</f>
        <v>0</v>
      </c>
      <c r="Q128" s="86"/>
      <c r="R128" s="161">
        <f>R129</f>
        <v>54.190788720000008</v>
      </c>
      <c r="S128" s="86"/>
      <c r="T128" s="162">
        <f>T129</f>
        <v>0</v>
      </c>
      <c r="U128" s="34"/>
      <c r="V128" s="34"/>
      <c r="W128" s="34"/>
      <c r="X128" s="34"/>
      <c r="Y128" s="34"/>
      <c r="Z128" s="34"/>
      <c r="AA128" s="34"/>
      <c r="AB128" s="34"/>
      <c r="AC128" s="34"/>
      <c r="AD128" s="34"/>
      <c r="AE128" s="34"/>
      <c r="AT128" s="15" t="s">
        <v>72</v>
      </c>
      <c r="AU128" s="15" t="s">
        <v>259</v>
      </c>
      <c r="BK128" s="163">
        <f>BK129</f>
        <v>0</v>
      </c>
    </row>
    <row r="129" s="12" customFormat="1" ht="25.92" customHeight="1">
      <c r="A129" s="12"/>
      <c r="B129" s="164"/>
      <c r="C129" s="12"/>
      <c r="D129" s="165" t="s">
        <v>72</v>
      </c>
      <c r="E129" s="166" t="s">
        <v>2963</v>
      </c>
      <c r="F129" s="166" t="s">
        <v>2964</v>
      </c>
      <c r="G129" s="12"/>
      <c r="H129" s="12"/>
      <c r="I129" s="167"/>
      <c r="J129" s="168">
        <f>BK129</f>
        <v>0</v>
      </c>
      <c r="K129" s="12"/>
      <c r="L129" s="164"/>
      <c r="M129" s="169"/>
      <c r="N129" s="170"/>
      <c r="O129" s="170"/>
      <c r="P129" s="171">
        <f>P130+P157+P176</f>
        <v>0</v>
      </c>
      <c r="Q129" s="170"/>
      <c r="R129" s="171">
        <f>R130+R157+R176</f>
        <v>54.190788720000008</v>
      </c>
      <c r="S129" s="170"/>
      <c r="T129" s="172">
        <f>T130+T157+T176</f>
        <v>0</v>
      </c>
      <c r="U129" s="12"/>
      <c r="V129" s="12"/>
      <c r="W129" s="12"/>
      <c r="X129" s="12"/>
      <c r="Y129" s="12"/>
      <c r="Z129" s="12"/>
      <c r="AA129" s="12"/>
      <c r="AB129" s="12"/>
      <c r="AC129" s="12"/>
      <c r="AD129" s="12"/>
      <c r="AE129" s="12"/>
      <c r="AR129" s="165" t="s">
        <v>80</v>
      </c>
      <c r="AT129" s="173" t="s">
        <v>72</v>
      </c>
      <c r="AU129" s="173" t="s">
        <v>73</v>
      </c>
      <c r="AY129" s="165" t="s">
        <v>281</v>
      </c>
      <c r="BK129" s="174">
        <f>BK130+BK157+BK176</f>
        <v>0</v>
      </c>
    </row>
    <row r="130" s="12" customFormat="1" ht="22.8" customHeight="1">
      <c r="A130" s="12"/>
      <c r="B130" s="164"/>
      <c r="C130" s="12"/>
      <c r="D130" s="165" t="s">
        <v>72</v>
      </c>
      <c r="E130" s="175" t="s">
        <v>80</v>
      </c>
      <c r="F130" s="175" t="s">
        <v>400</v>
      </c>
      <c r="G130" s="12"/>
      <c r="H130" s="12"/>
      <c r="I130" s="167"/>
      <c r="J130" s="176">
        <f>BK130</f>
        <v>0</v>
      </c>
      <c r="K130" s="12"/>
      <c r="L130" s="164"/>
      <c r="M130" s="169"/>
      <c r="N130" s="170"/>
      <c r="O130" s="170"/>
      <c r="P130" s="171">
        <f>SUM(P131:P156)</f>
        <v>0</v>
      </c>
      <c r="Q130" s="170"/>
      <c r="R130" s="171">
        <f>SUM(R131:R156)</f>
        <v>53.584770000000006</v>
      </c>
      <c r="S130" s="170"/>
      <c r="T130" s="172">
        <f>SUM(T131:T156)</f>
        <v>0</v>
      </c>
      <c r="U130" s="12"/>
      <c r="V130" s="12"/>
      <c r="W130" s="12"/>
      <c r="X130" s="12"/>
      <c r="Y130" s="12"/>
      <c r="Z130" s="12"/>
      <c r="AA130" s="12"/>
      <c r="AB130" s="12"/>
      <c r="AC130" s="12"/>
      <c r="AD130" s="12"/>
      <c r="AE130" s="12"/>
      <c r="AR130" s="165" t="s">
        <v>80</v>
      </c>
      <c r="AT130" s="173" t="s">
        <v>72</v>
      </c>
      <c r="AU130" s="173" t="s">
        <v>80</v>
      </c>
      <c r="AY130" s="165" t="s">
        <v>281</v>
      </c>
      <c r="BK130" s="174">
        <f>SUM(BK131:BK156)</f>
        <v>0</v>
      </c>
    </row>
    <row r="131" s="2" customFormat="1" ht="24.15" customHeight="1">
      <c r="A131" s="34"/>
      <c r="B131" s="177"/>
      <c r="C131" s="178" t="s">
        <v>380</v>
      </c>
      <c r="D131" s="178" t="s">
        <v>284</v>
      </c>
      <c r="E131" s="179" t="s">
        <v>4249</v>
      </c>
      <c r="F131" s="180" t="s">
        <v>4250</v>
      </c>
      <c r="G131" s="181" t="s">
        <v>505</v>
      </c>
      <c r="H131" s="203">
        <v>21</v>
      </c>
      <c r="I131" s="183"/>
      <c r="J131" s="184">
        <f>ROUND(I131*H131,2)</f>
        <v>0</v>
      </c>
      <c r="K131" s="185"/>
      <c r="L131" s="35"/>
      <c r="M131" s="186" t="s">
        <v>1</v>
      </c>
      <c r="N131" s="187" t="s">
        <v>38</v>
      </c>
      <c r="O131" s="73"/>
      <c r="P131" s="188">
        <f>O131*H131</f>
        <v>0</v>
      </c>
      <c r="Q131" s="188">
        <v>0.0086800000000000002</v>
      </c>
      <c r="R131" s="188">
        <f>Q131*H131</f>
        <v>0.18228</v>
      </c>
      <c r="S131" s="188">
        <v>0</v>
      </c>
      <c r="T131" s="189">
        <f>S131*H131</f>
        <v>0</v>
      </c>
      <c r="U131" s="34"/>
      <c r="V131" s="34"/>
      <c r="W131" s="34"/>
      <c r="X131" s="34"/>
      <c r="Y131" s="34"/>
      <c r="Z131" s="34"/>
      <c r="AA131" s="34"/>
      <c r="AB131" s="34"/>
      <c r="AC131" s="34"/>
      <c r="AD131" s="34"/>
      <c r="AE131" s="34"/>
      <c r="AR131" s="190" t="s">
        <v>97</v>
      </c>
      <c r="AT131" s="190" t="s">
        <v>284</v>
      </c>
      <c r="AU131" s="190" t="s">
        <v>82</v>
      </c>
      <c r="AY131" s="15" t="s">
        <v>281</v>
      </c>
      <c r="BE131" s="191">
        <f>IF(N131="základní",J131,0)</f>
        <v>0</v>
      </c>
      <c r="BF131" s="191">
        <f>IF(N131="snížená",J131,0)</f>
        <v>0</v>
      </c>
      <c r="BG131" s="191">
        <f>IF(N131="zákl. přenesená",J131,0)</f>
        <v>0</v>
      </c>
      <c r="BH131" s="191">
        <f>IF(N131="sníž. přenesená",J131,0)</f>
        <v>0</v>
      </c>
      <c r="BI131" s="191">
        <f>IF(N131="nulová",J131,0)</f>
        <v>0</v>
      </c>
      <c r="BJ131" s="15" t="s">
        <v>80</v>
      </c>
      <c r="BK131" s="191">
        <f>ROUND(I131*H131,2)</f>
        <v>0</v>
      </c>
      <c r="BL131" s="15" t="s">
        <v>97</v>
      </c>
      <c r="BM131" s="190" t="s">
        <v>4251</v>
      </c>
    </row>
    <row r="132" s="2" customFormat="1">
      <c r="A132" s="34"/>
      <c r="B132" s="35"/>
      <c r="C132" s="34"/>
      <c r="D132" s="192" t="s">
        <v>290</v>
      </c>
      <c r="E132" s="34"/>
      <c r="F132" s="193" t="s">
        <v>4252</v>
      </c>
      <c r="G132" s="34"/>
      <c r="H132" s="34"/>
      <c r="I132" s="194"/>
      <c r="J132" s="34"/>
      <c r="K132" s="34"/>
      <c r="L132" s="35"/>
      <c r="M132" s="195"/>
      <c r="N132" s="196"/>
      <c r="O132" s="73"/>
      <c r="P132" s="73"/>
      <c r="Q132" s="73"/>
      <c r="R132" s="73"/>
      <c r="S132" s="73"/>
      <c r="T132" s="74"/>
      <c r="U132" s="34"/>
      <c r="V132" s="34"/>
      <c r="W132" s="34"/>
      <c r="X132" s="34"/>
      <c r="Y132" s="34"/>
      <c r="Z132" s="34"/>
      <c r="AA132" s="34"/>
      <c r="AB132" s="34"/>
      <c r="AC132" s="34"/>
      <c r="AD132" s="34"/>
      <c r="AE132" s="34"/>
      <c r="AT132" s="15" t="s">
        <v>290</v>
      </c>
      <c r="AU132" s="15" t="s">
        <v>82</v>
      </c>
    </row>
    <row r="133" s="2" customFormat="1" ht="24.15" customHeight="1">
      <c r="A133" s="34"/>
      <c r="B133" s="177"/>
      <c r="C133" s="178" t="s">
        <v>385</v>
      </c>
      <c r="D133" s="178" t="s">
        <v>284</v>
      </c>
      <c r="E133" s="179" t="s">
        <v>4253</v>
      </c>
      <c r="F133" s="180" t="s">
        <v>4254</v>
      </c>
      <c r="G133" s="181" t="s">
        <v>505</v>
      </c>
      <c r="H133" s="203">
        <v>21</v>
      </c>
      <c r="I133" s="183"/>
      <c r="J133" s="184">
        <f>ROUND(I133*H133,2)</f>
        <v>0</v>
      </c>
      <c r="K133" s="185"/>
      <c r="L133" s="35"/>
      <c r="M133" s="186" t="s">
        <v>1</v>
      </c>
      <c r="N133" s="187" t="s">
        <v>38</v>
      </c>
      <c r="O133" s="73"/>
      <c r="P133" s="188">
        <f>O133*H133</f>
        <v>0</v>
      </c>
      <c r="Q133" s="188">
        <v>0.01269</v>
      </c>
      <c r="R133" s="188">
        <f>Q133*H133</f>
        <v>0.26649</v>
      </c>
      <c r="S133" s="188">
        <v>0</v>
      </c>
      <c r="T133" s="189">
        <f>S133*H133</f>
        <v>0</v>
      </c>
      <c r="U133" s="34"/>
      <c r="V133" s="34"/>
      <c r="W133" s="34"/>
      <c r="X133" s="34"/>
      <c r="Y133" s="34"/>
      <c r="Z133" s="34"/>
      <c r="AA133" s="34"/>
      <c r="AB133" s="34"/>
      <c r="AC133" s="34"/>
      <c r="AD133" s="34"/>
      <c r="AE133" s="34"/>
      <c r="AR133" s="190" t="s">
        <v>97</v>
      </c>
      <c r="AT133" s="190" t="s">
        <v>284</v>
      </c>
      <c r="AU133" s="190" t="s">
        <v>82</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4255</v>
      </c>
    </row>
    <row r="134" s="2" customFormat="1">
      <c r="A134" s="34"/>
      <c r="B134" s="35"/>
      <c r="C134" s="34"/>
      <c r="D134" s="192" t="s">
        <v>290</v>
      </c>
      <c r="E134" s="34"/>
      <c r="F134" s="193" t="s">
        <v>4256</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82</v>
      </c>
    </row>
    <row r="135" s="2" customFormat="1" ht="33" customHeight="1">
      <c r="A135" s="34"/>
      <c r="B135" s="177"/>
      <c r="C135" s="178" t="s">
        <v>80</v>
      </c>
      <c r="D135" s="178" t="s">
        <v>284</v>
      </c>
      <c r="E135" s="179" t="s">
        <v>4257</v>
      </c>
      <c r="F135" s="180" t="s">
        <v>4258</v>
      </c>
      <c r="G135" s="181" t="s">
        <v>510</v>
      </c>
      <c r="H135" s="203">
        <v>19.68</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82</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4259</v>
      </c>
    </row>
    <row r="136" s="2" customFormat="1">
      <c r="A136" s="34"/>
      <c r="B136" s="35"/>
      <c r="C136" s="34"/>
      <c r="D136" s="192" t="s">
        <v>290</v>
      </c>
      <c r="E136" s="34"/>
      <c r="F136" s="193" t="s">
        <v>4260</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82</v>
      </c>
    </row>
    <row r="137" s="2" customFormat="1" ht="33" customHeight="1">
      <c r="A137" s="34"/>
      <c r="B137" s="177"/>
      <c r="C137" s="178" t="s">
        <v>82</v>
      </c>
      <c r="D137" s="178" t="s">
        <v>284</v>
      </c>
      <c r="E137" s="179" t="s">
        <v>4261</v>
      </c>
      <c r="F137" s="180" t="s">
        <v>4262</v>
      </c>
      <c r="G137" s="181" t="s">
        <v>510</v>
      </c>
      <c r="H137" s="203">
        <v>29.52</v>
      </c>
      <c r="I137" s="183"/>
      <c r="J137" s="184">
        <f>ROUND(I137*H137,2)</f>
        <v>0</v>
      </c>
      <c r="K137" s="185"/>
      <c r="L137" s="35"/>
      <c r="M137" s="186" t="s">
        <v>1</v>
      </c>
      <c r="N137" s="187" t="s">
        <v>38</v>
      </c>
      <c r="O137" s="73"/>
      <c r="P137" s="188">
        <f>O137*H137</f>
        <v>0</v>
      </c>
      <c r="Q137" s="188">
        <v>0</v>
      </c>
      <c r="R137" s="188">
        <f>Q137*H137</f>
        <v>0</v>
      </c>
      <c r="S137" s="188">
        <v>0</v>
      </c>
      <c r="T137" s="189">
        <f>S137*H137</f>
        <v>0</v>
      </c>
      <c r="U137" s="34"/>
      <c r="V137" s="34"/>
      <c r="W137" s="34"/>
      <c r="X137" s="34"/>
      <c r="Y137" s="34"/>
      <c r="Z137" s="34"/>
      <c r="AA137" s="34"/>
      <c r="AB137" s="34"/>
      <c r="AC137" s="34"/>
      <c r="AD137" s="34"/>
      <c r="AE137" s="34"/>
      <c r="AR137" s="190" t="s">
        <v>97</v>
      </c>
      <c r="AT137" s="190" t="s">
        <v>284</v>
      </c>
      <c r="AU137" s="190" t="s">
        <v>82</v>
      </c>
      <c r="AY137" s="15" t="s">
        <v>281</v>
      </c>
      <c r="BE137" s="191">
        <f>IF(N137="základní",J137,0)</f>
        <v>0</v>
      </c>
      <c r="BF137" s="191">
        <f>IF(N137="snížená",J137,0)</f>
        <v>0</v>
      </c>
      <c r="BG137" s="191">
        <f>IF(N137="zákl. přenesená",J137,0)</f>
        <v>0</v>
      </c>
      <c r="BH137" s="191">
        <f>IF(N137="sníž. přenesená",J137,0)</f>
        <v>0</v>
      </c>
      <c r="BI137" s="191">
        <f>IF(N137="nulová",J137,0)</f>
        <v>0</v>
      </c>
      <c r="BJ137" s="15" t="s">
        <v>80</v>
      </c>
      <c r="BK137" s="191">
        <f>ROUND(I137*H137,2)</f>
        <v>0</v>
      </c>
      <c r="BL137" s="15" t="s">
        <v>97</v>
      </c>
      <c r="BM137" s="190" t="s">
        <v>4263</v>
      </c>
    </row>
    <row r="138" s="2" customFormat="1">
      <c r="A138" s="34"/>
      <c r="B138" s="35"/>
      <c r="C138" s="34"/>
      <c r="D138" s="192" t="s">
        <v>290</v>
      </c>
      <c r="E138" s="34"/>
      <c r="F138" s="193" t="s">
        <v>4264</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290</v>
      </c>
      <c r="AU138" s="15" t="s">
        <v>82</v>
      </c>
    </row>
    <row r="139" s="2" customFormat="1" ht="33" customHeight="1">
      <c r="A139" s="34"/>
      <c r="B139" s="177"/>
      <c r="C139" s="178" t="s">
        <v>90</v>
      </c>
      <c r="D139" s="178" t="s">
        <v>284</v>
      </c>
      <c r="E139" s="179" t="s">
        <v>4265</v>
      </c>
      <c r="F139" s="180" t="s">
        <v>4266</v>
      </c>
      <c r="G139" s="181" t="s">
        <v>510</v>
      </c>
      <c r="H139" s="203">
        <v>29.52</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82</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4267</v>
      </c>
    </row>
    <row r="140" s="2" customFormat="1">
      <c r="A140" s="34"/>
      <c r="B140" s="35"/>
      <c r="C140" s="34"/>
      <c r="D140" s="192" t="s">
        <v>290</v>
      </c>
      <c r="E140" s="34"/>
      <c r="F140" s="193" t="s">
        <v>4268</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82</v>
      </c>
    </row>
    <row r="141" s="2" customFormat="1" ht="33" customHeight="1">
      <c r="A141" s="34"/>
      <c r="B141" s="177"/>
      <c r="C141" s="178" t="s">
        <v>97</v>
      </c>
      <c r="D141" s="178" t="s">
        <v>284</v>
      </c>
      <c r="E141" s="179" t="s">
        <v>4269</v>
      </c>
      <c r="F141" s="180" t="s">
        <v>4270</v>
      </c>
      <c r="G141" s="181" t="s">
        <v>510</v>
      </c>
      <c r="H141" s="203">
        <v>19.68</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82</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4271</v>
      </c>
    </row>
    <row r="142" s="2" customFormat="1">
      <c r="A142" s="34"/>
      <c r="B142" s="35"/>
      <c r="C142" s="34"/>
      <c r="D142" s="192" t="s">
        <v>290</v>
      </c>
      <c r="E142" s="34"/>
      <c r="F142" s="193" t="s">
        <v>4272</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82</v>
      </c>
    </row>
    <row r="143" s="2" customFormat="1" ht="33" customHeight="1">
      <c r="A143" s="34"/>
      <c r="B143" s="177"/>
      <c r="C143" s="178" t="s">
        <v>280</v>
      </c>
      <c r="D143" s="178" t="s">
        <v>284</v>
      </c>
      <c r="E143" s="179" t="s">
        <v>3849</v>
      </c>
      <c r="F143" s="180" t="s">
        <v>3850</v>
      </c>
      <c r="G143" s="181" t="s">
        <v>510</v>
      </c>
      <c r="H143" s="203">
        <v>5.9039999999999999</v>
      </c>
      <c r="I143" s="183"/>
      <c r="J143" s="184">
        <f>ROUND(I143*H143,2)</f>
        <v>0</v>
      </c>
      <c r="K143" s="185"/>
      <c r="L143" s="35"/>
      <c r="M143" s="186" t="s">
        <v>1</v>
      </c>
      <c r="N143" s="187" t="s">
        <v>38</v>
      </c>
      <c r="O143" s="73"/>
      <c r="P143" s="188">
        <f>O143*H143</f>
        <v>0</v>
      </c>
      <c r="Q143" s="188">
        <v>0</v>
      </c>
      <c r="R143" s="188">
        <f>Q143*H143</f>
        <v>0</v>
      </c>
      <c r="S143" s="188">
        <v>0</v>
      </c>
      <c r="T143" s="189">
        <f>S143*H143</f>
        <v>0</v>
      </c>
      <c r="U143" s="34"/>
      <c r="V143" s="34"/>
      <c r="W143" s="34"/>
      <c r="X143" s="34"/>
      <c r="Y143" s="34"/>
      <c r="Z143" s="34"/>
      <c r="AA143" s="34"/>
      <c r="AB143" s="34"/>
      <c r="AC143" s="34"/>
      <c r="AD143" s="34"/>
      <c r="AE143" s="34"/>
      <c r="AR143" s="190" t="s">
        <v>97</v>
      </c>
      <c r="AT143" s="190" t="s">
        <v>284</v>
      </c>
      <c r="AU143" s="190" t="s">
        <v>82</v>
      </c>
      <c r="AY143" s="15" t="s">
        <v>281</v>
      </c>
      <c r="BE143" s="191">
        <f>IF(N143="základní",J143,0)</f>
        <v>0</v>
      </c>
      <c r="BF143" s="191">
        <f>IF(N143="snížená",J143,0)</f>
        <v>0</v>
      </c>
      <c r="BG143" s="191">
        <f>IF(N143="zákl. přenesená",J143,0)</f>
        <v>0</v>
      </c>
      <c r="BH143" s="191">
        <f>IF(N143="sníž. přenesená",J143,0)</f>
        <v>0</v>
      </c>
      <c r="BI143" s="191">
        <f>IF(N143="nulová",J143,0)</f>
        <v>0</v>
      </c>
      <c r="BJ143" s="15" t="s">
        <v>80</v>
      </c>
      <c r="BK143" s="191">
        <f>ROUND(I143*H143,2)</f>
        <v>0</v>
      </c>
      <c r="BL143" s="15" t="s">
        <v>97</v>
      </c>
      <c r="BM143" s="190" t="s">
        <v>4273</v>
      </c>
    </row>
    <row r="144" s="2" customFormat="1">
      <c r="A144" s="34"/>
      <c r="B144" s="35"/>
      <c r="C144" s="34"/>
      <c r="D144" s="192" t="s">
        <v>290</v>
      </c>
      <c r="E144" s="34"/>
      <c r="F144" s="193" t="s">
        <v>3852</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290</v>
      </c>
      <c r="AU144" s="15" t="s">
        <v>82</v>
      </c>
    </row>
    <row r="145" s="2" customFormat="1" ht="37.8" customHeight="1">
      <c r="A145" s="34"/>
      <c r="B145" s="177"/>
      <c r="C145" s="178" t="s">
        <v>307</v>
      </c>
      <c r="D145" s="178" t="s">
        <v>284</v>
      </c>
      <c r="E145" s="179" t="s">
        <v>3853</v>
      </c>
      <c r="F145" s="180" t="s">
        <v>3854</v>
      </c>
      <c r="G145" s="181" t="s">
        <v>510</v>
      </c>
      <c r="H145" s="203">
        <v>17.712</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82</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4274</v>
      </c>
    </row>
    <row r="146" s="2" customFormat="1">
      <c r="A146" s="34"/>
      <c r="B146" s="35"/>
      <c r="C146" s="34"/>
      <c r="D146" s="192" t="s">
        <v>290</v>
      </c>
      <c r="E146" s="34"/>
      <c r="F146" s="193" t="s">
        <v>3856</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82</v>
      </c>
    </row>
    <row r="147" s="2" customFormat="1" ht="37.8" customHeight="1">
      <c r="A147" s="34"/>
      <c r="B147" s="177"/>
      <c r="C147" s="178" t="s">
        <v>312</v>
      </c>
      <c r="D147" s="178" t="s">
        <v>284</v>
      </c>
      <c r="E147" s="179" t="s">
        <v>3857</v>
      </c>
      <c r="F147" s="180" t="s">
        <v>3858</v>
      </c>
      <c r="G147" s="181" t="s">
        <v>510</v>
      </c>
      <c r="H147" s="203">
        <v>5.9039999999999999</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82</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4275</v>
      </c>
    </row>
    <row r="148" s="2" customFormat="1">
      <c r="A148" s="34"/>
      <c r="B148" s="35"/>
      <c r="C148" s="34"/>
      <c r="D148" s="192" t="s">
        <v>290</v>
      </c>
      <c r="E148" s="34"/>
      <c r="F148" s="193" t="s">
        <v>3860</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82</v>
      </c>
    </row>
    <row r="149" s="2" customFormat="1" ht="16.5" customHeight="1">
      <c r="A149" s="34"/>
      <c r="B149" s="177"/>
      <c r="C149" s="178" t="s">
        <v>317</v>
      </c>
      <c r="D149" s="178" t="s">
        <v>284</v>
      </c>
      <c r="E149" s="179" t="s">
        <v>3872</v>
      </c>
      <c r="F149" s="180" t="s">
        <v>3873</v>
      </c>
      <c r="G149" s="181" t="s">
        <v>510</v>
      </c>
      <c r="H149" s="203">
        <v>29.52</v>
      </c>
      <c r="I149" s="183"/>
      <c r="J149" s="184">
        <f>ROUND(I149*H149,2)</f>
        <v>0</v>
      </c>
      <c r="K149" s="185"/>
      <c r="L149" s="35"/>
      <c r="M149" s="186" t="s">
        <v>1</v>
      </c>
      <c r="N149" s="187" t="s">
        <v>38</v>
      </c>
      <c r="O149" s="73"/>
      <c r="P149" s="188">
        <f>O149*H149</f>
        <v>0</v>
      </c>
      <c r="Q149" s="188">
        <v>0</v>
      </c>
      <c r="R149" s="188">
        <f>Q149*H149</f>
        <v>0</v>
      </c>
      <c r="S149" s="188">
        <v>0</v>
      </c>
      <c r="T149" s="189">
        <f>S149*H149</f>
        <v>0</v>
      </c>
      <c r="U149" s="34"/>
      <c r="V149" s="34"/>
      <c r="W149" s="34"/>
      <c r="X149" s="34"/>
      <c r="Y149" s="34"/>
      <c r="Z149" s="34"/>
      <c r="AA149" s="34"/>
      <c r="AB149" s="34"/>
      <c r="AC149" s="34"/>
      <c r="AD149" s="34"/>
      <c r="AE149" s="34"/>
      <c r="AR149" s="190" t="s">
        <v>97</v>
      </c>
      <c r="AT149" s="190" t="s">
        <v>284</v>
      </c>
      <c r="AU149" s="190" t="s">
        <v>82</v>
      </c>
      <c r="AY149" s="15" t="s">
        <v>281</v>
      </c>
      <c r="BE149" s="191">
        <f>IF(N149="základní",J149,0)</f>
        <v>0</v>
      </c>
      <c r="BF149" s="191">
        <f>IF(N149="snížená",J149,0)</f>
        <v>0</v>
      </c>
      <c r="BG149" s="191">
        <f>IF(N149="zákl. přenesená",J149,0)</f>
        <v>0</v>
      </c>
      <c r="BH149" s="191">
        <f>IF(N149="sníž. přenesená",J149,0)</f>
        <v>0</v>
      </c>
      <c r="BI149" s="191">
        <f>IF(N149="nulová",J149,0)</f>
        <v>0</v>
      </c>
      <c r="BJ149" s="15" t="s">
        <v>80</v>
      </c>
      <c r="BK149" s="191">
        <f>ROUND(I149*H149,2)</f>
        <v>0</v>
      </c>
      <c r="BL149" s="15" t="s">
        <v>97</v>
      </c>
      <c r="BM149" s="190" t="s">
        <v>4276</v>
      </c>
    </row>
    <row r="150" s="2" customFormat="1">
      <c r="A150" s="34"/>
      <c r="B150" s="35"/>
      <c r="C150" s="34"/>
      <c r="D150" s="192" t="s">
        <v>290</v>
      </c>
      <c r="E150" s="34"/>
      <c r="F150" s="193" t="s">
        <v>3875</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290</v>
      </c>
      <c r="AU150" s="15" t="s">
        <v>82</v>
      </c>
    </row>
    <row r="151" s="2" customFormat="1" ht="24.15" customHeight="1">
      <c r="A151" s="34"/>
      <c r="B151" s="177"/>
      <c r="C151" s="178" t="s">
        <v>322</v>
      </c>
      <c r="D151" s="178" t="s">
        <v>284</v>
      </c>
      <c r="E151" s="179" t="s">
        <v>3876</v>
      </c>
      <c r="F151" s="180" t="s">
        <v>3877</v>
      </c>
      <c r="G151" s="181" t="s">
        <v>510</v>
      </c>
      <c r="H151" s="203">
        <v>68.879999999999995</v>
      </c>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97</v>
      </c>
      <c r="AT151" s="190" t="s">
        <v>284</v>
      </c>
      <c r="AU151" s="190" t="s">
        <v>82</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4277</v>
      </c>
    </row>
    <row r="152" s="2" customFormat="1">
      <c r="A152" s="34"/>
      <c r="B152" s="35"/>
      <c r="C152" s="34"/>
      <c r="D152" s="192" t="s">
        <v>290</v>
      </c>
      <c r="E152" s="34"/>
      <c r="F152" s="193" t="s">
        <v>3877</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82</v>
      </c>
    </row>
    <row r="153" s="2" customFormat="1" ht="24.15" customHeight="1">
      <c r="A153" s="34"/>
      <c r="B153" s="177"/>
      <c r="C153" s="178" t="s">
        <v>327</v>
      </c>
      <c r="D153" s="178" t="s">
        <v>284</v>
      </c>
      <c r="E153" s="179" t="s">
        <v>3879</v>
      </c>
      <c r="F153" s="180" t="s">
        <v>3880</v>
      </c>
      <c r="G153" s="181" t="s">
        <v>510</v>
      </c>
      <c r="H153" s="203">
        <v>29.52</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82</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4278</v>
      </c>
    </row>
    <row r="154" s="2" customFormat="1">
      <c r="A154" s="34"/>
      <c r="B154" s="35"/>
      <c r="C154" s="34"/>
      <c r="D154" s="192" t="s">
        <v>290</v>
      </c>
      <c r="E154" s="34"/>
      <c r="F154" s="193" t="s">
        <v>3880</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82</v>
      </c>
    </row>
    <row r="155" s="2" customFormat="1" ht="16.5" customHeight="1">
      <c r="A155" s="34"/>
      <c r="B155" s="177"/>
      <c r="C155" s="208" t="s">
        <v>332</v>
      </c>
      <c r="D155" s="208" t="s">
        <v>2150</v>
      </c>
      <c r="E155" s="209" t="s">
        <v>3882</v>
      </c>
      <c r="F155" s="210" t="s">
        <v>3883</v>
      </c>
      <c r="G155" s="211" t="s">
        <v>515</v>
      </c>
      <c r="H155" s="212">
        <v>53.136000000000003</v>
      </c>
      <c r="I155" s="213"/>
      <c r="J155" s="214">
        <f>ROUND(I155*H155,2)</f>
        <v>0</v>
      </c>
      <c r="K155" s="215"/>
      <c r="L155" s="216"/>
      <c r="M155" s="217" t="s">
        <v>1</v>
      </c>
      <c r="N155" s="218" t="s">
        <v>38</v>
      </c>
      <c r="O155" s="73"/>
      <c r="P155" s="188">
        <f>O155*H155</f>
        <v>0</v>
      </c>
      <c r="Q155" s="188">
        <v>1</v>
      </c>
      <c r="R155" s="188">
        <f>Q155*H155</f>
        <v>53.136000000000003</v>
      </c>
      <c r="S155" s="188">
        <v>0</v>
      </c>
      <c r="T155" s="189">
        <f>S155*H155</f>
        <v>0</v>
      </c>
      <c r="U155" s="34"/>
      <c r="V155" s="34"/>
      <c r="W155" s="34"/>
      <c r="X155" s="34"/>
      <c r="Y155" s="34"/>
      <c r="Z155" s="34"/>
      <c r="AA155" s="34"/>
      <c r="AB155" s="34"/>
      <c r="AC155" s="34"/>
      <c r="AD155" s="34"/>
      <c r="AE155" s="34"/>
      <c r="AR155" s="190" t="s">
        <v>317</v>
      </c>
      <c r="AT155" s="190" t="s">
        <v>2150</v>
      </c>
      <c r="AU155" s="190" t="s">
        <v>82</v>
      </c>
      <c r="AY155" s="15" t="s">
        <v>281</v>
      </c>
      <c r="BE155" s="191">
        <f>IF(N155="základní",J155,0)</f>
        <v>0</v>
      </c>
      <c r="BF155" s="191">
        <f>IF(N155="snížená",J155,0)</f>
        <v>0</v>
      </c>
      <c r="BG155" s="191">
        <f>IF(N155="zákl. přenesená",J155,0)</f>
        <v>0</v>
      </c>
      <c r="BH155" s="191">
        <f>IF(N155="sníž. přenesená",J155,0)</f>
        <v>0</v>
      </c>
      <c r="BI155" s="191">
        <f>IF(N155="nulová",J155,0)</f>
        <v>0</v>
      </c>
      <c r="BJ155" s="15" t="s">
        <v>80</v>
      </c>
      <c r="BK155" s="191">
        <f>ROUND(I155*H155,2)</f>
        <v>0</v>
      </c>
      <c r="BL155" s="15" t="s">
        <v>97</v>
      </c>
      <c r="BM155" s="190" t="s">
        <v>4279</v>
      </c>
    </row>
    <row r="156" s="2" customFormat="1">
      <c r="A156" s="34"/>
      <c r="B156" s="35"/>
      <c r="C156" s="34"/>
      <c r="D156" s="192" t="s">
        <v>290</v>
      </c>
      <c r="E156" s="34"/>
      <c r="F156" s="193" t="s">
        <v>3883</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290</v>
      </c>
      <c r="AU156" s="15" t="s">
        <v>82</v>
      </c>
    </row>
    <row r="157" s="12" customFormat="1" ht="22.8" customHeight="1">
      <c r="A157" s="12"/>
      <c r="B157" s="164"/>
      <c r="C157" s="12"/>
      <c r="D157" s="165" t="s">
        <v>72</v>
      </c>
      <c r="E157" s="175" t="s">
        <v>317</v>
      </c>
      <c r="F157" s="175" t="s">
        <v>808</v>
      </c>
      <c r="G157" s="12"/>
      <c r="H157" s="12"/>
      <c r="I157" s="167"/>
      <c r="J157" s="176">
        <f>BK157</f>
        <v>0</v>
      </c>
      <c r="K157" s="12"/>
      <c r="L157" s="164"/>
      <c r="M157" s="169"/>
      <c r="N157" s="170"/>
      <c r="O157" s="170"/>
      <c r="P157" s="171">
        <f>SUM(P158:P175)</f>
        <v>0</v>
      </c>
      <c r="Q157" s="170"/>
      <c r="R157" s="171">
        <f>SUM(R158:R175)</f>
        <v>0.60601872000000001</v>
      </c>
      <c r="S157" s="170"/>
      <c r="T157" s="172">
        <f>SUM(T158:T175)</f>
        <v>0</v>
      </c>
      <c r="U157" s="12"/>
      <c r="V157" s="12"/>
      <c r="W157" s="12"/>
      <c r="X157" s="12"/>
      <c r="Y157" s="12"/>
      <c r="Z157" s="12"/>
      <c r="AA157" s="12"/>
      <c r="AB157" s="12"/>
      <c r="AC157" s="12"/>
      <c r="AD157" s="12"/>
      <c r="AE157" s="12"/>
      <c r="AR157" s="165" t="s">
        <v>80</v>
      </c>
      <c r="AT157" s="173" t="s">
        <v>72</v>
      </c>
      <c r="AU157" s="173" t="s">
        <v>80</v>
      </c>
      <c r="AY157" s="165" t="s">
        <v>281</v>
      </c>
      <c r="BK157" s="174">
        <f>SUM(BK158:BK175)</f>
        <v>0</v>
      </c>
    </row>
    <row r="158" s="2" customFormat="1" ht="33" customHeight="1">
      <c r="A158" s="34"/>
      <c r="B158" s="177"/>
      <c r="C158" s="178" t="s">
        <v>8</v>
      </c>
      <c r="D158" s="178" t="s">
        <v>284</v>
      </c>
      <c r="E158" s="179" t="s">
        <v>4225</v>
      </c>
      <c r="F158" s="180" t="s">
        <v>4226</v>
      </c>
      <c r="G158" s="181" t="s">
        <v>505</v>
      </c>
      <c r="H158" s="203">
        <v>65.599999999999994</v>
      </c>
      <c r="I158" s="183"/>
      <c r="J158" s="184">
        <f>ROUND(I158*H158,2)</f>
        <v>0</v>
      </c>
      <c r="K158" s="185"/>
      <c r="L158" s="35"/>
      <c r="M158" s="186" t="s">
        <v>1</v>
      </c>
      <c r="N158" s="187" t="s">
        <v>38</v>
      </c>
      <c r="O158" s="73"/>
      <c r="P158" s="188">
        <f>O158*H158</f>
        <v>0</v>
      </c>
      <c r="Q158" s="188">
        <v>1.0000000000000001E-05</v>
      </c>
      <c r="R158" s="188">
        <f>Q158*H158</f>
        <v>0.00065600000000000001</v>
      </c>
      <c r="S158" s="188">
        <v>0</v>
      </c>
      <c r="T158" s="189">
        <f>S158*H158</f>
        <v>0</v>
      </c>
      <c r="U158" s="34"/>
      <c r="V158" s="34"/>
      <c r="W158" s="34"/>
      <c r="X158" s="34"/>
      <c r="Y158" s="34"/>
      <c r="Z158" s="34"/>
      <c r="AA158" s="34"/>
      <c r="AB158" s="34"/>
      <c r="AC158" s="34"/>
      <c r="AD158" s="34"/>
      <c r="AE158" s="34"/>
      <c r="AR158" s="190" t="s">
        <v>97</v>
      </c>
      <c r="AT158" s="190" t="s">
        <v>284</v>
      </c>
      <c r="AU158" s="190" t="s">
        <v>82</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4280</v>
      </c>
    </row>
    <row r="159" s="2" customFormat="1">
      <c r="A159" s="34"/>
      <c r="B159" s="35"/>
      <c r="C159" s="34"/>
      <c r="D159" s="192" t="s">
        <v>290</v>
      </c>
      <c r="E159" s="34"/>
      <c r="F159" s="193" t="s">
        <v>4228</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82</v>
      </c>
    </row>
    <row r="160" s="2" customFormat="1" ht="16.5" customHeight="1">
      <c r="A160" s="34"/>
      <c r="B160" s="177"/>
      <c r="C160" s="208" t="s">
        <v>439</v>
      </c>
      <c r="D160" s="208" t="s">
        <v>2150</v>
      </c>
      <c r="E160" s="209" t="s">
        <v>4229</v>
      </c>
      <c r="F160" s="210" t="s">
        <v>4230</v>
      </c>
      <c r="G160" s="211" t="s">
        <v>505</v>
      </c>
      <c r="H160" s="212">
        <v>67.567999999999998</v>
      </c>
      <c r="I160" s="213"/>
      <c r="J160" s="214">
        <f>ROUND(I160*H160,2)</f>
        <v>0</v>
      </c>
      <c r="K160" s="215"/>
      <c r="L160" s="216"/>
      <c r="M160" s="217" t="s">
        <v>1</v>
      </c>
      <c r="N160" s="218" t="s">
        <v>38</v>
      </c>
      <c r="O160" s="73"/>
      <c r="P160" s="188">
        <f>O160*H160</f>
        <v>0</v>
      </c>
      <c r="Q160" s="188">
        <v>0.0025899999999999999</v>
      </c>
      <c r="R160" s="188">
        <f>Q160*H160</f>
        <v>0.17500111999999998</v>
      </c>
      <c r="S160" s="188">
        <v>0</v>
      </c>
      <c r="T160" s="189">
        <f>S160*H160</f>
        <v>0</v>
      </c>
      <c r="U160" s="34"/>
      <c r="V160" s="34"/>
      <c r="W160" s="34"/>
      <c r="X160" s="34"/>
      <c r="Y160" s="34"/>
      <c r="Z160" s="34"/>
      <c r="AA160" s="34"/>
      <c r="AB160" s="34"/>
      <c r="AC160" s="34"/>
      <c r="AD160" s="34"/>
      <c r="AE160" s="34"/>
      <c r="AR160" s="190" t="s">
        <v>317</v>
      </c>
      <c r="AT160" s="190" t="s">
        <v>2150</v>
      </c>
      <c r="AU160" s="190" t="s">
        <v>82</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4281</v>
      </c>
    </row>
    <row r="161" s="2" customFormat="1">
      <c r="A161" s="34"/>
      <c r="B161" s="35"/>
      <c r="C161" s="34"/>
      <c r="D161" s="192" t="s">
        <v>290</v>
      </c>
      <c r="E161" s="34"/>
      <c r="F161" s="193" t="s">
        <v>4230</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82</v>
      </c>
    </row>
    <row r="162" s="2" customFormat="1" ht="33" customHeight="1">
      <c r="A162" s="34"/>
      <c r="B162" s="177"/>
      <c r="C162" s="178" t="s">
        <v>348</v>
      </c>
      <c r="D162" s="178" t="s">
        <v>284</v>
      </c>
      <c r="E162" s="179" t="s">
        <v>4232</v>
      </c>
      <c r="F162" s="180" t="s">
        <v>4233</v>
      </c>
      <c r="G162" s="181" t="s">
        <v>505</v>
      </c>
      <c r="H162" s="203">
        <v>12</v>
      </c>
      <c r="I162" s="183"/>
      <c r="J162" s="184">
        <f>ROUND(I162*H162,2)</f>
        <v>0</v>
      </c>
      <c r="K162" s="185"/>
      <c r="L162" s="35"/>
      <c r="M162" s="186" t="s">
        <v>1</v>
      </c>
      <c r="N162" s="187" t="s">
        <v>38</v>
      </c>
      <c r="O162" s="73"/>
      <c r="P162" s="188">
        <f>O162*H162</f>
        <v>0</v>
      </c>
      <c r="Q162" s="188">
        <v>3.0000000000000001E-05</v>
      </c>
      <c r="R162" s="188">
        <f>Q162*H162</f>
        <v>0.00036000000000000002</v>
      </c>
      <c r="S162" s="188">
        <v>0</v>
      </c>
      <c r="T162" s="189">
        <f>S162*H162</f>
        <v>0</v>
      </c>
      <c r="U162" s="34"/>
      <c r="V162" s="34"/>
      <c r="W162" s="34"/>
      <c r="X162" s="34"/>
      <c r="Y162" s="34"/>
      <c r="Z162" s="34"/>
      <c r="AA162" s="34"/>
      <c r="AB162" s="34"/>
      <c r="AC162" s="34"/>
      <c r="AD162" s="34"/>
      <c r="AE162" s="34"/>
      <c r="AR162" s="190" t="s">
        <v>97</v>
      </c>
      <c r="AT162" s="190" t="s">
        <v>284</v>
      </c>
      <c r="AU162" s="190" t="s">
        <v>82</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4282</v>
      </c>
    </row>
    <row r="163" s="2" customFormat="1">
      <c r="A163" s="34"/>
      <c r="B163" s="35"/>
      <c r="C163" s="34"/>
      <c r="D163" s="192" t="s">
        <v>290</v>
      </c>
      <c r="E163" s="34"/>
      <c r="F163" s="193" t="s">
        <v>4235</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82</v>
      </c>
    </row>
    <row r="164" s="2" customFormat="1" ht="16.5" customHeight="1">
      <c r="A164" s="34"/>
      <c r="B164" s="177"/>
      <c r="C164" s="208" t="s">
        <v>353</v>
      </c>
      <c r="D164" s="208" t="s">
        <v>2150</v>
      </c>
      <c r="E164" s="209" t="s">
        <v>4236</v>
      </c>
      <c r="F164" s="210" t="s">
        <v>4237</v>
      </c>
      <c r="G164" s="211" t="s">
        <v>505</v>
      </c>
      <c r="H164" s="212">
        <v>12.359999999999999</v>
      </c>
      <c r="I164" s="213"/>
      <c r="J164" s="214">
        <f>ROUND(I164*H164,2)</f>
        <v>0</v>
      </c>
      <c r="K164" s="215"/>
      <c r="L164" s="216"/>
      <c r="M164" s="217" t="s">
        <v>1</v>
      </c>
      <c r="N164" s="218" t="s">
        <v>38</v>
      </c>
      <c r="O164" s="73"/>
      <c r="P164" s="188">
        <f>O164*H164</f>
        <v>0</v>
      </c>
      <c r="Q164" s="188">
        <v>0.021559999999999999</v>
      </c>
      <c r="R164" s="188">
        <f>Q164*H164</f>
        <v>0.26648159999999999</v>
      </c>
      <c r="S164" s="188">
        <v>0</v>
      </c>
      <c r="T164" s="189">
        <f>S164*H164</f>
        <v>0</v>
      </c>
      <c r="U164" s="34"/>
      <c r="V164" s="34"/>
      <c r="W164" s="34"/>
      <c r="X164" s="34"/>
      <c r="Y164" s="34"/>
      <c r="Z164" s="34"/>
      <c r="AA164" s="34"/>
      <c r="AB164" s="34"/>
      <c r="AC164" s="34"/>
      <c r="AD164" s="34"/>
      <c r="AE164" s="34"/>
      <c r="AR164" s="190" t="s">
        <v>317</v>
      </c>
      <c r="AT164" s="190" t="s">
        <v>2150</v>
      </c>
      <c r="AU164" s="190" t="s">
        <v>82</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97</v>
      </c>
      <c r="BM164" s="190" t="s">
        <v>4283</v>
      </c>
    </row>
    <row r="165" s="2" customFormat="1">
      <c r="A165" s="34"/>
      <c r="B165" s="35"/>
      <c r="C165" s="34"/>
      <c r="D165" s="192" t="s">
        <v>290</v>
      </c>
      <c r="E165" s="34"/>
      <c r="F165" s="193" t="s">
        <v>4237</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82</v>
      </c>
    </row>
    <row r="166" s="2" customFormat="1" ht="24.15" customHeight="1">
      <c r="A166" s="34"/>
      <c r="B166" s="177"/>
      <c r="C166" s="178" t="s">
        <v>360</v>
      </c>
      <c r="D166" s="178" t="s">
        <v>284</v>
      </c>
      <c r="E166" s="179" t="s">
        <v>4239</v>
      </c>
      <c r="F166" s="180" t="s">
        <v>4240</v>
      </c>
      <c r="G166" s="181" t="s">
        <v>410</v>
      </c>
      <c r="H166" s="203">
        <v>8</v>
      </c>
      <c r="I166" s="183"/>
      <c r="J166" s="184">
        <f>ROUND(I166*H166,2)</f>
        <v>0</v>
      </c>
      <c r="K166" s="185"/>
      <c r="L166" s="35"/>
      <c r="M166" s="186" t="s">
        <v>1</v>
      </c>
      <c r="N166" s="187" t="s">
        <v>38</v>
      </c>
      <c r="O166" s="73"/>
      <c r="P166" s="188">
        <f>O166*H166</f>
        <v>0</v>
      </c>
      <c r="Q166" s="188">
        <v>0.00010000000000000001</v>
      </c>
      <c r="R166" s="188">
        <f>Q166*H166</f>
        <v>0.00080000000000000004</v>
      </c>
      <c r="S166" s="188">
        <v>0</v>
      </c>
      <c r="T166" s="189">
        <f>S166*H166</f>
        <v>0</v>
      </c>
      <c r="U166" s="34"/>
      <c r="V166" s="34"/>
      <c r="W166" s="34"/>
      <c r="X166" s="34"/>
      <c r="Y166" s="34"/>
      <c r="Z166" s="34"/>
      <c r="AA166" s="34"/>
      <c r="AB166" s="34"/>
      <c r="AC166" s="34"/>
      <c r="AD166" s="34"/>
      <c r="AE166" s="34"/>
      <c r="AR166" s="190" t="s">
        <v>97</v>
      </c>
      <c r="AT166" s="190" t="s">
        <v>284</v>
      </c>
      <c r="AU166" s="190" t="s">
        <v>82</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4284</v>
      </c>
    </row>
    <row r="167" s="2" customFormat="1">
      <c r="A167" s="34"/>
      <c r="B167" s="35"/>
      <c r="C167" s="34"/>
      <c r="D167" s="192" t="s">
        <v>290</v>
      </c>
      <c r="E167" s="34"/>
      <c r="F167" s="193" t="s">
        <v>4242</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82</v>
      </c>
    </row>
    <row r="168" s="2" customFormat="1" ht="21.75" customHeight="1">
      <c r="A168" s="34"/>
      <c r="B168" s="177"/>
      <c r="C168" s="208" t="s">
        <v>455</v>
      </c>
      <c r="D168" s="208" t="s">
        <v>2150</v>
      </c>
      <c r="E168" s="209" t="s">
        <v>4243</v>
      </c>
      <c r="F168" s="210" t="s">
        <v>4244</v>
      </c>
      <c r="G168" s="211" t="s">
        <v>410</v>
      </c>
      <c r="H168" s="212">
        <v>8</v>
      </c>
      <c r="I168" s="213"/>
      <c r="J168" s="214">
        <f>ROUND(I168*H168,2)</f>
        <v>0</v>
      </c>
      <c r="K168" s="215"/>
      <c r="L168" s="216"/>
      <c r="M168" s="217" t="s">
        <v>1</v>
      </c>
      <c r="N168" s="218" t="s">
        <v>38</v>
      </c>
      <c r="O168" s="73"/>
      <c r="P168" s="188">
        <f>O168*H168</f>
        <v>0</v>
      </c>
      <c r="Q168" s="188">
        <v>0.0023999999999999998</v>
      </c>
      <c r="R168" s="188">
        <f>Q168*H168</f>
        <v>0.019199999999999998</v>
      </c>
      <c r="S168" s="188">
        <v>0</v>
      </c>
      <c r="T168" s="189">
        <f>S168*H168</f>
        <v>0</v>
      </c>
      <c r="U168" s="34"/>
      <c r="V168" s="34"/>
      <c r="W168" s="34"/>
      <c r="X168" s="34"/>
      <c r="Y168" s="34"/>
      <c r="Z168" s="34"/>
      <c r="AA168" s="34"/>
      <c r="AB168" s="34"/>
      <c r="AC168" s="34"/>
      <c r="AD168" s="34"/>
      <c r="AE168" s="34"/>
      <c r="AR168" s="190" t="s">
        <v>317</v>
      </c>
      <c r="AT168" s="190" t="s">
        <v>2150</v>
      </c>
      <c r="AU168" s="190" t="s">
        <v>82</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4285</v>
      </c>
    </row>
    <row r="169" s="2" customFormat="1">
      <c r="A169" s="34"/>
      <c r="B169" s="35"/>
      <c r="C169" s="34"/>
      <c r="D169" s="192" t="s">
        <v>290</v>
      </c>
      <c r="E169" s="34"/>
      <c r="F169" s="193" t="s">
        <v>4244</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82</v>
      </c>
    </row>
    <row r="170" s="2" customFormat="1" ht="24.15" customHeight="1">
      <c r="A170" s="34"/>
      <c r="B170" s="177"/>
      <c r="C170" s="178" t="s">
        <v>367</v>
      </c>
      <c r="D170" s="178" t="s">
        <v>284</v>
      </c>
      <c r="E170" s="179" t="s">
        <v>3959</v>
      </c>
      <c r="F170" s="180" t="s">
        <v>3960</v>
      </c>
      <c r="G170" s="181" t="s">
        <v>410</v>
      </c>
      <c r="H170" s="203">
        <v>8</v>
      </c>
      <c r="I170" s="183"/>
      <c r="J170" s="184">
        <f>ROUND(I170*H170,2)</f>
        <v>0</v>
      </c>
      <c r="K170" s="185"/>
      <c r="L170" s="35"/>
      <c r="M170" s="186" t="s">
        <v>1</v>
      </c>
      <c r="N170" s="187" t="s">
        <v>38</v>
      </c>
      <c r="O170" s="73"/>
      <c r="P170" s="188">
        <f>O170*H170</f>
        <v>0</v>
      </c>
      <c r="Q170" s="188">
        <v>0.0019400000000000001</v>
      </c>
      <c r="R170" s="188">
        <f>Q170*H170</f>
        <v>0.015520000000000001</v>
      </c>
      <c r="S170" s="188">
        <v>0</v>
      </c>
      <c r="T170" s="189">
        <f>S170*H170</f>
        <v>0</v>
      </c>
      <c r="U170" s="34"/>
      <c r="V170" s="34"/>
      <c r="W170" s="34"/>
      <c r="X170" s="34"/>
      <c r="Y170" s="34"/>
      <c r="Z170" s="34"/>
      <c r="AA170" s="34"/>
      <c r="AB170" s="34"/>
      <c r="AC170" s="34"/>
      <c r="AD170" s="34"/>
      <c r="AE170" s="34"/>
      <c r="AR170" s="190" t="s">
        <v>97</v>
      </c>
      <c r="AT170" s="190" t="s">
        <v>284</v>
      </c>
      <c r="AU170" s="190" t="s">
        <v>82</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97</v>
      </c>
      <c r="BM170" s="190" t="s">
        <v>4286</v>
      </c>
    </row>
    <row r="171" s="2" customFormat="1">
      <c r="A171" s="34"/>
      <c r="B171" s="35"/>
      <c r="C171" s="34"/>
      <c r="D171" s="192" t="s">
        <v>290</v>
      </c>
      <c r="E171" s="34"/>
      <c r="F171" s="193" t="s">
        <v>3962</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82</v>
      </c>
    </row>
    <row r="172" s="2" customFormat="1" ht="16.5" customHeight="1">
      <c r="A172" s="34"/>
      <c r="B172" s="177"/>
      <c r="C172" s="178" t="s">
        <v>372</v>
      </c>
      <c r="D172" s="178" t="s">
        <v>284</v>
      </c>
      <c r="E172" s="179" t="s">
        <v>4287</v>
      </c>
      <c r="F172" s="180" t="s">
        <v>4288</v>
      </c>
      <c r="G172" s="181" t="s">
        <v>1</v>
      </c>
      <c r="H172" s="203">
        <v>1</v>
      </c>
      <c r="I172" s="183"/>
      <c r="J172" s="184">
        <f>ROUND(I172*H172,2)</f>
        <v>0</v>
      </c>
      <c r="K172" s="185"/>
      <c r="L172" s="35"/>
      <c r="M172" s="186" t="s">
        <v>1</v>
      </c>
      <c r="N172" s="187" t="s">
        <v>38</v>
      </c>
      <c r="O172" s="73"/>
      <c r="P172" s="188">
        <f>O172*H172</f>
        <v>0</v>
      </c>
      <c r="Q172" s="188">
        <v>0.10000000000000001</v>
      </c>
      <c r="R172" s="188">
        <f>Q172*H172</f>
        <v>0.10000000000000001</v>
      </c>
      <c r="S172" s="188">
        <v>0</v>
      </c>
      <c r="T172" s="189">
        <f>S172*H172</f>
        <v>0</v>
      </c>
      <c r="U172" s="34"/>
      <c r="V172" s="34"/>
      <c r="W172" s="34"/>
      <c r="X172" s="34"/>
      <c r="Y172" s="34"/>
      <c r="Z172" s="34"/>
      <c r="AA172" s="34"/>
      <c r="AB172" s="34"/>
      <c r="AC172" s="34"/>
      <c r="AD172" s="34"/>
      <c r="AE172" s="34"/>
      <c r="AR172" s="190" t="s">
        <v>97</v>
      </c>
      <c r="AT172" s="190" t="s">
        <v>284</v>
      </c>
      <c r="AU172" s="190" t="s">
        <v>82</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4289</v>
      </c>
    </row>
    <row r="173" s="2" customFormat="1">
      <c r="A173" s="34"/>
      <c r="B173" s="35"/>
      <c r="C173" s="34"/>
      <c r="D173" s="192" t="s">
        <v>290</v>
      </c>
      <c r="E173" s="34"/>
      <c r="F173" s="193" t="s">
        <v>4288</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82</v>
      </c>
    </row>
    <row r="174" s="2" customFormat="1" ht="16.5" customHeight="1">
      <c r="A174" s="34"/>
      <c r="B174" s="177"/>
      <c r="C174" s="178" t="s">
        <v>7</v>
      </c>
      <c r="D174" s="178" t="s">
        <v>284</v>
      </c>
      <c r="E174" s="179" t="s">
        <v>4290</v>
      </c>
      <c r="F174" s="180" t="s">
        <v>4291</v>
      </c>
      <c r="G174" s="181" t="s">
        <v>1</v>
      </c>
      <c r="H174" s="203">
        <v>2.7999999999999998</v>
      </c>
      <c r="I174" s="183"/>
      <c r="J174" s="184">
        <f>ROUND(I174*H174,2)</f>
        <v>0</v>
      </c>
      <c r="K174" s="185"/>
      <c r="L174" s="35"/>
      <c r="M174" s="186" t="s">
        <v>1</v>
      </c>
      <c r="N174" s="187" t="s">
        <v>38</v>
      </c>
      <c r="O174" s="73"/>
      <c r="P174" s="188">
        <f>O174*H174</f>
        <v>0</v>
      </c>
      <c r="Q174" s="188">
        <v>0.01</v>
      </c>
      <c r="R174" s="188">
        <f>Q174*H174</f>
        <v>0.027999999999999997</v>
      </c>
      <c r="S174" s="188">
        <v>0</v>
      </c>
      <c r="T174" s="189">
        <f>S174*H174</f>
        <v>0</v>
      </c>
      <c r="U174" s="34"/>
      <c r="V174" s="34"/>
      <c r="W174" s="34"/>
      <c r="X174" s="34"/>
      <c r="Y174" s="34"/>
      <c r="Z174" s="34"/>
      <c r="AA174" s="34"/>
      <c r="AB174" s="34"/>
      <c r="AC174" s="34"/>
      <c r="AD174" s="34"/>
      <c r="AE174" s="34"/>
      <c r="AR174" s="190" t="s">
        <v>97</v>
      </c>
      <c r="AT174" s="190" t="s">
        <v>284</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4292</v>
      </c>
    </row>
    <row r="175" s="2" customFormat="1">
      <c r="A175" s="34"/>
      <c r="B175" s="35"/>
      <c r="C175" s="34"/>
      <c r="D175" s="192" t="s">
        <v>290</v>
      </c>
      <c r="E175" s="34"/>
      <c r="F175" s="193" t="s">
        <v>4291</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12" customFormat="1" ht="22.8" customHeight="1">
      <c r="A176" s="12"/>
      <c r="B176" s="164"/>
      <c r="C176" s="12"/>
      <c r="D176" s="165" t="s">
        <v>72</v>
      </c>
      <c r="E176" s="175" t="s">
        <v>3114</v>
      </c>
      <c r="F176" s="175" t="s">
        <v>3115</v>
      </c>
      <c r="G176" s="12"/>
      <c r="H176" s="12"/>
      <c r="I176" s="167"/>
      <c r="J176" s="176">
        <f>BK176</f>
        <v>0</v>
      </c>
      <c r="K176" s="12"/>
      <c r="L176" s="164"/>
      <c r="M176" s="169"/>
      <c r="N176" s="170"/>
      <c r="O176" s="170"/>
      <c r="P176" s="171">
        <f>SUM(P177:P178)</f>
        <v>0</v>
      </c>
      <c r="Q176" s="170"/>
      <c r="R176" s="171">
        <f>SUM(R177:R178)</f>
        <v>0</v>
      </c>
      <c r="S176" s="170"/>
      <c r="T176" s="172">
        <f>SUM(T177:T178)</f>
        <v>0</v>
      </c>
      <c r="U176" s="12"/>
      <c r="V176" s="12"/>
      <c r="W176" s="12"/>
      <c r="X176" s="12"/>
      <c r="Y176" s="12"/>
      <c r="Z176" s="12"/>
      <c r="AA176" s="12"/>
      <c r="AB176" s="12"/>
      <c r="AC176" s="12"/>
      <c r="AD176" s="12"/>
      <c r="AE176" s="12"/>
      <c r="AR176" s="165" t="s">
        <v>80</v>
      </c>
      <c r="AT176" s="173" t="s">
        <v>72</v>
      </c>
      <c r="AU176" s="173" t="s">
        <v>80</v>
      </c>
      <c r="AY176" s="165" t="s">
        <v>281</v>
      </c>
      <c r="BK176" s="174">
        <f>SUM(BK177:BK178)</f>
        <v>0</v>
      </c>
    </row>
    <row r="177" s="2" customFormat="1" ht="24.15" customHeight="1">
      <c r="A177" s="34"/>
      <c r="B177" s="177"/>
      <c r="C177" s="178" t="s">
        <v>343</v>
      </c>
      <c r="D177" s="178" t="s">
        <v>284</v>
      </c>
      <c r="E177" s="179" t="s">
        <v>3971</v>
      </c>
      <c r="F177" s="180" t="s">
        <v>3972</v>
      </c>
      <c r="G177" s="181" t="s">
        <v>515</v>
      </c>
      <c r="H177" s="203">
        <v>54.191000000000002</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82</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4293</v>
      </c>
    </row>
    <row r="178" s="2" customFormat="1">
      <c r="A178" s="34"/>
      <c r="B178" s="35"/>
      <c r="C178" s="34"/>
      <c r="D178" s="192" t="s">
        <v>290</v>
      </c>
      <c r="E178" s="34"/>
      <c r="F178" s="193" t="s">
        <v>3974</v>
      </c>
      <c r="G178" s="34"/>
      <c r="H178" s="34"/>
      <c r="I178" s="194"/>
      <c r="J178" s="34"/>
      <c r="K178" s="34"/>
      <c r="L178" s="35"/>
      <c r="M178" s="199"/>
      <c r="N178" s="200"/>
      <c r="O178" s="201"/>
      <c r="P178" s="201"/>
      <c r="Q178" s="201"/>
      <c r="R178" s="201"/>
      <c r="S178" s="201"/>
      <c r="T178" s="202"/>
      <c r="U178" s="34"/>
      <c r="V178" s="34"/>
      <c r="W178" s="34"/>
      <c r="X178" s="34"/>
      <c r="Y178" s="34"/>
      <c r="Z178" s="34"/>
      <c r="AA178" s="34"/>
      <c r="AB178" s="34"/>
      <c r="AC178" s="34"/>
      <c r="AD178" s="34"/>
      <c r="AE178" s="34"/>
      <c r="AT178" s="15" t="s">
        <v>290</v>
      </c>
      <c r="AU178" s="15" t="s">
        <v>82</v>
      </c>
    </row>
    <row r="179" s="2" customFormat="1" ht="6.96" customHeight="1">
      <c r="A179" s="34"/>
      <c r="B179" s="56"/>
      <c r="C179" s="57"/>
      <c r="D179" s="57"/>
      <c r="E179" s="57"/>
      <c r="F179" s="57"/>
      <c r="G179" s="57"/>
      <c r="H179" s="57"/>
      <c r="I179" s="57"/>
      <c r="J179" s="57"/>
      <c r="K179" s="57"/>
      <c r="L179" s="35"/>
      <c r="M179" s="34"/>
      <c r="O179" s="34"/>
      <c r="P179" s="34"/>
      <c r="Q179" s="34"/>
      <c r="R179" s="34"/>
      <c r="S179" s="34"/>
      <c r="T179" s="34"/>
      <c r="U179" s="34"/>
      <c r="V179" s="34"/>
      <c r="W179" s="34"/>
      <c r="X179" s="34"/>
      <c r="Y179" s="34"/>
      <c r="Z179" s="34"/>
      <c r="AA179" s="34"/>
      <c r="AB179" s="34"/>
      <c r="AC179" s="34"/>
      <c r="AD179" s="34"/>
      <c r="AE179" s="34"/>
    </row>
  </sheetData>
  <autoFilter ref="C127:K178"/>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239</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3762</v>
      </c>
      <c r="F9" s="1"/>
      <c r="G9" s="1"/>
      <c r="H9" s="1"/>
      <c r="L9" s="18"/>
    </row>
    <row r="10" s="1" customFormat="1" ht="12" customHeight="1">
      <c r="B10" s="18"/>
      <c r="D10" s="28" t="s">
        <v>251</v>
      </c>
      <c r="L10" s="18"/>
    </row>
    <row r="11" s="2" customFormat="1" ht="16.5" customHeight="1">
      <c r="A11" s="34"/>
      <c r="B11" s="35"/>
      <c r="C11" s="34"/>
      <c r="D11" s="34"/>
      <c r="E11" s="127" t="s">
        <v>4191</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253</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4294</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2954</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3786</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2955</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3787</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3788</v>
      </c>
      <c r="F28" s="34"/>
      <c r="G28" s="34"/>
      <c r="H28" s="34"/>
      <c r="I28" s="28" t="s">
        <v>26</v>
      </c>
      <c r="J28" s="23" t="s">
        <v>3789</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ROUND(J129,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ROUND((SUM(BE129:BE178)),  2)</f>
        <v>0</v>
      </c>
      <c r="G37" s="34"/>
      <c r="H37" s="34"/>
      <c r="I37" s="133">
        <v>0.20999999999999999</v>
      </c>
      <c r="J37" s="132">
        <f>ROUND(((SUM(BE129:BE178))*I37),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ROUND((SUM(BF129:BF178)),  2)</f>
        <v>0</v>
      </c>
      <c r="G38" s="34"/>
      <c r="H38" s="34"/>
      <c r="I38" s="133">
        <v>0.12</v>
      </c>
      <c r="J38" s="132">
        <f>ROUND(((SUM(BF129:BF178))*I38),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ROUND((SUM(BG129:BG178)),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ROUND((SUM(BH129:BH178)),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ROUND((SUM(BI129:BI178)),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3762</v>
      </c>
      <c r="F87" s="1"/>
      <c r="G87" s="1"/>
      <c r="H87" s="1"/>
      <c r="L87" s="18"/>
    </row>
    <row r="88" s="1" customFormat="1" ht="12" customHeight="1">
      <c r="B88" s="18"/>
      <c r="C88" s="28" t="s">
        <v>251</v>
      </c>
      <c r="L88" s="18"/>
    </row>
    <row r="89" s="2" customFormat="1" ht="16.5" customHeight="1">
      <c r="A89" s="34"/>
      <c r="B89" s="35"/>
      <c r="C89" s="34"/>
      <c r="D89" s="34"/>
      <c r="E89" s="127" t="s">
        <v>4191</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253</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SO6-3 - Odpad užitkové vody S3</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Pelhřimov</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Město Pelhřimov</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Ing Jaromír Čašek</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J129</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2957</v>
      </c>
      <c r="E101" s="147"/>
      <c r="F101" s="147"/>
      <c r="G101" s="147"/>
      <c r="H101" s="147"/>
      <c r="I101" s="147"/>
      <c r="J101" s="148">
        <f>J130</f>
        <v>0</v>
      </c>
      <c r="K101" s="9"/>
      <c r="L101" s="145"/>
      <c r="S101" s="9"/>
      <c r="T101" s="9"/>
      <c r="U101" s="9"/>
      <c r="V101" s="9"/>
      <c r="W101" s="9"/>
      <c r="X101" s="9"/>
      <c r="Y101" s="9"/>
      <c r="Z101" s="9"/>
      <c r="AA101" s="9"/>
      <c r="AB101" s="9"/>
      <c r="AC101" s="9"/>
      <c r="AD101" s="9"/>
      <c r="AE101" s="9"/>
    </row>
    <row r="102" s="10" customFormat="1" ht="19.92" customHeight="1">
      <c r="A102" s="10"/>
      <c r="B102" s="149"/>
      <c r="C102" s="10"/>
      <c r="D102" s="150" t="s">
        <v>3790</v>
      </c>
      <c r="E102" s="151"/>
      <c r="F102" s="151"/>
      <c r="G102" s="151"/>
      <c r="H102" s="151"/>
      <c r="I102" s="151"/>
      <c r="J102" s="152">
        <f>J131</f>
        <v>0</v>
      </c>
      <c r="K102" s="10"/>
      <c r="L102" s="149"/>
      <c r="S102" s="10"/>
      <c r="T102" s="10"/>
      <c r="U102" s="10"/>
      <c r="V102" s="10"/>
      <c r="W102" s="10"/>
      <c r="X102" s="10"/>
      <c r="Y102" s="10"/>
      <c r="Z102" s="10"/>
      <c r="AA102" s="10"/>
      <c r="AB102" s="10"/>
      <c r="AC102" s="10"/>
      <c r="AD102" s="10"/>
      <c r="AE102" s="10"/>
    </row>
    <row r="103" s="10" customFormat="1" ht="14.88" customHeight="1">
      <c r="A103" s="10"/>
      <c r="B103" s="149"/>
      <c r="C103" s="10"/>
      <c r="D103" s="150" t="s">
        <v>4295</v>
      </c>
      <c r="E103" s="151"/>
      <c r="F103" s="151"/>
      <c r="G103" s="151"/>
      <c r="H103" s="151"/>
      <c r="I103" s="151"/>
      <c r="J103" s="152">
        <f>J158</f>
        <v>0</v>
      </c>
      <c r="K103" s="10"/>
      <c r="L103" s="149"/>
      <c r="S103" s="10"/>
      <c r="T103" s="10"/>
      <c r="U103" s="10"/>
      <c r="V103" s="10"/>
      <c r="W103" s="10"/>
      <c r="X103" s="10"/>
      <c r="Y103" s="10"/>
      <c r="Z103" s="10"/>
      <c r="AA103" s="10"/>
      <c r="AB103" s="10"/>
      <c r="AC103" s="10"/>
      <c r="AD103" s="10"/>
      <c r="AE103" s="10"/>
    </row>
    <row r="104" s="10" customFormat="1" ht="19.92" customHeight="1">
      <c r="A104" s="10"/>
      <c r="B104" s="149"/>
      <c r="C104" s="10"/>
      <c r="D104" s="150" t="s">
        <v>3792</v>
      </c>
      <c r="E104" s="151"/>
      <c r="F104" s="151"/>
      <c r="G104" s="151"/>
      <c r="H104" s="151"/>
      <c r="I104" s="151"/>
      <c r="J104" s="152">
        <f>J159</f>
        <v>0</v>
      </c>
      <c r="K104" s="10"/>
      <c r="L104" s="149"/>
      <c r="S104" s="10"/>
      <c r="T104" s="10"/>
      <c r="U104" s="10"/>
      <c r="V104" s="10"/>
      <c r="W104" s="10"/>
      <c r="X104" s="10"/>
      <c r="Y104" s="10"/>
      <c r="Z104" s="10"/>
      <c r="AA104" s="10"/>
      <c r="AB104" s="10"/>
      <c r="AC104" s="10"/>
      <c r="AD104" s="10"/>
      <c r="AE104" s="10"/>
    </row>
    <row r="105" s="10" customFormat="1" ht="19.92" customHeight="1">
      <c r="A105" s="10"/>
      <c r="B105" s="149"/>
      <c r="C105" s="10"/>
      <c r="D105" s="150" t="s">
        <v>3034</v>
      </c>
      <c r="E105" s="151"/>
      <c r="F105" s="151"/>
      <c r="G105" s="151"/>
      <c r="H105" s="151"/>
      <c r="I105" s="151"/>
      <c r="J105" s="152">
        <f>J176</f>
        <v>0</v>
      </c>
      <c r="K105" s="10"/>
      <c r="L105" s="149"/>
      <c r="S105" s="10"/>
      <c r="T105" s="10"/>
      <c r="U105" s="10"/>
      <c r="V105" s="10"/>
      <c r="W105" s="10"/>
      <c r="X105" s="10"/>
      <c r="Y105" s="10"/>
      <c r="Z105" s="10"/>
      <c r="AA105" s="10"/>
      <c r="AB105" s="10"/>
      <c r="AC105" s="10"/>
      <c r="AD105" s="10"/>
      <c r="AE105" s="10"/>
    </row>
    <row r="106" s="2" customFormat="1" ht="21.84" customHeight="1">
      <c r="A106" s="34"/>
      <c r="B106" s="35"/>
      <c r="C106" s="34"/>
      <c r="D106" s="34"/>
      <c r="E106" s="34"/>
      <c r="F106" s="34"/>
      <c r="G106" s="34"/>
      <c r="H106" s="34"/>
      <c r="I106" s="34"/>
      <c r="J106" s="34"/>
      <c r="K106" s="34"/>
      <c r="L106" s="51"/>
      <c r="S106" s="34"/>
      <c r="T106" s="34"/>
      <c r="U106" s="34"/>
      <c r="V106" s="34"/>
      <c r="W106" s="34"/>
      <c r="X106" s="34"/>
      <c r="Y106" s="34"/>
      <c r="Z106" s="34"/>
      <c r="AA106" s="34"/>
      <c r="AB106" s="34"/>
      <c r="AC106" s="34"/>
      <c r="AD106" s="34"/>
      <c r="AE106" s="34"/>
    </row>
    <row r="107" s="2" customFormat="1" ht="6.96" customHeight="1">
      <c r="A107" s="34"/>
      <c r="B107" s="56"/>
      <c r="C107" s="57"/>
      <c r="D107" s="57"/>
      <c r="E107" s="57"/>
      <c r="F107" s="57"/>
      <c r="G107" s="57"/>
      <c r="H107" s="57"/>
      <c r="I107" s="57"/>
      <c r="J107" s="57"/>
      <c r="K107" s="57"/>
      <c r="L107" s="51"/>
      <c r="S107" s="34"/>
      <c r="T107" s="34"/>
      <c r="U107" s="34"/>
      <c r="V107" s="34"/>
      <c r="W107" s="34"/>
      <c r="X107" s="34"/>
      <c r="Y107" s="34"/>
      <c r="Z107" s="34"/>
      <c r="AA107" s="34"/>
      <c r="AB107" s="34"/>
      <c r="AC107" s="34"/>
      <c r="AD107" s="34"/>
      <c r="AE107" s="34"/>
    </row>
    <row r="111" s="2" customFormat="1" ht="6.96" customHeight="1">
      <c r="A111" s="34"/>
      <c r="B111" s="58"/>
      <c r="C111" s="59"/>
      <c r="D111" s="59"/>
      <c r="E111" s="59"/>
      <c r="F111" s="59"/>
      <c r="G111" s="59"/>
      <c r="H111" s="59"/>
      <c r="I111" s="59"/>
      <c r="J111" s="59"/>
      <c r="K111" s="59"/>
      <c r="L111" s="51"/>
      <c r="S111" s="34"/>
      <c r="T111" s="34"/>
      <c r="U111" s="34"/>
      <c r="V111" s="34"/>
      <c r="W111" s="34"/>
      <c r="X111" s="34"/>
      <c r="Y111" s="34"/>
      <c r="Z111" s="34"/>
      <c r="AA111" s="34"/>
      <c r="AB111" s="34"/>
      <c r="AC111" s="34"/>
      <c r="AD111" s="34"/>
      <c r="AE111" s="34"/>
    </row>
    <row r="112" s="2" customFormat="1" ht="24.96" customHeight="1">
      <c r="A112" s="34"/>
      <c r="B112" s="35"/>
      <c r="C112" s="19" t="s">
        <v>266</v>
      </c>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6.96" customHeight="1">
      <c r="A113" s="34"/>
      <c r="B113" s="35"/>
      <c r="C113" s="34"/>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12" customHeight="1">
      <c r="A114" s="34"/>
      <c r="B114" s="35"/>
      <c r="C114" s="28" t="s">
        <v>16</v>
      </c>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16.5" customHeight="1">
      <c r="A115" s="34"/>
      <c r="B115" s="35"/>
      <c r="C115" s="34"/>
      <c r="D115" s="34"/>
      <c r="E115" s="126" t="str">
        <f>E7</f>
        <v>Městský park -Děkanská zahrada Pelhřimov - kompletní provedení</v>
      </c>
      <c r="F115" s="28"/>
      <c r="G115" s="28"/>
      <c r="H115" s="28"/>
      <c r="I115" s="34"/>
      <c r="J115" s="34"/>
      <c r="K115" s="34"/>
      <c r="L115" s="51"/>
      <c r="S115" s="34"/>
      <c r="T115" s="34"/>
      <c r="U115" s="34"/>
      <c r="V115" s="34"/>
      <c r="W115" s="34"/>
      <c r="X115" s="34"/>
      <c r="Y115" s="34"/>
      <c r="Z115" s="34"/>
      <c r="AA115" s="34"/>
      <c r="AB115" s="34"/>
      <c r="AC115" s="34"/>
      <c r="AD115" s="34"/>
      <c r="AE115" s="34"/>
    </row>
    <row r="116" s="1" customFormat="1" ht="12" customHeight="1">
      <c r="B116" s="18"/>
      <c r="C116" s="28" t="s">
        <v>249</v>
      </c>
      <c r="L116" s="18"/>
    </row>
    <row r="117" s="1" customFormat="1" ht="16.5" customHeight="1">
      <c r="B117" s="18"/>
      <c r="E117" s="126" t="s">
        <v>3762</v>
      </c>
      <c r="F117" s="1"/>
      <c r="G117" s="1"/>
      <c r="H117" s="1"/>
      <c r="L117" s="18"/>
    </row>
    <row r="118" s="1" customFormat="1" ht="12" customHeight="1">
      <c r="B118" s="18"/>
      <c r="C118" s="28" t="s">
        <v>251</v>
      </c>
      <c r="L118" s="18"/>
    </row>
    <row r="119" s="2" customFormat="1" ht="16.5" customHeight="1">
      <c r="A119" s="34"/>
      <c r="B119" s="35"/>
      <c r="C119" s="34"/>
      <c r="D119" s="34"/>
      <c r="E119" s="127" t="s">
        <v>4191</v>
      </c>
      <c r="F119" s="34"/>
      <c r="G119" s="34"/>
      <c r="H119" s="34"/>
      <c r="I119" s="34"/>
      <c r="J119" s="34"/>
      <c r="K119" s="34"/>
      <c r="L119" s="51"/>
      <c r="S119" s="34"/>
      <c r="T119" s="34"/>
      <c r="U119" s="34"/>
      <c r="V119" s="34"/>
      <c r="W119" s="34"/>
      <c r="X119" s="34"/>
      <c r="Y119" s="34"/>
      <c r="Z119" s="34"/>
      <c r="AA119" s="34"/>
      <c r="AB119" s="34"/>
      <c r="AC119" s="34"/>
      <c r="AD119" s="34"/>
      <c r="AE119" s="34"/>
    </row>
    <row r="120" s="2" customFormat="1" ht="12" customHeight="1">
      <c r="A120" s="34"/>
      <c r="B120" s="35"/>
      <c r="C120" s="28" t="s">
        <v>253</v>
      </c>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16.5" customHeight="1">
      <c r="A121" s="34"/>
      <c r="B121" s="35"/>
      <c r="C121" s="34"/>
      <c r="D121" s="34"/>
      <c r="E121" s="63" t="str">
        <f>E13</f>
        <v>SO6-3 - Odpad užitkové vody S3</v>
      </c>
      <c r="F121" s="34"/>
      <c r="G121" s="34"/>
      <c r="H121" s="34"/>
      <c r="I121" s="34"/>
      <c r="J121" s="34"/>
      <c r="K121" s="34"/>
      <c r="L121" s="51"/>
      <c r="S121" s="34"/>
      <c r="T121" s="34"/>
      <c r="U121" s="34"/>
      <c r="V121" s="34"/>
      <c r="W121" s="34"/>
      <c r="X121" s="34"/>
      <c r="Y121" s="34"/>
      <c r="Z121" s="34"/>
      <c r="AA121" s="34"/>
      <c r="AB121" s="34"/>
      <c r="AC121" s="34"/>
      <c r="AD121" s="34"/>
      <c r="AE121" s="34"/>
    </row>
    <row r="122" s="2" customFormat="1" ht="6.96" customHeight="1">
      <c r="A122" s="34"/>
      <c r="B122" s="35"/>
      <c r="C122" s="34"/>
      <c r="D122" s="34"/>
      <c r="E122" s="34"/>
      <c r="F122" s="34"/>
      <c r="G122" s="34"/>
      <c r="H122" s="34"/>
      <c r="I122" s="34"/>
      <c r="J122" s="34"/>
      <c r="K122" s="34"/>
      <c r="L122" s="51"/>
      <c r="S122" s="34"/>
      <c r="T122" s="34"/>
      <c r="U122" s="34"/>
      <c r="V122" s="34"/>
      <c r="W122" s="34"/>
      <c r="X122" s="34"/>
      <c r="Y122" s="34"/>
      <c r="Z122" s="34"/>
      <c r="AA122" s="34"/>
      <c r="AB122" s="34"/>
      <c r="AC122" s="34"/>
      <c r="AD122" s="34"/>
      <c r="AE122" s="34"/>
    </row>
    <row r="123" s="2" customFormat="1" ht="12" customHeight="1">
      <c r="A123" s="34"/>
      <c r="B123" s="35"/>
      <c r="C123" s="28" t="s">
        <v>20</v>
      </c>
      <c r="D123" s="34"/>
      <c r="E123" s="34"/>
      <c r="F123" s="23" t="str">
        <f>F16</f>
        <v>Pelhřimov</v>
      </c>
      <c r="G123" s="34"/>
      <c r="H123" s="34"/>
      <c r="I123" s="28" t="s">
        <v>22</v>
      </c>
      <c r="J123" s="65" t="str">
        <f>IF(J16="","",J16)</f>
        <v>5. 12. 2024</v>
      </c>
      <c r="K123" s="34"/>
      <c r="L123" s="51"/>
      <c r="S123" s="34"/>
      <c r="T123" s="34"/>
      <c r="U123" s="34"/>
      <c r="V123" s="34"/>
      <c r="W123" s="34"/>
      <c r="X123" s="34"/>
      <c r="Y123" s="34"/>
      <c r="Z123" s="34"/>
      <c r="AA123" s="34"/>
      <c r="AB123" s="34"/>
      <c r="AC123" s="34"/>
      <c r="AD123" s="34"/>
      <c r="AE123" s="34"/>
    </row>
    <row r="124" s="2" customFormat="1" ht="6.96" customHeight="1">
      <c r="A124" s="34"/>
      <c r="B124" s="35"/>
      <c r="C124" s="34"/>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2" customFormat="1" ht="15.15" customHeight="1">
      <c r="A125" s="34"/>
      <c r="B125" s="35"/>
      <c r="C125" s="28" t="s">
        <v>24</v>
      </c>
      <c r="D125" s="34"/>
      <c r="E125" s="34"/>
      <c r="F125" s="23" t="str">
        <f>E19</f>
        <v>Město Pelhřimov</v>
      </c>
      <c r="G125" s="34"/>
      <c r="H125" s="34"/>
      <c r="I125" s="28" t="s">
        <v>29</v>
      </c>
      <c r="J125" s="32" t="str">
        <f>E25</f>
        <v xml:space="preserve"> </v>
      </c>
      <c r="K125" s="34"/>
      <c r="L125" s="51"/>
      <c r="S125" s="34"/>
      <c r="T125" s="34"/>
      <c r="U125" s="34"/>
      <c r="V125" s="34"/>
      <c r="W125" s="34"/>
      <c r="X125" s="34"/>
      <c r="Y125" s="34"/>
      <c r="Z125" s="34"/>
      <c r="AA125" s="34"/>
      <c r="AB125" s="34"/>
      <c r="AC125" s="34"/>
      <c r="AD125" s="34"/>
      <c r="AE125" s="34"/>
    </row>
    <row r="126" s="2" customFormat="1" ht="15.15" customHeight="1">
      <c r="A126" s="34"/>
      <c r="B126" s="35"/>
      <c r="C126" s="28" t="s">
        <v>27</v>
      </c>
      <c r="D126" s="34"/>
      <c r="E126" s="34"/>
      <c r="F126" s="23" t="str">
        <f>IF(E22="","",E22)</f>
        <v>Vyplň údaj</v>
      </c>
      <c r="G126" s="34"/>
      <c r="H126" s="34"/>
      <c r="I126" s="28" t="s">
        <v>31</v>
      </c>
      <c r="J126" s="32" t="str">
        <f>E28</f>
        <v>Ing Jaromír Čašek</v>
      </c>
      <c r="K126" s="34"/>
      <c r="L126" s="51"/>
      <c r="S126" s="34"/>
      <c r="T126" s="34"/>
      <c r="U126" s="34"/>
      <c r="V126" s="34"/>
      <c r="W126" s="34"/>
      <c r="X126" s="34"/>
      <c r="Y126" s="34"/>
      <c r="Z126" s="34"/>
      <c r="AA126" s="34"/>
      <c r="AB126" s="34"/>
      <c r="AC126" s="34"/>
      <c r="AD126" s="34"/>
      <c r="AE126" s="34"/>
    </row>
    <row r="127" s="2" customFormat="1" ht="10.32" customHeight="1">
      <c r="A127" s="34"/>
      <c r="B127" s="35"/>
      <c r="C127" s="34"/>
      <c r="D127" s="34"/>
      <c r="E127" s="34"/>
      <c r="F127" s="34"/>
      <c r="G127" s="34"/>
      <c r="H127" s="34"/>
      <c r="I127" s="34"/>
      <c r="J127" s="34"/>
      <c r="K127" s="34"/>
      <c r="L127" s="51"/>
      <c r="S127" s="34"/>
      <c r="T127" s="34"/>
      <c r="U127" s="34"/>
      <c r="V127" s="34"/>
      <c r="W127" s="34"/>
      <c r="X127" s="34"/>
      <c r="Y127" s="34"/>
      <c r="Z127" s="34"/>
      <c r="AA127" s="34"/>
      <c r="AB127" s="34"/>
      <c r="AC127" s="34"/>
      <c r="AD127" s="34"/>
      <c r="AE127" s="34"/>
    </row>
    <row r="128" s="11" customFormat="1" ht="29.28" customHeight="1">
      <c r="A128" s="153"/>
      <c r="B128" s="154"/>
      <c r="C128" s="155" t="s">
        <v>267</v>
      </c>
      <c r="D128" s="156" t="s">
        <v>58</v>
      </c>
      <c r="E128" s="156" t="s">
        <v>54</v>
      </c>
      <c r="F128" s="156" t="s">
        <v>55</v>
      </c>
      <c r="G128" s="156" t="s">
        <v>268</v>
      </c>
      <c r="H128" s="156" t="s">
        <v>269</v>
      </c>
      <c r="I128" s="156" t="s">
        <v>270</v>
      </c>
      <c r="J128" s="157" t="s">
        <v>257</v>
      </c>
      <c r="K128" s="158" t="s">
        <v>271</v>
      </c>
      <c r="L128" s="159"/>
      <c r="M128" s="82" t="s">
        <v>1</v>
      </c>
      <c r="N128" s="83" t="s">
        <v>37</v>
      </c>
      <c r="O128" s="83" t="s">
        <v>272</v>
      </c>
      <c r="P128" s="83" t="s">
        <v>273</v>
      </c>
      <c r="Q128" s="83" t="s">
        <v>274</v>
      </c>
      <c r="R128" s="83" t="s">
        <v>275</v>
      </c>
      <c r="S128" s="83" t="s">
        <v>276</v>
      </c>
      <c r="T128" s="84" t="s">
        <v>277</v>
      </c>
      <c r="U128" s="153"/>
      <c r="V128" s="153"/>
      <c r="W128" s="153"/>
      <c r="X128" s="153"/>
      <c r="Y128" s="153"/>
      <c r="Z128" s="153"/>
      <c r="AA128" s="153"/>
      <c r="AB128" s="153"/>
      <c r="AC128" s="153"/>
      <c r="AD128" s="153"/>
      <c r="AE128" s="153"/>
    </row>
    <row r="129" s="2" customFormat="1" ht="22.8" customHeight="1">
      <c r="A129" s="34"/>
      <c r="B129" s="35"/>
      <c r="C129" s="89" t="s">
        <v>278</v>
      </c>
      <c r="D129" s="34"/>
      <c r="E129" s="34"/>
      <c r="F129" s="34"/>
      <c r="G129" s="34"/>
      <c r="H129" s="34"/>
      <c r="I129" s="34"/>
      <c r="J129" s="160">
        <f>BK129</f>
        <v>0</v>
      </c>
      <c r="K129" s="34"/>
      <c r="L129" s="35"/>
      <c r="M129" s="85"/>
      <c r="N129" s="69"/>
      <c r="O129" s="86"/>
      <c r="P129" s="161">
        <f>P130</f>
        <v>0</v>
      </c>
      <c r="Q129" s="86"/>
      <c r="R129" s="161">
        <f>R130</f>
        <v>20.49100116</v>
      </c>
      <c r="S129" s="86"/>
      <c r="T129" s="162">
        <f>T130</f>
        <v>0</v>
      </c>
      <c r="U129" s="34"/>
      <c r="V129" s="34"/>
      <c r="W129" s="34"/>
      <c r="X129" s="34"/>
      <c r="Y129" s="34"/>
      <c r="Z129" s="34"/>
      <c r="AA129" s="34"/>
      <c r="AB129" s="34"/>
      <c r="AC129" s="34"/>
      <c r="AD129" s="34"/>
      <c r="AE129" s="34"/>
      <c r="AT129" s="15" t="s">
        <v>72</v>
      </c>
      <c r="AU129" s="15" t="s">
        <v>259</v>
      </c>
      <c r="BK129" s="163">
        <f>BK130</f>
        <v>0</v>
      </c>
    </row>
    <row r="130" s="12" customFormat="1" ht="25.92" customHeight="1">
      <c r="A130" s="12"/>
      <c r="B130" s="164"/>
      <c r="C130" s="12"/>
      <c r="D130" s="165" t="s">
        <v>72</v>
      </c>
      <c r="E130" s="166" t="s">
        <v>2963</v>
      </c>
      <c r="F130" s="166" t="s">
        <v>2964</v>
      </c>
      <c r="G130" s="12"/>
      <c r="H130" s="12"/>
      <c r="I130" s="167"/>
      <c r="J130" s="168">
        <f>BK130</f>
        <v>0</v>
      </c>
      <c r="K130" s="12"/>
      <c r="L130" s="164"/>
      <c r="M130" s="169"/>
      <c r="N130" s="170"/>
      <c r="O130" s="170"/>
      <c r="P130" s="171">
        <f>P131+P159+P176</f>
        <v>0</v>
      </c>
      <c r="Q130" s="170"/>
      <c r="R130" s="171">
        <f>R131+R159+R176</f>
        <v>20.49100116</v>
      </c>
      <c r="S130" s="170"/>
      <c r="T130" s="172">
        <f>T131+T159+T176</f>
        <v>0</v>
      </c>
      <c r="U130" s="12"/>
      <c r="V130" s="12"/>
      <c r="W130" s="12"/>
      <c r="X130" s="12"/>
      <c r="Y130" s="12"/>
      <c r="Z130" s="12"/>
      <c r="AA130" s="12"/>
      <c r="AB130" s="12"/>
      <c r="AC130" s="12"/>
      <c r="AD130" s="12"/>
      <c r="AE130" s="12"/>
      <c r="AR130" s="165" t="s">
        <v>80</v>
      </c>
      <c r="AT130" s="173" t="s">
        <v>72</v>
      </c>
      <c r="AU130" s="173" t="s">
        <v>73</v>
      </c>
      <c r="AY130" s="165" t="s">
        <v>281</v>
      </c>
      <c r="BK130" s="174">
        <f>BK131+BK159+BK176</f>
        <v>0</v>
      </c>
    </row>
    <row r="131" s="12" customFormat="1" ht="22.8" customHeight="1">
      <c r="A131" s="12"/>
      <c r="B131" s="164"/>
      <c r="C131" s="12"/>
      <c r="D131" s="165" t="s">
        <v>72</v>
      </c>
      <c r="E131" s="175" t="s">
        <v>80</v>
      </c>
      <c r="F131" s="175" t="s">
        <v>400</v>
      </c>
      <c r="G131" s="12"/>
      <c r="H131" s="12"/>
      <c r="I131" s="167"/>
      <c r="J131" s="176">
        <f>BK131</f>
        <v>0</v>
      </c>
      <c r="K131" s="12"/>
      <c r="L131" s="164"/>
      <c r="M131" s="169"/>
      <c r="N131" s="170"/>
      <c r="O131" s="170"/>
      <c r="P131" s="171">
        <f>SUM(P132:P158)</f>
        <v>0</v>
      </c>
      <c r="Q131" s="170"/>
      <c r="R131" s="171">
        <f>SUM(R132:R158)</f>
        <v>20.211143</v>
      </c>
      <c r="S131" s="170"/>
      <c r="T131" s="172">
        <f>SUM(T132:T158)</f>
        <v>0</v>
      </c>
      <c r="U131" s="12"/>
      <c r="V131" s="12"/>
      <c r="W131" s="12"/>
      <c r="X131" s="12"/>
      <c r="Y131" s="12"/>
      <c r="Z131" s="12"/>
      <c r="AA131" s="12"/>
      <c r="AB131" s="12"/>
      <c r="AC131" s="12"/>
      <c r="AD131" s="12"/>
      <c r="AE131" s="12"/>
      <c r="AR131" s="165" t="s">
        <v>80</v>
      </c>
      <c r="AT131" s="173" t="s">
        <v>72</v>
      </c>
      <c r="AU131" s="173" t="s">
        <v>80</v>
      </c>
      <c r="AY131" s="165" t="s">
        <v>281</v>
      </c>
      <c r="BK131" s="174">
        <f>SUM(BK132:BK158)</f>
        <v>0</v>
      </c>
    </row>
    <row r="132" s="2" customFormat="1" ht="33" customHeight="1">
      <c r="A132" s="34"/>
      <c r="B132" s="177"/>
      <c r="C132" s="178" t="s">
        <v>80</v>
      </c>
      <c r="D132" s="178" t="s">
        <v>284</v>
      </c>
      <c r="E132" s="179" t="s">
        <v>4257</v>
      </c>
      <c r="F132" s="180" t="s">
        <v>4258</v>
      </c>
      <c r="G132" s="181" t="s">
        <v>510</v>
      </c>
      <c r="H132" s="203">
        <v>14.94</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97</v>
      </c>
      <c r="AT132" s="190" t="s">
        <v>284</v>
      </c>
      <c r="AU132" s="190" t="s">
        <v>82</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4296</v>
      </c>
    </row>
    <row r="133" s="2" customFormat="1">
      <c r="A133" s="34"/>
      <c r="B133" s="35"/>
      <c r="C133" s="34"/>
      <c r="D133" s="192" t="s">
        <v>290</v>
      </c>
      <c r="E133" s="34"/>
      <c r="F133" s="193" t="s">
        <v>4260</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82</v>
      </c>
    </row>
    <row r="134" s="2" customFormat="1" ht="33" customHeight="1">
      <c r="A134" s="34"/>
      <c r="B134" s="177"/>
      <c r="C134" s="178" t="s">
        <v>82</v>
      </c>
      <c r="D134" s="178" t="s">
        <v>284</v>
      </c>
      <c r="E134" s="179" t="s">
        <v>4261</v>
      </c>
      <c r="F134" s="180" t="s">
        <v>4262</v>
      </c>
      <c r="G134" s="181" t="s">
        <v>510</v>
      </c>
      <c r="H134" s="203">
        <v>22.41</v>
      </c>
      <c r="I134" s="183"/>
      <c r="J134" s="184">
        <f>ROUND(I134*H134,2)</f>
        <v>0</v>
      </c>
      <c r="K134" s="185"/>
      <c r="L134" s="35"/>
      <c r="M134" s="186" t="s">
        <v>1</v>
      </c>
      <c r="N134" s="187" t="s">
        <v>38</v>
      </c>
      <c r="O134" s="73"/>
      <c r="P134" s="188">
        <f>O134*H134</f>
        <v>0</v>
      </c>
      <c r="Q134" s="188">
        <v>0</v>
      </c>
      <c r="R134" s="188">
        <f>Q134*H134</f>
        <v>0</v>
      </c>
      <c r="S134" s="188">
        <v>0</v>
      </c>
      <c r="T134" s="189">
        <f>S134*H134</f>
        <v>0</v>
      </c>
      <c r="U134" s="34"/>
      <c r="V134" s="34"/>
      <c r="W134" s="34"/>
      <c r="X134" s="34"/>
      <c r="Y134" s="34"/>
      <c r="Z134" s="34"/>
      <c r="AA134" s="34"/>
      <c r="AB134" s="34"/>
      <c r="AC134" s="34"/>
      <c r="AD134" s="34"/>
      <c r="AE134" s="34"/>
      <c r="AR134" s="190" t="s">
        <v>97</v>
      </c>
      <c r="AT134" s="190" t="s">
        <v>284</v>
      </c>
      <c r="AU134" s="190" t="s">
        <v>82</v>
      </c>
      <c r="AY134" s="15" t="s">
        <v>281</v>
      </c>
      <c r="BE134" s="191">
        <f>IF(N134="základní",J134,0)</f>
        <v>0</v>
      </c>
      <c r="BF134" s="191">
        <f>IF(N134="snížená",J134,0)</f>
        <v>0</v>
      </c>
      <c r="BG134" s="191">
        <f>IF(N134="zákl. přenesená",J134,0)</f>
        <v>0</v>
      </c>
      <c r="BH134" s="191">
        <f>IF(N134="sníž. přenesená",J134,0)</f>
        <v>0</v>
      </c>
      <c r="BI134" s="191">
        <f>IF(N134="nulová",J134,0)</f>
        <v>0</v>
      </c>
      <c r="BJ134" s="15" t="s">
        <v>80</v>
      </c>
      <c r="BK134" s="191">
        <f>ROUND(I134*H134,2)</f>
        <v>0</v>
      </c>
      <c r="BL134" s="15" t="s">
        <v>97</v>
      </c>
      <c r="BM134" s="190" t="s">
        <v>4297</v>
      </c>
    </row>
    <row r="135" s="2" customFormat="1">
      <c r="A135" s="34"/>
      <c r="B135" s="35"/>
      <c r="C135" s="34"/>
      <c r="D135" s="192" t="s">
        <v>290</v>
      </c>
      <c r="E135" s="34"/>
      <c r="F135" s="193" t="s">
        <v>4264</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290</v>
      </c>
      <c r="AU135" s="15" t="s">
        <v>82</v>
      </c>
    </row>
    <row r="136" s="2" customFormat="1" ht="33" customHeight="1">
      <c r="A136" s="34"/>
      <c r="B136" s="177"/>
      <c r="C136" s="178" t="s">
        <v>90</v>
      </c>
      <c r="D136" s="178" t="s">
        <v>284</v>
      </c>
      <c r="E136" s="179" t="s">
        <v>4265</v>
      </c>
      <c r="F136" s="180" t="s">
        <v>4266</v>
      </c>
      <c r="G136" s="181" t="s">
        <v>510</v>
      </c>
      <c r="H136" s="203">
        <v>22.41</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82</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4298</v>
      </c>
    </row>
    <row r="137" s="2" customFormat="1">
      <c r="A137" s="34"/>
      <c r="B137" s="35"/>
      <c r="C137" s="34"/>
      <c r="D137" s="192" t="s">
        <v>290</v>
      </c>
      <c r="E137" s="34"/>
      <c r="F137" s="193" t="s">
        <v>4268</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82</v>
      </c>
    </row>
    <row r="138" s="2" customFormat="1" ht="33" customHeight="1">
      <c r="A138" s="34"/>
      <c r="B138" s="177"/>
      <c r="C138" s="178" t="s">
        <v>97</v>
      </c>
      <c r="D138" s="178" t="s">
        <v>284</v>
      </c>
      <c r="E138" s="179" t="s">
        <v>4269</v>
      </c>
      <c r="F138" s="180" t="s">
        <v>4270</v>
      </c>
      <c r="G138" s="181" t="s">
        <v>510</v>
      </c>
      <c r="H138" s="203">
        <v>14.94</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82</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4299</v>
      </c>
    </row>
    <row r="139" s="2" customFormat="1">
      <c r="A139" s="34"/>
      <c r="B139" s="35"/>
      <c r="C139" s="34"/>
      <c r="D139" s="192" t="s">
        <v>290</v>
      </c>
      <c r="E139" s="34"/>
      <c r="F139" s="193" t="s">
        <v>4272</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82</v>
      </c>
    </row>
    <row r="140" s="2" customFormat="1" ht="24.15" customHeight="1">
      <c r="A140" s="34"/>
      <c r="B140" s="177"/>
      <c r="C140" s="178" t="s">
        <v>477</v>
      </c>
      <c r="D140" s="178" t="s">
        <v>284</v>
      </c>
      <c r="E140" s="179" t="s">
        <v>4201</v>
      </c>
      <c r="F140" s="180" t="s">
        <v>4202</v>
      </c>
      <c r="G140" s="181" t="s">
        <v>403</v>
      </c>
      <c r="H140" s="203">
        <v>49.579999999999998</v>
      </c>
      <c r="I140" s="183"/>
      <c r="J140" s="184">
        <f>ROUND(I140*H140,2)</f>
        <v>0</v>
      </c>
      <c r="K140" s="185"/>
      <c r="L140" s="35"/>
      <c r="M140" s="186" t="s">
        <v>1</v>
      </c>
      <c r="N140" s="187" t="s">
        <v>38</v>
      </c>
      <c r="O140" s="73"/>
      <c r="P140" s="188">
        <f>O140*H140</f>
        <v>0</v>
      </c>
      <c r="Q140" s="188">
        <v>0.00084999999999999995</v>
      </c>
      <c r="R140" s="188">
        <f>Q140*H140</f>
        <v>0.042142999999999993</v>
      </c>
      <c r="S140" s="188">
        <v>0</v>
      </c>
      <c r="T140" s="189">
        <f>S140*H140</f>
        <v>0</v>
      </c>
      <c r="U140" s="34"/>
      <c r="V140" s="34"/>
      <c r="W140" s="34"/>
      <c r="X140" s="34"/>
      <c r="Y140" s="34"/>
      <c r="Z140" s="34"/>
      <c r="AA140" s="34"/>
      <c r="AB140" s="34"/>
      <c r="AC140" s="34"/>
      <c r="AD140" s="34"/>
      <c r="AE140" s="34"/>
      <c r="AR140" s="190" t="s">
        <v>97</v>
      </c>
      <c r="AT140" s="190" t="s">
        <v>284</v>
      </c>
      <c r="AU140" s="190" t="s">
        <v>82</v>
      </c>
      <c r="AY140" s="15" t="s">
        <v>281</v>
      </c>
      <c r="BE140" s="191">
        <f>IF(N140="základní",J140,0)</f>
        <v>0</v>
      </c>
      <c r="BF140" s="191">
        <f>IF(N140="snížená",J140,0)</f>
        <v>0</v>
      </c>
      <c r="BG140" s="191">
        <f>IF(N140="zákl. přenesená",J140,0)</f>
        <v>0</v>
      </c>
      <c r="BH140" s="191">
        <f>IF(N140="sníž. přenesená",J140,0)</f>
        <v>0</v>
      </c>
      <c r="BI140" s="191">
        <f>IF(N140="nulová",J140,0)</f>
        <v>0</v>
      </c>
      <c r="BJ140" s="15" t="s">
        <v>80</v>
      </c>
      <c r="BK140" s="191">
        <f>ROUND(I140*H140,2)</f>
        <v>0</v>
      </c>
      <c r="BL140" s="15" t="s">
        <v>97</v>
      </c>
      <c r="BM140" s="190" t="s">
        <v>4300</v>
      </c>
    </row>
    <row r="141" s="2" customFormat="1">
      <c r="A141" s="34"/>
      <c r="B141" s="35"/>
      <c r="C141" s="34"/>
      <c r="D141" s="192" t="s">
        <v>290</v>
      </c>
      <c r="E141" s="34"/>
      <c r="F141" s="193" t="s">
        <v>4204</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290</v>
      </c>
      <c r="AU141" s="15" t="s">
        <v>82</v>
      </c>
    </row>
    <row r="142" s="2" customFormat="1" ht="24.15" customHeight="1">
      <c r="A142" s="34"/>
      <c r="B142" s="177"/>
      <c r="C142" s="178" t="s">
        <v>763</v>
      </c>
      <c r="D142" s="178" t="s">
        <v>284</v>
      </c>
      <c r="E142" s="179" t="s">
        <v>4210</v>
      </c>
      <c r="F142" s="180" t="s">
        <v>4211</v>
      </c>
      <c r="G142" s="181" t="s">
        <v>403</v>
      </c>
      <c r="H142" s="203">
        <v>49.579999999999998</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82</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4301</v>
      </c>
    </row>
    <row r="143" s="2" customFormat="1">
      <c r="A143" s="34"/>
      <c r="B143" s="35"/>
      <c r="C143" s="34"/>
      <c r="D143" s="192" t="s">
        <v>290</v>
      </c>
      <c r="E143" s="34"/>
      <c r="F143" s="193" t="s">
        <v>4213</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82</v>
      </c>
    </row>
    <row r="144" s="2" customFormat="1" ht="33" customHeight="1">
      <c r="A144" s="34"/>
      <c r="B144" s="177"/>
      <c r="C144" s="178" t="s">
        <v>280</v>
      </c>
      <c r="D144" s="178" t="s">
        <v>284</v>
      </c>
      <c r="E144" s="179" t="s">
        <v>3849</v>
      </c>
      <c r="F144" s="180" t="s">
        <v>3850</v>
      </c>
      <c r="G144" s="181" t="s">
        <v>510</v>
      </c>
      <c r="H144" s="203">
        <v>2.2410000000000001</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82</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4302</v>
      </c>
    </row>
    <row r="145" s="2" customFormat="1">
      <c r="A145" s="34"/>
      <c r="B145" s="35"/>
      <c r="C145" s="34"/>
      <c r="D145" s="192" t="s">
        <v>290</v>
      </c>
      <c r="E145" s="34"/>
      <c r="F145" s="193" t="s">
        <v>3852</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82</v>
      </c>
    </row>
    <row r="146" s="2" customFormat="1" ht="37.8" customHeight="1">
      <c r="A146" s="34"/>
      <c r="B146" s="177"/>
      <c r="C146" s="178" t="s">
        <v>307</v>
      </c>
      <c r="D146" s="178" t="s">
        <v>284</v>
      </c>
      <c r="E146" s="179" t="s">
        <v>3853</v>
      </c>
      <c r="F146" s="180" t="s">
        <v>3854</v>
      </c>
      <c r="G146" s="181" t="s">
        <v>510</v>
      </c>
      <c r="H146" s="203">
        <v>6.7229999999999999</v>
      </c>
      <c r="I146" s="183"/>
      <c r="J146" s="184">
        <f>ROUND(I146*H146,2)</f>
        <v>0</v>
      </c>
      <c r="K146" s="185"/>
      <c r="L146" s="35"/>
      <c r="M146" s="186" t="s">
        <v>1</v>
      </c>
      <c r="N146" s="187" t="s">
        <v>38</v>
      </c>
      <c r="O146" s="73"/>
      <c r="P146" s="188">
        <f>O146*H146</f>
        <v>0</v>
      </c>
      <c r="Q146" s="188">
        <v>0</v>
      </c>
      <c r="R146" s="188">
        <f>Q146*H146</f>
        <v>0</v>
      </c>
      <c r="S146" s="188">
        <v>0</v>
      </c>
      <c r="T146" s="189">
        <f>S146*H146</f>
        <v>0</v>
      </c>
      <c r="U146" s="34"/>
      <c r="V146" s="34"/>
      <c r="W146" s="34"/>
      <c r="X146" s="34"/>
      <c r="Y146" s="34"/>
      <c r="Z146" s="34"/>
      <c r="AA146" s="34"/>
      <c r="AB146" s="34"/>
      <c r="AC146" s="34"/>
      <c r="AD146" s="34"/>
      <c r="AE146" s="34"/>
      <c r="AR146" s="190" t="s">
        <v>97</v>
      </c>
      <c r="AT146" s="190" t="s">
        <v>284</v>
      </c>
      <c r="AU146" s="190" t="s">
        <v>82</v>
      </c>
      <c r="AY146" s="15" t="s">
        <v>281</v>
      </c>
      <c r="BE146" s="191">
        <f>IF(N146="základní",J146,0)</f>
        <v>0</v>
      </c>
      <c r="BF146" s="191">
        <f>IF(N146="snížená",J146,0)</f>
        <v>0</v>
      </c>
      <c r="BG146" s="191">
        <f>IF(N146="zákl. přenesená",J146,0)</f>
        <v>0</v>
      </c>
      <c r="BH146" s="191">
        <f>IF(N146="sníž. přenesená",J146,0)</f>
        <v>0</v>
      </c>
      <c r="BI146" s="191">
        <f>IF(N146="nulová",J146,0)</f>
        <v>0</v>
      </c>
      <c r="BJ146" s="15" t="s">
        <v>80</v>
      </c>
      <c r="BK146" s="191">
        <f>ROUND(I146*H146,2)</f>
        <v>0</v>
      </c>
      <c r="BL146" s="15" t="s">
        <v>97</v>
      </c>
      <c r="BM146" s="190" t="s">
        <v>4303</v>
      </c>
    </row>
    <row r="147" s="2" customFormat="1">
      <c r="A147" s="34"/>
      <c r="B147" s="35"/>
      <c r="C147" s="34"/>
      <c r="D147" s="192" t="s">
        <v>290</v>
      </c>
      <c r="E147" s="34"/>
      <c r="F147" s="193" t="s">
        <v>3856</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290</v>
      </c>
      <c r="AU147" s="15" t="s">
        <v>82</v>
      </c>
    </row>
    <row r="148" s="2" customFormat="1" ht="37.8" customHeight="1">
      <c r="A148" s="34"/>
      <c r="B148" s="177"/>
      <c r="C148" s="178" t="s">
        <v>312</v>
      </c>
      <c r="D148" s="178" t="s">
        <v>284</v>
      </c>
      <c r="E148" s="179" t="s">
        <v>3857</v>
      </c>
      <c r="F148" s="180" t="s">
        <v>3858</v>
      </c>
      <c r="G148" s="181" t="s">
        <v>510</v>
      </c>
      <c r="H148" s="203">
        <v>2.2410000000000001</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82</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4304</v>
      </c>
    </row>
    <row r="149" s="2" customFormat="1">
      <c r="A149" s="34"/>
      <c r="B149" s="35"/>
      <c r="C149" s="34"/>
      <c r="D149" s="192" t="s">
        <v>290</v>
      </c>
      <c r="E149" s="34"/>
      <c r="F149" s="193" t="s">
        <v>3860</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82</v>
      </c>
    </row>
    <row r="150" s="2" customFormat="1" ht="16.5" customHeight="1">
      <c r="A150" s="34"/>
      <c r="B150" s="177"/>
      <c r="C150" s="178" t="s">
        <v>332</v>
      </c>
      <c r="D150" s="178" t="s">
        <v>284</v>
      </c>
      <c r="E150" s="179" t="s">
        <v>3872</v>
      </c>
      <c r="F150" s="180" t="s">
        <v>3873</v>
      </c>
      <c r="G150" s="181" t="s">
        <v>510</v>
      </c>
      <c r="H150" s="203">
        <v>11.205</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82</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4305</v>
      </c>
    </row>
    <row r="151" s="2" customFormat="1">
      <c r="A151" s="34"/>
      <c r="B151" s="35"/>
      <c r="C151" s="34"/>
      <c r="D151" s="192" t="s">
        <v>290</v>
      </c>
      <c r="E151" s="34"/>
      <c r="F151" s="193" t="s">
        <v>3875</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82</v>
      </c>
    </row>
    <row r="152" s="2" customFormat="1" ht="24.15" customHeight="1">
      <c r="A152" s="34"/>
      <c r="B152" s="177"/>
      <c r="C152" s="178" t="s">
        <v>8</v>
      </c>
      <c r="D152" s="178" t="s">
        <v>284</v>
      </c>
      <c r="E152" s="179" t="s">
        <v>3876</v>
      </c>
      <c r="F152" s="180" t="s">
        <v>3877</v>
      </c>
      <c r="G152" s="181" t="s">
        <v>510</v>
      </c>
      <c r="H152" s="203">
        <v>63.494999999999997</v>
      </c>
      <c r="I152" s="183"/>
      <c r="J152" s="184">
        <f>ROUND(I152*H152,2)</f>
        <v>0</v>
      </c>
      <c r="K152" s="185"/>
      <c r="L152" s="35"/>
      <c r="M152" s="186" t="s">
        <v>1</v>
      </c>
      <c r="N152" s="187"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97</v>
      </c>
      <c r="AT152" s="190" t="s">
        <v>284</v>
      </c>
      <c r="AU152" s="190" t="s">
        <v>82</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97</v>
      </c>
      <c r="BM152" s="190" t="s">
        <v>4306</v>
      </c>
    </row>
    <row r="153" s="2" customFormat="1">
      <c r="A153" s="34"/>
      <c r="B153" s="35"/>
      <c r="C153" s="34"/>
      <c r="D153" s="192" t="s">
        <v>290</v>
      </c>
      <c r="E153" s="34"/>
      <c r="F153" s="193" t="s">
        <v>3877</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82</v>
      </c>
    </row>
    <row r="154" s="2" customFormat="1" ht="24.15" customHeight="1">
      <c r="A154" s="34"/>
      <c r="B154" s="177"/>
      <c r="C154" s="178" t="s">
        <v>439</v>
      </c>
      <c r="D154" s="178" t="s">
        <v>284</v>
      </c>
      <c r="E154" s="179" t="s">
        <v>3879</v>
      </c>
      <c r="F154" s="180" t="s">
        <v>3880</v>
      </c>
      <c r="G154" s="181" t="s">
        <v>510</v>
      </c>
      <c r="H154" s="203">
        <v>11.205</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82</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4307</v>
      </c>
    </row>
    <row r="155" s="2" customFormat="1">
      <c r="A155" s="34"/>
      <c r="B155" s="35"/>
      <c r="C155" s="34"/>
      <c r="D155" s="192" t="s">
        <v>290</v>
      </c>
      <c r="E155" s="34"/>
      <c r="F155" s="193" t="s">
        <v>3880</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82</v>
      </c>
    </row>
    <row r="156" s="2" customFormat="1" ht="16.5" customHeight="1">
      <c r="A156" s="34"/>
      <c r="B156" s="177"/>
      <c r="C156" s="208" t="s">
        <v>343</v>
      </c>
      <c r="D156" s="208" t="s">
        <v>2150</v>
      </c>
      <c r="E156" s="209" t="s">
        <v>3882</v>
      </c>
      <c r="F156" s="210" t="s">
        <v>3883</v>
      </c>
      <c r="G156" s="211" t="s">
        <v>515</v>
      </c>
      <c r="H156" s="212">
        <v>20.169</v>
      </c>
      <c r="I156" s="213"/>
      <c r="J156" s="214">
        <f>ROUND(I156*H156,2)</f>
        <v>0</v>
      </c>
      <c r="K156" s="215"/>
      <c r="L156" s="216"/>
      <c r="M156" s="217" t="s">
        <v>1</v>
      </c>
      <c r="N156" s="218" t="s">
        <v>38</v>
      </c>
      <c r="O156" s="73"/>
      <c r="P156" s="188">
        <f>O156*H156</f>
        <v>0</v>
      </c>
      <c r="Q156" s="188">
        <v>1</v>
      </c>
      <c r="R156" s="188">
        <f>Q156*H156</f>
        <v>20.169</v>
      </c>
      <c r="S156" s="188">
        <v>0</v>
      </c>
      <c r="T156" s="189">
        <f>S156*H156</f>
        <v>0</v>
      </c>
      <c r="U156" s="34"/>
      <c r="V156" s="34"/>
      <c r="W156" s="34"/>
      <c r="X156" s="34"/>
      <c r="Y156" s="34"/>
      <c r="Z156" s="34"/>
      <c r="AA156" s="34"/>
      <c r="AB156" s="34"/>
      <c r="AC156" s="34"/>
      <c r="AD156" s="34"/>
      <c r="AE156" s="34"/>
      <c r="AR156" s="190" t="s">
        <v>317</v>
      </c>
      <c r="AT156" s="190" t="s">
        <v>2150</v>
      </c>
      <c r="AU156" s="190" t="s">
        <v>82</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4308</v>
      </c>
    </row>
    <row r="157" s="2" customFormat="1">
      <c r="A157" s="34"/>
      <c r="B157" s="35"/>
      <c r="C157" s="34"/>
      <c r="D157" s="192" t="s">
        <v>290</v>
      </c>
      <c r="E157" s="34"/>
      <c r="F157" s="193" t="s">
        <v>3883</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82</v>
      </c>
    </row>
    <row r="158" s="12" customFormat="1" ht="20.88" customHeight="1">
      <c r="A158" s="12"/>
      <c r="B158" s="164"/>
      <c r="C158" s="12"/>
      <c r="D158" s="165" t="s">
        <v>72</v>
      </c>
      <c r="E158" s="175" t="s">
        <v>4309</v>
      </c>
      <c r="F158" s="175" t="s">
        <v>4310</v>
      </c>
      <c r="G158" s="12"/>
      <c r="H158" s="12"/>
      <c r="I158" s="167"/>
      <c r="J158" s="176">
        <f>BK158</f>
        <v>0</v>
      </c>
      <c r="K158" s="12"/>
      <c r="L158" s="164"/>
      <c r="M158" s="169"/>
      <c r="N158" s="170"/>
      <c r="O158" s="170"/>
      <c r="P158" s="171">
        <v>0</v>
      </c>
      <c r="Q158" s="170"/>
      <c r="R158" s="171">
        <v>0</v>
      </c>
      <c r="S158" s="170"/>
      <c r="T158" s="172">
        <v>0</v>
      </c>
      <c r="U158" s="12"/>
      <c r="V158" s="12"/>
      <c r="W158" s="12"/>
      <c r="X158" s="12"/>
      <c r="Y158" s="12"/>
      <c r="Z158" s="12"/>
      <c r="AA158" s="12"/>
      <c r="AB158" s="12"/>
      <c r="AC158" s="12"/>
      <c r="AD158" s="12"/>
      <c r="AE158" s="12"/>
      <c r="AR158" s="165" t="s">
        <v>80</v>
      </c>
      <c r="AT158" s="173" t="s">
        <v>72</v>
      </c>
      <c r="AU158" s="173" t="s">
        <v>82</v>
      </c>
      <c r="AY158" s="165" t="s">
        <v>281</v>
      </c>
      <c r="BK158" s="174">
        <v>0</v>
      </c>
    </row>
    <row r="159" s="12" customFormat="1" ht="22.8" customHeight="1">
      <c r="A159" s="12"/>
      <c r="B159" s="164"/>
      <c r="C159" s="12"/>
      <c r="D159" s="165" t="s">
        <v>72</v>
      </c>
      <c r="E159" s="175" t="s">
        <v>317</v>
      </c>
      <c r="F159" s="175" t="s">
        <v>808</v>
      </c>
      <c r="G159" s="12"/>
      <c r="H159" s="12"/>
      <c r="I159" s="167"/>
      <c r="J159" s="176">
        <f>BK159</f>
        <v>0</v>
      </c>
      <c r="K159" s="12"/>
      <c r="L159" s="164"/>
      <c r="M159" s="169"/>
      <c r="N159" s="170"/>
      <c r="O159" s="170"/>
      <c r="P159" s="171">
        <f>SUM(P160:P175)</f>
        <v>0</v>
      </c>
      <c r="Q159" s="170"/>
      <c r="R159" s="171">
        <f>SUM(R160:R175)</f>
        <v>0.27985816000000002</v>
      </c>
      <c r="S159" s="170"/>
      <c r="T159" s="172">
        <f>SUM(T160:T175)</f>
        <v>0</v>
      </c>
      <c r="U159" s="12"/>
      <c r="V159" s="12"/>
      <c r="W159" s="12"/>
      <c r="X159" s="12"/>
      <c r="Y159" s="12"/>
      <c r="Z159" s="12"/>
      <c r="AA159" s="12"/>
      <c r="AB159" s="12"/>
      <c r="AC159" s="12"/>
      <c r="AD159" s="12"/>
      <c r="AE159" s="12"/>
      <c r="AR159" s="165" t="s">
        <v>80</v>
      </c>
      <c r="AT159" s="173" t="s">
        <v>72</v>
      </c>
      <c r="AU159" s="173" t="s">
        <v>80</v>
      </c>
      <c r="AY159" s="165" t="s">
        <v>281</v>
      </c>
      <c r="BK159" s="174">
        <f>SUM(BK160:BK175)</f>
        <v>0</v>
      </c>
    </row>
    <row r="160" s="2" customFormat="1" ht="33" customHeight="1">
      <c r="A160" s="34"/>
      <c r="B160" s="177"/>
      <c r="C160" s="178" t="s">
        <v>348</v>
      </c>
      <c r="D160" s="178" t="s">
        <v>284</v>
      </c>
      <c r="E160" s="179" t="s">
        <v>4225</v>
      </c>
      <c r="F160" s="180" t="s">
        <v>4226</v>
      </c>
      <c r="G160" s="181" t="s">
        <v>505</v>
      </c>
      <c r="H160" s="203">
        <v>24.800000000000001</v>
      </c>
      <c r="I160" s="183"/>
      <c r="J160" s="184">
        <f>ROUND(I160*H160,2)</f>
        <v>0</v>
      </c>
      <c r="K160" s="185"/>
      <c r="L160" s="35"/>
      <c r="M160" s="186" t="s">
        <v>1</v>
      </c>
      <c r="N160" s="187" t="s">
        <v>38</v>
      </c>
      <c r="O160" s="73"/>
      <c r="P160" s="188">
        <f>O160*H160</f>
        <v>0</v>
      </c>
      <c r="Q160" s="188">
        <v>1.0000000000000001E-05</v>
      </c>
      <c r="R160" s="188">
        <f>Q160*H160</f>
        <v>0.00024800000000000001</v>
      </c>
      <c r="S160" s="188">
        <v>0</v>
      </c>
      <c r="T160" s="189">
        <f>S160*H160</f>
        <v>0</v>
      </c>
      <c r="U160" s="34"/>
      <c r="V160" s="34"/>
      <c r="W160" s="34"/>
      <c r="X160" s="34"/>
      <c r="Y160" s="34"/>
      <c r="Z160" s="34"/>
      <c r="AA160" s="34"/>
      <c r="AB160" s="34"/>
      <c r="AC160" s="34"/>
      <c r="AD160" s="34"/>
      <c r="AE160" s="34"/>
      <c r="AR160" s="190" t="s">
        <v>97</v>
      </c>
      <c r="AT160" s="190" t="s">
        <v>284</v>
      </c>
      <c r="AU160" s="190" t="s">
        <v>82</v>
      </c>
      <c r="AY160" s="15" t="s">
        <v>281</v>
      </c>
      <c r="BE160" s="191">
        <f>IF(N160="základní",J160,0)</f>
        <v>0</v>
      </c>
      <c r="BF160" s="191">
        <f>IF(N160="snížená",J160,0)</f>
        <v>0</v>
      </c>
      <c r="BG160" s="191">
        <f>IF(N160="zákl. přenesená",J160,0)</f>
        <v>0</v>
      </c>
      <c r="BH160" s="191">
        <f>IF(N160="sníž. přenesená",J160,0)</f>
        <v>0</v>
      </c>
      <c r="BI160" s="191">
        <f>IF(N160="nulová",J160,0)</f>
        <v>0</v>
      </c>
      <c r="BJ160" s="15" t="s">
        <v>80</v>
      </c>
      <c r="BK160" s="191">
        <f>ROUND(I160*H160,2)</f>
        <v>0</v>
      </c>
      <c r="BL160" s="15" t="s">
        <v>97</v>
      </c>
      <c r="BM160" s="190" t="s">
        <v>4311</v>
      </c>
    </row>
    <row r="161" s="2" customFormat="1">
      <c r="A161" s="34"/>
      <c r="B161" s="35"/>
      <c r="C161" s="34"/>
      <c r="D161" s="192" t="s">
        <v>290</v>
      </c>
      <c r="E161" s="34"/>
      <c r="F161" s="193" t="s">
        <v>4228</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290</v>
      </c>
      <c r="AU161" s="15" t="s">
        <v>82</v>
      </c>
    </row>
    <row r="162" s="2" customFormat="1" ht="16.5" customHeight="1">
      <c r="A162" s="34"/>
      <c r="B162" s="177"/>
      <c r="C162" s="208" t="s">
        <v>353</v>
      </c>
      <c r="D162" s="208" t="s">
        <v>2150</v>
      </c>
      <c r="E162" s="209" t="s">
        <v>4229</v>
      </c>
      <c r="F162" s="210" t="s">
        <v>4230</v>
      </c>
      <c r="G162" s="211" t="s">
        <v>505</v>
      </c>
      <c r="H162" s="212">
        <v>25.544</v>
      </c>
      <c r="I162" s="213"/>
      <c r="J162" s="214">
        <f>ROUND(I162*H162,2)</f>
        <v>0</v>
      </c>
      <c r="K162" s="215"/>
      <c r="L162" s="216"/>
      <c r="M162" s="217" t="s">
        <v>1</v>
      </c>
      <c r="N162" s="218" t="s">
        <v>38</v>
      </c>
      <c r="O162" s="73"/>
      <c r="P162" s="188">
        <f>O162*H162</f>
        <v>0</v>
      </c>
      <c r="Q162" s="188">
        <v>0.0025899999999999999</v>
      </c>
      <c r="R162" s="188">
        <f>Q162*H162</f>
        <v>0.066158960000000003</v>
      </c>
      <c r="S162" s="188">
        <v>0</v>
      </c>
      <c r="T162" s="189">
        <f>S162*H162</f>
        <v>0</v>
      </c>
      <c r="U162" s="34"/>
      <c r="V162" s="34"/>
      <c r="W162" s="34"/>
      <c r="X162" s="34"/>
      <c r="Y162" s="34"/>
      <c r="Z162" s="34"/>
      <c r="AA162" s="34"/>
      <c r="AB162" s="34"/>
      <c r="AC162" s="34"/>
      <c r="AD162" s="34"/>
      <c r="AE162" s="34"/>
      <c r="AR162" s="190" t="s">
        <v>317</v>
      </c>
      <c r="AT162" s="190" t="s">
        <v>2150</v>
      </c>
      <c r="AU162" s="190" t="s">
        <v>82</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4312</v>
      </c>
    </row>
    <row r="163" s="2" customFormat="1">
      <c r="A163" s="34"/>
      <c r="B163" s="35"/>
      <c r="C163" s="34"/>
      <c r="D163" s="192" t="s">
        <v>290</v>
      </c>
      <c r="E163" s="34"/>
      <c r="F163" s="193" t="s">
        <v>4230</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82</v>
      </c>
    </row>
    <row r="164" s="2" customFormat="1" ht="33" customHeight="1">
      <c r="A164" s="34"/>
      <c r="B164" s="177"/>
      <c r="C164" s="178" t="s">
        <v>360</v>
      </c>
      <c r="D164" s="178" t="s">
        <v>284</v>
      </c>
      <c r="E164" s="179" t="s">
        <v>4232</v>
      </c>
      <c r="F164" s="180" t="s">
        <v>4233</v>
      </c>
      <c r="G164" s="181" t="s">
        <v>505</v>
      </c>
      <c r="H164" s="203">
        <v>9</v>
      </c>
      <c r="I164" s="183"/>
      <c r="J164" s="184">
        <f>ROUND(I164*H164,2)</f>
        <v>0</v>
      </c>
      <c r="K164" s="185"/>
      <c r="L164" s="35"/>
      <c r="M164" s="186" t="s">
        <v>1</v>
      </c>
      <c r="N164" s="187" t="s">
        <v>38</v>
      </c>
      <c r="O164" s="73"/>
      <c r="P164" s="188">
        <f>O164*H164</f>
        <v>0</v>
      </c>
      <c r="Q164" s="188">
        <v>3.0000000000000001E-05</v>
      </c>
      <c r="R164" s="188">
        <f>Q164*H164</f>
        <v>0.00027</v>
      </c>
      <c r="S164" s="188">
        <v>0</v>
      </c>
      <c r="T164" s="189">
        <f>S164*H164</f>
        <v>0</v>
      </c>
      <c r="U164" s="34"/>
      <c r="V164" s="34"/>
      <c r="W164" s="34"/>
      <c r="X164" s="34"/>
      <c r="Y164" s="34"/>
      <c r="Z164" s="34"/>
      <c r="AA164" s="34"/>
      <c r="AB164" s="34"/>
      <c r="AC164" s="34"/>
      <c r="AD164" s="34"/>
      <c r="AE164" s="34"/>
      <c r="AR164" s="190" t="s">
        <v>97</v>
      </c>
      <c r="AT164" s="190" t="s">
        <v>284</v>
      </c>
      <c r="AU164" s="190" t="s">
        <v>82</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97</v>
      </c>
      <c r="BM164" s="190" t="s">
        <v>4313</v>
      </c>
    </row>
    <row r="165" s="2" customFormat="1">
      <c r="A165" s="34"/>
      <c r="B165" s="35"/>
      <c r="C165" s="34"/>
      <c r="D165" s="192" t="s">
        <v>290</v>
      </c>
      <c r="E165" s="34"/>
      <c r="F165" s="193" t="s">
        <v>4235</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82</v>
      </c>
    </row>
    <row r="166" s="2" customFormat="1" ht="16.5" customHeight="1">
      <c r="A166" s="34"/>
      <c r="B166" s="177"/>
      <c r="C166" s="208" t="s">
        <v>455</v>
      </c>
      <c r="D166" s="208" t="s">
        <v>2150</v>
      </c>
      <c r="E166" s="209" t="s">
        <v>4236</v>
      </c>
      <c r="F166" s="210" t="s">
        <v>4237</v>
      </c>
      <c r="G166" s="211" t="s">
        <v>505</v>
      </c>
      <c r="H166" s="212">
        <v>9.2699999999999996</v>
      </c>
      <c r="I166" s="213"/>
      <c r="J166" s="214">
        <f>ROUND(I166*H166,2)</f>
        <v>0</v>
      </c>
      <c r="K166" s="215"/>
      <c r="L166" s="216"/>
      <c r="M166" s="217" t="s">
        <v>1</v>
      </c>
      <c r="N166" s="218" t="s">
        <v>38</v>
      </c>
      <c r="O166" s="73"/>
      <c r="P166" s="188">
        <f>O166*H166</f>
        <v>0</v>
      </c>
      <c r="Q166" s="188">
        <v>0.021559999999999999</v>
      </c>
      <c r="R166" s="188">
        <f>Q166*H166</f>
        <v>0.19986119999999999</v>
      </c>
      <c r="S166" s="188">
        <v>0</v>
      </c>
      <c r="T166" s="189">
        <f>S166*H166</f>
        <v>0</v>
      </c>
      <c r="U166" s="34"/>
      <c r="V166" s="34"/>
      <c r="W166" s="34"/>
      <c r="X166" s="34"/>
      <c r="Y166" s="34"/>
      <c r="Z166" s="34"/>
      <c r="AA166" s="34"/>
      <c r="AB166" s="34"/>
      <c r="AC166" s="34"/>
      <c r="AD166" s="34"/>
      <c r="AE166" s="34"/>
      <c r="AR166" s="190" t="s">
        <v>317</v>
      </c>
      <c r="AT166" s="190" t="s">
        <v>2150</v>
      </c>
      <c r="AU166" s="190" t="s">
        <v>82</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4314</v>
      </c>
    </row>
    <row r="167" s="2" customFormat="1">
      <c r="A167" s="34"/>
      <c r="B167" s="35"/>
      <c r="C167" s="34"/>
      <c r="D167" s="192" t="s">
        <v>290</v>
      </c>
      <c r="E167" s="34"/>
      <c r="F167" s="193" t="s">
        <v>4237</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290</v>
      </c>
      <c r="AU167" s="15" t="s">
        <v>82</v>
      </c>
    </row>
    <row r="168" s="2" customFormat="1" ht="24.15" customHeight="1">
      <c r="A168" s="34"/>
      <c r="B168" s="177"/>
      <c r="C168" s="178" t="s">
        <v>367</v>
      </c>
      <c r="D168" s="178" t="s">
        <v>284</v>
      </c>
      <c r="E168" s="179" t="s">
        <v>4239</v>
      </c>
      <c r="F168" s="180" t="s">
        <v>4240</v>
      </c>
      <c r="G168" s="181" t="s">
        <v>410</v>
      </c>
      <c r="H168" s="203">
        <v>3</v>
      </c>
      <c r="I168" s="183"/>
      <c r="J168" s="184">
        <f>ROUND(I168*H168,2)</f>
        <v>0</v>
      </c>
      <c r="K168" s="185"/>
      <c r="L168" s="35"/>
      <c r="M168" s="186" t="s">
        <v>1</v>
      </c>
      <c r="N168" s="187" t="s">
        <v>38</v>
      </c>
      <c r="O168" s="73"/>
      <c r="P168" s="188">
        <f>O168*H168</f>
        <v>0</v>
      </c>
      <c r="Q168" s="188">
        <v>0.00010000000000000001</v>
      </c>
      <c r="R168" s="188">
        <f>Q168*H168</f>
        <v>0.00030000000000000003</v>
      </c>
      <c r="S168" s="188">
        <v>0</v>
      </c>
      <c r="T168" s="189">
        <f>S168*H168</f>
        <v>0</v>
      </c>
      <c r="U168" s="34"/>
      <c r="V168" s="34"/>
      <c r="W168" s="34"/>
      <c r="X168" s="34"/>
      <c r="Y168" s="34"/>
      <c r="Z168" s="34"/>
      <c r="AA168" s="34"/>
      <c r="AB168" s="34"/>
      <c r="AC168" s="34"/>
      <c r="AD168" s="34"/>
      <c r="AE168" s="34"/>
      <c r="AR168" s="190" t="s">
        <v>97</v>
      </c>
      <c r="AT168" s="190" t="s">
        <v>284</v>
      </c>
      <c r="AU168" s="190" t="s">
        <v>82</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4315</v>
      </c>
    </row>
    <row r="169" s="2" customFormat="1">
      <c r="A169" s="34"/>
      <c r="B169" s="35"/>
      <c r="C169" s="34"/>
      <c r="D169" s="192" t="s">
        <v>290</v>
      </c>
      <c r="E169" s="34"/>
      <c r="F169" s="193" t="s">
        <v>4242</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82</v>
      </c>
    </row>
    <row r="170" s="2" customFormat="1" ht="21.75" customHeight="1">
      <c r="A170" s="34"/>
      <c r="B170" s="177"/>
      <c r="C170" s="208" t="s">
        <v>372</v>
      </c>
      <c r="D170" s="208" t="s">
        <v>2150</v>
      </c>
      <c r="E170" s="209" t="s">
        <v>4243</v>
      </c>
      <c r="F170" s="210" t="s">
        <v>4244</v>
      </c>
      <c r="G170" s="211" t="s">
        <v>410</v>
      </c>
      <c r="H170" s="212">
        <v>3</v>
      </c>
      <c r="I170" s="213"/>
      <c r="J170" s="214">
        <f>ROUND(I170*H170,2)</f>
        <v>0</v>
      </c>
      <c r="K170" s="215"/>
      <c r="L170" s="216"/>
      <c r="M170" s="217" t="s">
        <v>1</v>
      </c>
      <c r="N170" s="218" t="s">
        <v>38</v>
      </c>
      <c r="O170" s="73"/>
      <c r="P170" s="188">
        <f>O170*H170</f>
        <v>0</v>
      </c>
      <c r="Q170" s="188">
        <v>0.0023999999999999998</v>
      </c>
      <c r="R170" s="188">
        <f>Q170*H170</f>
        <v>0.0071999999999999998</v>
      </c>
      <c r="S170" s="188">
        <v>0</v>
      </c>
      <c r="T170" s="189">
        <f>S170*H170</f>
        <v>0</v>
      </c>
      <c r="U170" s="34"/>
      <c r="V170" s="34"/>
      <c r="W170" s="34"/>
      <c r="X170" s="34"/>
      <c r="Y170" s="34"/>
      <c r="Z170" s="34"/>
      <c r="AA170" s="34"/>
      <c r="AB170" s="34"/>
      <c r="AC170" s="34"/>
      <c r="AD170" s="34"/>
      <c r="AE170" s="34"/>
      <c r="AR170" s="190" t="s">
        <v>317</v>
      </c>
      <c r="AT170" s="190" t="s">
        <v>2150</v>
      </c>
      <c r="AU170" s="190" t="s">
        <v>82</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97</v>
      </c>
      <c r="BM170" s="190" t="s">
        <v>4316</v>
      </c>
    </row>
    <row r="171" s="2" customFormat="1">
      <c r="A171" s="34"/>
      <c r="B171" s="35"/>
      <c r="C171" s="34"/>
      <c r="D171" s="192" t="s">
        <v>290</v>
      </c>
      <c r="E171" s="34"/>
      <c r="F171" s="193" t="s">
        <v>4244</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82</v>
      </c>
    </row>
    <row r="172" s="2" customFormat="1" ht="24.15" customHeight="1">
      <c r="A172" s="34"/>
      <c r="B172" s="177"/>
      <c r="C172" s="178" t="s">
        <v>7</v>
      </c>
      <c r="D172" s="178" t="s">
        <v>284</v>
      </c>
      <c r="E172" s="179" t="s">
        <v>3959</v>
      </c>
      <c r="F172" s="180" t="s">
        <v>3960</v>
      </c>
      <c r="G172" s="181" t="s">
        <v>410</v>
      </c>
      <c r="H172" s="203">
        <v>3</v>
      </c>
      <c r="I172" s="183"/>
      <c r="J172" s="184">
        <f>ROUND(I172*H172,2)</f>
        <v>0</v>
      </c>
      <c r="K172" s="185"/>
      <c r="L172" s="35"/>
      <c r="M172" s="186" t="s">
        <v>1</v>
      </c>
      <c r="N172" s="187" t="s">
        <v>38</v>
      </c>
      <c r="O172" s="73"/>
      <c r="P172" s="188">
        <f>O172*H172</f>
        <v>0</v>
      </c>
      <c r="Q172" s="188">
        <v>0.0019400000000000001</v>
      </c>
      <c r="R172" s="188">
        <f>Q172*H172</f>
        <v>0.0058200000000000005</v>
      </c>
      <c r="S172" s="188">
        <v>0</v>
      </c>
      <c r="T172" s="189">
        <f>S172*H172</f>
        <v>0</v>
      </c>
      <c r="U172" s="34"/>
      <c r="V172" s="34"/>
      <c r="W172" s="34"/>
      <c r="X172" s="34"/>
      <c r="Y172" s="34"/>
      <c r="Z172" s="34"/>
      <c r="AA172" s="34"/>
      <c r="AB172" s="34"/>
      <c r="AC172" s="34"/>
      <c r="AD172" s="34"/>
      <c r="AE172" s="34"/>
      <c r="AR172" s="190" t="s">
        <v>97</v>
      </c>
      <c r="AT172" s="190" t="s">
        <v>284</v>
      </c>
      <c r="AU172" s="190" t="s">
        <v>82</v>
      </c>
      <c r="AY172" s="15" t="s">
        <v>281</v>
      </c>
      <c r="BE172" s="191">
        <f>IF(N172="základní",J172,0)</f>
        <v>0</v>
      </c>
      <c r="BF172" s="191">
        <f>IF(N172="snížená",J172,0)</f>
        <v>0</v>
      </c>
      <c r="BG172" s="191">
        <f>IF(N172="zákl. přenesená",J172,0)</f>
        <v>0</v>
      </c>
      <c r="BH172" s="191">
        <f>IF(N172="sníž. přenesená",J172,0)</f>
        <v>0</v>
      </c>
      <c r="BI172" s="191">
        <f>IF(N172="nulová",J172,0)</f>
        <v>0</v>
      </c>
      <c r="BJ172" s="15" t="s">
        <v>80</v>
      </c>
      <c r="BK172" s="191">
        <f>ROUND(I172*H172,2)</f>
        <v>0</v>
      </c>
      <c r="BL172" s="15" t="s">
        <v>97</v>
      </c>
      <c r="BM172" s="190" t="s">
        <v>4317</v>
      </c>
    </row>
    <row r="173" s="2" customFormat="1">
      <c r="A173" s="34"/>
      <c r="B173" s="35"/>
      <c r="C173" s="34"/>
      <c r="D173" s="192" t="s">
        <v>290</v>
      </c>
      <c r="E173" s="34"/>
      <c r="F173" s="193" t="s">
        <v>3962</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290</v>
      </c>
      <c r="AU173" s="15" t="s">
        <v>82</v>
      </c>
    </row>
    <row r="174" s="2" customFormat="1" ht="16.5" customHeight="1">
      <c r="A174" s="34"/>
      <c r="B174" s="177"/>
      <c r="C174" s="178" t="s">
        <v>385</v>
      </c>
      <c r="D174" s="178" t="s">
        <v>284</v>
      </c>
      <c r="E174" s="179" t="s">
        <v>4318</v>
      </c>
      <c r="F174" s="180" t="s">
        <v>4319</v>
      </c>
      <c r="G174" s="181" t="s">
        <v>1</v>
      </c>
      <c r="H174" s="203">
        <v>2.7999999999999998</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4320</v>
      </c>
    </row>
    <row r="175" s="2" customFormat="1">
      <c r="A175" s="34"/>
      <c r="B175" s="35"/>
      <c r="C175" s="34"/>
      <c r="D175" s="192" t="s">
        <v>290</v>
      </c>
      <c r="E175" s="34"/>
      <c r="F175" s="193" t="s">
        <v>4319</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12" customFormat="1" ht="22.8" customHeight="1">
      <c r="A176" s="12"/>
      <c r="B176" s="164"/>
      <c r="C176" s="12"/>
      <c r="D176" s="165" t="s">
        <v>72</v>
      </c>
      <c r="E176" s="175" t="s">
        <v>3114</v>
      </c>
      <c r="F176" s="175" t="s">
        <v>3115</v>
      </c>
      <c r="G176" s="12"/>
      <c r="H176" s="12"/>
      <c r="I176" s="167"/>
      <c r="J176" s="176">
        <f>BK176</f>
        <v>0</v>
      </c>
      <c r="K176" s="12"/>
      <c r="L176" s="164"/>
      <c r="M176" s="169"/>
      <c r="N176" s="170"/>
      <c r="O176" s="170"/>
      <c r="P176" s="171">
        <f>SUM(P177:P178)</f>
        <v>0</v>
      </c>
      <c r="Q176" s="170"/>
      <c r="R176" s="171">
        <f>SUM(R177:R178)</f>
        <v>0</v>
      </c>
      <c r="S176" s="170"/>
      <c r="T176" s="172">
        <f>SUM(T177:T178)</f>
        <v>0</v>
      </c>
      <c r="U176" s="12"/>
      <c r="V176" s="12"/>
      <c r="W176" s="12"/>
      <c r="X176" s="12"/>
      <c r="Y176" s="12"/>
      <c r="Z176" s="12"/>
      <c r="AA176" s="12"/>
      <c r="AB176" s="12"/>
      <c r="AC176" s="12"/>
      <c r="AD176" s="12"/>
      <c r="AE176" s="12"/>
      <c r="AR176" s="165" t="s">
        <v>80</v>
      </c>
      <c r="AT176" s="173" t="s">
        <v>72</v>
      </c>
      <c r="AU176" s="173" t="s">
        <v>80</v>
      </c>
      <c r="AY176" s="165" t="s">
        <v>281</v>
      </c>
      <c r="BK176" s="174">
        <f>SUM(BK177:BK178)</f>
        <v>0</v>
      </c>
    </row>
    <row r="177" s="2" customFormat="1" ht="24.15" customHeight="1">
      <c r="A177" s="34"/>
      <c r="B177" s="177"/>
      <c r="C177" s="178" t="s">
        <v>380</v>
      </c>
      <c r="D177" s="178" t="s">
        <v>284</v>
      </c>
      <c r="E177" s="179" t="s">
        <v>3971</v>
      </c>
      <c r="F177" s="180" t="s">
        <v>3972</v>
      </c>
      <c r="G177" s="181" t="s">
        <v>515</v>
      </c>
      <c r="H177" s="203">
        <v>20.491</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82</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4321</v>
      </c>
    </row>
    <row r="178" s="2" customFormat="1">
      <c r="A178" s="34"/>
      <c r="B178" s="35"/>
      <c r="C178" s="34"/>
      <c r="D178" s="192" t="s">
        <v>290</v>
      </c>
      <c r="E178" s="34"/>
      <c r="F178" s="193" t="s">
        <v>3974</v>
      </c>
      <c r="G178" s="34"/>
      <c r="H178" s="34"/>
      <c r="I178" s="194"/>
      <c r="J178" s="34"/>
      <c r="K178" s="34"/>
      <c r="L178" s="35"/>
      <c r="M178" s="199"/>
      <c r="N178" s="200"/>
      <c r="O178" s="201"/>
      <c r="P178" s="201"/>
      <c r="Q178" s="201"/>
      <c r="R178" s="201"/>
      <c r="S178" s="201"/>
      <c r="T178" s="202"/>
      <c r="U178" s="34"/>
      <c r="V178" s="34"/>
      <c r="W178" s="34"/>
      <c r="X178" s="34"/>
      <c r="Y178" s="34"/>
      <c r="Z178" s="34"/>
      <c r="AA178" s="34"/>
      <c r="AB178" s="34"/>
      <c r="AC178" s="34"/>
      <c r="AD178" s="34"/>
      <c r="AE178" s="34"/>
      <c r="AT178" s="15" t="s">
        <v>290</v>
      </c>
      <c r="AU178" s="15" t="s">
        <v>82</v>
      </c>
    </row>
    <row r="179" s="2" customFormat="1" ht="6.96" customHeight="1">
      <c r="A179" s="34"/>
      <c r="B179" s="56"/>
      <c r="C179" s="57"/>
      <c r="D179" s="57"/>
      <c r="E179" s="57"/>
      <c r="F179" s="57"/>
      <c r="G179" s="57"/>
      <c r="H179" s="57"/>
      <c r="I179" s="57"/>
      <c r="J179" s="57"/>
      <c r="K179" s="57"/>
      <c r="L179" s="35"/>
      <c r="M179" s="34"/>
      <c r="O179" s="34"/>
      <c r="P179" s="34"/>
      <c r="Q179" s="34"/>
      <c r="R179" s="34"/>
      <c r="S179" s="34"/>
      <c r="T179" s="34"/>
      <c r="U179" s="34"/>
      <c r="V179" s="34"/>
      <c r="W179" s="34"/>
      <c r="X179" s="34"/>
      <c r="Y179" s="34"/>
      <c r="Z179" s="34"/>
      <c r="AA179" s="34"/>
      <c r="AB179" s="34"/>
      <c r="AC179" s="34"/>
      <c r="AD179" s="34"/>
      <c r="AE179" s="34"/>
    </row>
  </sheetData>
  <autoFilter ref="C128:K178"/>
  <mergeCells count="15">
    <mergeCell ref="E7:H7"/>
    <mergeCell ref="E11:H11"/>
    <mergeCell ref="E9:H9"/>
    <mergeCell ref="E13:H13"/>
    <mergeCell ref="E22:H22"/>
    <mergeCell ref="E31:H31"/>
    <mergeCell ref="E85:H85"/>
    <mergeCell ref="E89:H89"/>
    <mergeCell ref="E87:H87"/>
    <mergeCell ref="E91:H91"/>
    <mergeCell ref="E115:H115"/>
    <mergeCell ref="E119:H119"/>
    <mergeCell ref="E117:H117"/>
    <mergeCell ref="E121:H12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244</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s="1" customFormat="1" ht="12" customHeight="1">
      <c r="B8" s="18"/>
      <c r="D8" s="28" t="s">
        <v>249</v>
      </c>
      <c r="L8" s="18"/>
    </row>
    <row r="9" s="2" customFormat="1" ht="16.5" customHeight="1">
      <c r="A9" s="34"/>
      <c r="B9" s="35"/>
      <c r="C9" s="34"/>
      <c r="D9" s="34"/>
      <c r="E9" s="126" t="s">
        <v>4322</v>
      </c>
      <c r="F9" s="34"/>
      <c r="G9" s="34"/>
      <c r="H9" s="34"/>
      <c r="I9" s="34"/>
      <c r="J9" s="34"/>
      <c r="K9" s="34"/>
      <c r="L9" s="51"/>
      <c r="S9" s="34"/>
      <c r="T9" s="34"/>
      <c r="U9" s="34"/>
      <c r="V9" s="34"/>
      <c r="W9" s="34"/>
      <c r="X9" s="34"/>
      <c r="Y9" s="34"/>
      <c r="Z9" s="34"/>
      <c r="AA9" s="34"/>
      <c r="AB9" s="34"/>
      <c r="AC9" s="34"/>
      <c r="AD9" s="34"/>
      <c r="AE9" s="34"/>
    </row>
    <row r="10" s="2" customFormat="1" ht="12" customHeight="1">
      <c r="A10" s="34"/>
      <c r="B10" s="35"/>
      <c r="C10" s="34"/>
      <c r="D10" s="28" t="s">
        <v>251</v>
      </c>
      <c r="E10" s="34"/>
      <c r="F10" s="34"/>
      <c r="G10" s="34"/>
      <c r="H10" s="34"/>
      <c r="I10" s="34"/>
      <c r="J10" s="34"/>
      <c r="K10" s="34"/>
      <c r="L10" s="51"/>
      <c r="S10" s="34"/>
      <c r="T10" s="34"/>
      <c r="U10" s="34"/>
      <c r="V10" s="34"/>
      <c r="W10" s="34"/>
      <c r="X10" s="34"/>
      <c r="Y10" s="34"/>
      <c r="Z10" s="34"/>
      <c r="AA10" s="34"/>
      <c r="AB10" s="34"/>
      <c r="AC10" s="34"/>
      <c r="AD10" s="34"/>
      <c r="AE10" s="34"/>
    </row>
    <row r="11" s="2" customFormat="1" ht="16.5" customHeight="1">
      <c r="A11" s="34"/>
      <c r="B11" s="35"/>
      <c r="C11" s="34"/>
      <c r="D11" s="34"/>
      <c r="E11" s="63" t="s">
        <v>4323</v>
      </c>
      <c r="F11" s="34"/>
      <c r="G11" s="34"/>
      <c r="H11" s="34"/>
      <c r="I11" s="34"/>
      <c r="J11" s="34"/>
      <c r="K11" s="34"/>
      <c r="L11" s="51"/>
      <c r="S11" s="34"/>
      <c r="T11" s="34"/>
      <c r="U11" s="34"/>
      <c r="V11" s="34"/>
      <c r="W11" s="34"/>
      <c r="X11" s="34"/>
      <c r="Y11" s="34"/>
      <c r="Z11" s="34"/>
      <c r="AA11" s="34"/>
      <c r="AB11" s="34"/>
      <c r="AC11" s="34"/>
      <c r="AD11" s="34"/>
      <c r="AE11" s="34"/>
    </row>
    <row r="12" s="2" customFormat="1">
      <c r="A12" s="34"/>
      <c r="B12" s="35"/>
      <c r="C12" s="34"/>
      <c r="D12" s="34"/>
      <c r="E12" s="34"/>
      <c r="F12" s="34"/>
      <c r="G12" s="34"/>
      <c r="H12" s="34"/>
      <c r="I12" s="34"/>
      <c r="J12" s="34"/>
      <c r="K12" s="34"/>
      <c r="L12" s="51"/>
      <c r="S12" s="34"/>
      <c r="T12" s="34"/>
      <c r="U12" s="34"/>
      <c r="V12" s="34"/>
      <c r="W12" s="34"/>
      <c r="X12" s="34"/>
      <c r="Y12" s="34"/>
      <c r="Z12" s="34"/>
      <c r="AA12" s="34"/>
      <c r="AB12" s="34"/>
      <c r="AC12" s="34"/>
      <c r="AD12" s="34"/>
      <c r="AE12" s="34"/>
    </row>
    <row r="13" s="2" customFormat="1" ht="12" customHeight="1">
      <c r="A13" s="34"/>
      <c r="B13" s="35"/>
      <c r="C13" s="34"/>
      <c r="D13" s="28" t="s">
        <v>18</v>
      </c>
      <c r="E13" s="34"/>
      <c r="F13" s="23" t="s">
        <v>1</v>
      </c>
      <c r="G13" s="34"/>
      <c r="H13" s="34"/>
      <c r="I13" s="28" t="s">
        <v>19</v>
      </c>
      <c r="J13" s="23" t="s">
        <v>1</v>
      </c>
      <c r="K13" s="34"/>
      <c r="L13" s="51"/>
      <c r="S13" s="34"/>
      <c r="T13" s="34"/>
      <c r="U13" s="34"/>
      <c r="V13" s="34"/>
      <c r="W13" s="34"/>
      <c r="X13" s="34"/>
      <c r="Y13" s="34"/>
      <c r="Z13" s="34"/>
      <c r="AA13" s="34"/>
      <c r="AB13" s="34"/>
      <c r="AC13" s="34"/>
      <c r="AD13" s="34"/>
      <c r="AE13" s="34"/>
    </row>
    <row r="14" s="2" customFormat="1" ht="12" customHeight="1">
      <c r="A14" s="34"/>
      <c r="B14" s="35"/>
      <c r="C14" s="34"/>
      <c r="D14" s="28" t="s">
        <v>20</v>
      </c>
      <c r="E14" s="34"/>
      <c r="F14" s="23" t="s">
        <v>21</v>
      </c>
      <c r="G14" s="34"/>
      <c r="H14" s="34"/>
      <c r="I14" s="28" t="s">
        <v>22</v>
      </c>
      <c r="J14" s="65" t="str">
        <f>'Rekapitulace stavby'!AN8</f>
        <v>5. 12. 2024</v>
      </c>
      <c r="K14" s="34"/>
      <c r="L14" s="51"/>
      <c r="S14" s="34"/>
      <c r="T14" s="34"/>
      <c r="U14" s="34"/>
      <c r="V14" s="34"/>
      <c r="W14" s="34"/>
      <c r="X14" s="34"/>
      <c r="Y14" s="34"/>
      <c r="Z14" s="34"/>
      <c r="AA14" s="34"/>
      <c r="AB14" s="34"/>
      <c r="AC14" s="34"/>
      <c r="AD14" s="34"/>
      <c r="AE14" s="34"/>
    </row>
    <row r="15" s="2" customFormat="1" ht="10.8" customHeight="1">
      <c r="A15" s="34"/>
      <c r="B15" s="35"/>
      <c r="C15" s="34"/>
      <c r="D15" s="34"/>
      <c r="E15" s="34"/>
      <c r="F15" s="34"/>
      <c r="G15" s="34"/>
      <c r="H15" s="34"/>
      <c r="I15" s="34"/>
      <c r="J15" s="34"/>
      <c r="K15" s="34"/>
      <c r="L15" s="51"/>
      <c r="S15" s="34"/>
      <c r="T15" s="34"/>
      <c r="U15" s="34"/>
      <c r="V15" s="34"/>
      <c r="W15" s="34"/>
      <c r="X15" s="34"/>
      <c r="Y15" s="34"/>
      <c r="Z15" s="34"/>
      <c r="AA15" s="34"/>
      <c r="AB15" s="34"/>
      <c r="AC15" s="34"/>
      <c r="AD15" s="34"/>
      <c r="AE15" s="34"/>
    </row>
    <row r="16" s="2" customFormat="1" ht="12" customHeight="1">
      <c r="A16" s="34"/>
      <c r="B16" s="35"/>
      <c r="C16" s="34"/>
      <c r="D16" s="28" t="s">
        <v>24</v>
      </c>
      <c r="E16" s="34"/>
      <c r="F16" s="34"/>
      <c r="G16" s="34"/>
      <c r="H16" s="34"/>
      <c r="I16" s="28" t="s">
        <v>25</v>
      </c>
      <c r="J16" s="23" t="s">
        <v>1</v>
      </c>
      <c r="K16" s="34"/>
      <c r="L16" s="51"/>
      <c r="S16" s="34"/>
      <c r="T16" s="34"/>
      <c r="U16" s="34"/>
      <c r="V16" s="34"/>
      <c r="W16" s="34"/>
      <c r="X16" s="34"/>
      <c r="Y16" s="34"/>
      <c r="Z16" s="34"/>
      <c r="AA16" s="34"/>
      <c r="AB16" s="34"/>
      <c r="AC16" s="34"/>
      <c r="AD16" s="34"/>
      <c r="AE16" s="34"/>
    </row>
    <row r="17" s="2" customFormat="1" ht="18" customHeight="1">
      <c r="A17" s="34"/>
      <c r="B17" s="35"/>
      <c r="C17" s="34"/>
      <c r="D17" s="34"/>
      <c r="E17" s="23" t="s">
        <v>21</v>
      </c>
      <c r="F17" s="34"/>
      <c r="G17" s="34"/>
      <c r="H17" s="34"/>
      <c r="I17" s="28" t="s">
        <v>26</v>
      </c>
      <c r="J17" s="23" t="s">
        <v>1</v>
      </c>
      <c r="K17" s="34"/>
      <c r="L17" s="51"/>
      <c r="S17" s="34"/>
      <c r="T17" s="34"/>
      <c r="U17" s="34"/>
      <c r="V17" s="34"/>
      <c r="W17" s="34"/>
      <c r="X17" s="34"/>
      <c r="Y17" s="34"/>
      <c r="Z17" s="34"/>
      <c r="AA17" s="34"/>
      <c r="AB17" s="34"/>
      <c r="AC17" s="34"/>
      <c r="AD17" s="34"/>
      <c r="AE17" s="34"/>
    </row>
    <row r="18" s="2" customFormat="1" ht="6.96" customHeight="1">
      <c r="A18" s="34"/>
      <c r="B18" s="35"/>
      <c r="C18" s="34"/>
      <c r="D18" s="34"/>
      <c r="E18" s="34"/>
      <c r="F18" s="34"/>
      <c r="G18" s="34"/>
      <c r="H18" s="34"/>
      <c r="I18" s="34"/>
      <c r="J18" s="34"/>
      <c r="K18" s="34"/>
      <c r="L18" s="51"/>
      <c r="S18" s="34"/>
      <c r="T18" s="34"/>
      <c r="U18" s="34"/>
      <c r="V18" s="34"/>
      <c r="W18" s="34"/>
      <c r="X18" s="34"/>
      <c r="Y18" s="34"/>
      <c r="Z18" s="34"/>
      <c r="AA18" s="34"/>
      <c r="AB18" s="34"/>
      <c r="AC18" s="34"/>
      <c r="AD18" s="34"/>
      <c r="AE18" s="34"/>
    </row>
    <row r="19" s="2" customFormat="1" ht="12" customHeight="1">
      <c r="A19" s="34"/>
      <c r="B19" s="35"/>
      <c r="C19" s="34"/>
      <c r="D19" s="28" t="s">
        <v>27</v>
      </c>
      <c r="E19" s="34"/>
      <c r="F19" s="34"/>
      <c r="G19" s="34"/>
      <c r="H19" s="34"/>
      <c r="I19" s="28" t="s">
        <v>25</v>
      </c>
      <c r="J19" s="29" t="str">
        <f>'Rekapitulace stavby'!AN13</f>
        <v>Vyplň údaj</v>
      </c>
      <c r="K19" s="34"/>
      <c r="L19" s="51"/>
      <c r="S19" s="34"/>
      <c r="T19" s="34"/>
      <c r="U19" s="34"/>
      <c r="V19" s="34"/>
      <c r="W19" s="34"/>
      <c r="X19" s="34"/>
      <c r="Y19" s="34"/>
      <c r="Z19" s="34"/>
      <c r="AA19" s="34"/>
      <c r="AB19" s="34"/>
      <c r="AC19" s="34"/>
      <c r="AD19" s="34"/>
      <c r="AE19" s="34"/>
    </row>
    <row r="20" s="2" customFormat="1" ht="18" customHeight="1">
      <c r="A20" s="34"/>
      <c r="B20" s="35"/>
      <c r="C20" s="34"/>
      <c r="D20" s="34"/>
      <c r="E20" s="29" t="str">
        <f>'Rekapitulace stavby'!E14</f>
        <v>Vyplň údaj</v>
      </c>
      <c r="F20" s="23"/>
      <c r="G20" s="23"/>
      <c r="H20" s="23"/>
      <c r="I20" s="28" t="s">
        <v>26</v>
      </c>
      <c r="J20" s="29" t="str">
        <f>'Rekapitulace stavby'!AN14</f>
        <v>Vyplň údaj</v>
      </c>
      <c r="K20" s="34"/>
      <c r="L20" s="51"/>
      <c r="S20" s="34"/>
      <c r="T20" s="34"/>
      <c r="U20" s="34"/>
      <c r="V20" s="34"/>
      <c r="W20" s="34"/>
      <c r="X20" s="34"/>
      <c r="Y20" s="34"/>
      <c r="Z20" s="34"/>
      <c r="AA20" s="34"/>
      <c r="AB20" s="34"/>
      <c r="AC20" s="34"/>
      <c r="AD20" s="34"/>
      <c r="AE20" s="34"/>
    </row>
    <row r="21" s="2" customFormat="1" ht="6.96" customHeight="1">
      <c r="A21" s="34"/>
      <c r="B21" s="35"/>
      <c r="C21" s="34"/>
      <c r="D21" s="34"/>
      <c r="E21" s="34"/>
      <c r="F21" s="34"/>
      <c r="G21" s="34"/>
      <c r="H21" s="34"/>
      <c r="I21" s="34"/>
      <c r="J21" s="34"/>
      <c r="K21" s="34"/>
      <c r="L21" s="51"/>
      <c r="S21" s="34"/>
      <c r="T21" s="34"/>
      <c r="U21" s="34"/>
      <c r="V21" s="34"/>
      <c r="W21" s="34"/>
      <c r="X21" s="34"/>
      <c r="Y21" s="34"/>
      <c r="Z21" s="34"/>
      <c r="AA21" s="34"/>
      <c r="AB21" s="34"/>
      <c r="AC21" s="34"/>
      <c r="AD21" s="34"/>
      <c r="AE21" s="34"/>
    </row>
    <row r="22" s="2" customFormat="1" ht="12" customHeight="1">
      <c r="A22" s="34"/>
      <c r="B22" s="35"/>
      <c r="C22" s="34"/>
      <c r="D22" s="28" t="s">
        <v>29</v>
      </c>
      <c r="E22" s="34"/>
      <c r="F22" s="34"/>
      <c r="G22" s="34"/>
      <c r="H22" s="34"/>
      <c r="I22" s="28" t="s">
        <v>25</v>
      </c>
      <c r="J22" s="23" t="s">
        <v>1</v>
      </c>
      <c r="K22" s="34"/>
      <c r="L22" s="51"/>
      <c r="S22" s="34"/>
      <c r="T22" s="34"/>
      <c r="U22" s="34"/>
      <c r="V22" s="34"/>
      <c r="W22" s="34"/>
      <c r="X22" s="34"/>
      <c r="Y22" s="34"/>
      <c r="Z22" s="34"/>
      <c r="AA22" s="34"/>
      <c r="AB22" s="34"/>
      <c r="AC22" s="34"/>
      <c r="AD22" s="34"/>
      <c r="AE22" s="34"/>
    </row>
    <row r="23" s="2" customFormat="1" ht="18" customHeight="1">
      <c r="A23" s="34"/>
      <c r="B23" s="35"/>
      <c r="C23" s="34"/>
      <c r="D23" s="34"/>
      <c r="E23" s="23" t="s">
        <v>21</v>
      </c>
      <c r="F23" s="34"/>
      <c r="G23" s="34"/>
      <c r="H23" s="34"/>
      <c r="I23" s="28" t="s">
        <v>26</v>
      </c>
      <c r="J23" s="23" t="s">
        <v>1</v>
      </c>
      <c r="K23" s="34"/>
      <c r="L23" s="51"/>
      <c r="S23" s="34"/>
      <c r="T23" s="34"/>
      <c r="U23" s="34"/>
      <c r="V23" s="34"/>
      <c r="W23" s="34"/>
      <c r="X23" s="34"/>
      <c r="Y23" s="34"/>
      <c r="Z23" s="34"/>
      <c r="AA23" s="34"/>
      <c r="AB23" s="34"/>
      <c r="AC23" s="34"/>
      <c r="AD23" s="34"/>
      <c r="AE23" s="34"/>
    </row>
    <row r="24" s="2" customFormat="1" ht="6.96" customHeight="1">
      <c r="A24" s="34"/>
      <c r="B24" s="35"/>
      <c r="C24" s="34"/>
      <c r="D24" s="34"/>
      <c r="E24" s="34"/>
      <c r="F24" s="34"/>
      <c r="G24" s="34"/>
      <c r="H24" s="34"/>
      <c r="I24" s="34"/>
      <c r="J24" s="34"/>
      <c r="K24" s="34"/>
      <c r="L24" s="51"/>
      <c r="S24" s="34"/>
      <c r="T24" s="34"/>
      <c r="U24" s="34"/>
      <c r="V24" s="34"/>
      <c r="W24" s="34"/>
      <c r="X24" s="34"/>
      <c r="Y24" s="34"/>
      <c r="Z24" s="34"/>
      <c r="AA24" s="34"/>
      <c r="AB24" s="34"/>
      <c r="AC24" s="34"/>
      <c r="AD24" s="34"/>
      <c r="AE24" s="34"/>
    </row>
    <row r="25" s="2" customFormat="1" ht="12" customHeight="1">
      <c r="A25" s="34"/>
      <c r="B25" s="35"/>
      <c r="C25" s="34"/>
      <c r="D25" s="28" t="s">
        <v>31</v>
      </c>
      <c r="E25" s="34"/>
      <c r="F25" s="34"/>
      <c r="G25" s="34"/>
      <c r="H25" s="34"/>
      <c r="I25" s="28" t="s">
        <v>25</v>
      </c>
      <c r="J25" s="23" t="s">
        <v>1</v>
      </c>
      <c r="K25" s="34"/>
      <c r="L25" s="51"/>
      <c r="S25" s="34"/>
      <c r="T25" s="34"/>
      <c r="U25" s="34"/>
      <c r="V25" s="34"/>
      <c r="W25" s="34"/>
      <c r="X25" s="34"/>
      <c r="Y25" s="34"/>
      <c r="Z25" s="34"/>
      <c r="AA25" s="34"/>
      <c r="AB25" s="34"/>
      <c r="AC25" s="34"/>
      <c r="AD25" s="34"/>
      <c r="AE25" s="34"/>
    </row>
    <row r="26" s="2" customFormat="1" ht="18" customHeight="1">
      <c r="A26" s="34"/>
      <c r="B26" s="35"/>
      <c r="C26" s="34"/>
      <c r="D26" s="34"/>
      <c r="E26" s="23" t="s">
        <v>21</v>
      </c>
      <c r="F26" s="34"/>
      <c r="G26" s="34"/>
      <c r="H26" s="34"/>
      <c r="I26" s="28" t="s">
        <v>26</v>
      </c>
      <c r="J26" s="23" t="s">
        <v>1</v>
      </c>
      <c r="K26" s="34"/>
      <c r="L26" s="51"/>
      <c r="S26" s="34"/>
      <c r="T26" s="34"/>
      <c r="U26" s="34"/>
      <c r="V26" s="34"/>
      <c r="W26" s="34"/>
      <c r="X26" s="34"/>
      <c r="Y26" s="34"/>
      <c r="Z26" s="34"/>
      <c r="AA26" s="34"/>
      <c r="AB26" s="34"/>
      <c r="AC26" s="34"/>
      <c r="AD26" s="34"/>
      <c r="AE26" s="34"/>
    </row>
    <row r="27" s="2" customFormat="1" ht="6.96" customHeight="1">
      <c r="A27" s="34"/>
      <c r="B27" s="35"/>
      <c r="C27" s="34"/>
      <c r="D27" s="34"/>
      <c r="E27" s="34"/>
      <c r="F27" s="34"/>
      <c r="G27" s="34"/>
      <c r="H27" s="34"/>
      <c r="I27" s="34"/>
      <c r="J27" s="34"/>
      <c r="K27" s="34"/>
      <c r="L27" s="51"/>
      <c r="S27" s="34"/>
      <c r="T27" s="34"/>
      <c r="U27" s="34"/>
      <c r="V27" s="34"/>
      <c r="W27" s="34"/>
      <c r="X27" s="34"/>
      <c r="Y27" s="34"/>
      <c r="Z27" s="34"/>
      <c r="AA27" s="34"/>
      <c r="AB27" s="34"/>
      <c r="AC27" s="34"/>
      <c r="AD27" s="34"/>
      <c r="AE27" s="34"/>
    </row>
    <row r="28" s="2" customFormat="1" ht="12" customHeight="1">
      <c r="A28" s="34"/>
      <c r="B28" s="35"/>
      <c r="C28" s="34"/>
      <c r="D28" s="28" t="s">
        <v>32</v>
      </c>
      <c r="E28" s="34"/>
      <c r="F28" s="34"/>
      <c r="G28" s="34"/>
      <c r="H28" s="34"/>
      <c r="I28" s="34"/>
      <c r="J28" s="34"/>
      <c r="K28" s="34"/>
      <c r="L28" s="51"/>
      <c r="S28" s="34"/>
      <c r="T28" s="34"/>
      <c r="U28" s="34"/>
      <c r="V28" s="34"/>
      <c r="W28" s="34"/>
      <c r="X28" s="34"/>
      <c r="Y28" s="34"/>
      <c r="Z28" s="34"/>
      <c r="AA28" s="34"/>
      <c r="AB28" s="34"/>
      <c r="AC28" s="34"/>
      <c r="AD28" s="34"/>
      <c r="AE28" s="34"/>
    </row>
    <row r="29" s="8" customFormat="1" ht="16.5" customHeight="1">
      <c r="A29" s="128"/>
      <c r="B29" s="129"/>
      <c r="C29" s="128"/>
      <c r="D29" s="128"/>
      <c r="E29" s="32" t="s">
        <v>1</v>
      </c>
      <c r="F29" s="32"/>
      <c r="G29" s="32"/>
      <c r="H29" s="32"/>
      <c r="I29" s="128"/>
      <c r="J29" s="128"/>
      <c r="K29" s="128"/>
      <c r="L29" s="130"/>
      <c r="S29" s="128"/>
      <c r="T29" s="128"/>
      <c r="U29" s="128"/>
      <c r="V29" s="128"/>
      <c r="W29" s="128"/>
      <c r="X29" s="128"/>
      <c r="Y29" s="128"/>
      <c r="Z29" s="128"/>
      <c r="AA29" s="128"/>
      <c r="AB29" s="128"/>
      <c r="AC29" s="128"/>
      <c r="AD29" s="128"/>
      <c r="AE29" s="128"/>
    </row>
    <row r="30" s="2" customFormat="1" ht="6.96" customHeight="1">
      <c r="A30" s="34"/>
      <c r="B30" s="35"/>
      <c r="C30" s="34"/>
      <c r="D30" s="34"/>
      <c r="E30" s="34"/>
      <c r="F30" s="34"/>
      <c r="G30" s="34"/>
      <c r="H30" s="34"/>
      <c r="I30" s="34"/>
      <c r="J30" s="34"/>
      <c r="K30" s="34"/>
      <c r="L30" s="51"/>
      <c r="S30" s="34"/>
      <c r="T30" s="34"/>
      <c r="U30" s="34"/>
      <c r="V30" s="34"/>
      <c r="W30" s="34"/>
      <c r="X30" s="34"/>
      <c r="Y30" s="34"/>
      <c r="Z30" s="34"/>
      <c r="AA30" s="34"/>
      <c r="AB30" s="34"/>
      <c r="AC30" s="34"/>
      <c r="AD30" s="34"/>
      <c r="AE30" s="34"/>
    </row>
    <row r="31" s="2" customFormat="1" ht="6.96" customHeight="1">
      <c r="A31" s="34"/>
      <c r="B31" s="35"/>
      <c r="C31" s="34"/>
      <c r="D31" s="86"/>
      <c r="E31" s="86"/>
      <c r="F31" s="86"/>
      <c r="G31" s="86"/>
      <c r="H31" s="86"/>
      <c r="I31" s="86"/>
      <c r="J31" s="86"/>
      <c r="K31" s="86"/>
      <c r="L31" s="51"/>
      <c r="S31" s="34"/>
      <c r="T31" s="34"/>
      <c r="U31" s="34"/>
      <c r="V31" s="34"/>
      <c r="W31" s="34"/>
      <c r="X31" s="34"/>
      <c r="Y31" s="34"/>
      <c r="Z31" s="34"/>
      <c r="AA31" s="34"/>
      <c r="AB31" s="34"/>
      <c r="AC31" s="34"/>
      <c r="AD31" s="34"/>
      <c r="AE31" s="34"/>
    </row>
    <row r="32" s="2" customFormat="1" ht="25.44" customHeight="1">
      <c r="A32" s="34"/>
      <c r="B32" s="35"/>
      <c r="C32" s="34"/>
      <c r="D32" s="131" t="s">
        <v>33</v>
      </c>
      <c r="E32" s="34"/>
      <c r="F32" s="34"/>
      <c r="G32" s="34"/>
      <c r="H32" s="34"/>
      <c r="I32" s="34"/>
      <c r="J32" s="92">
        <f>ROUND(J126, 2)</f>
        <v>0</v>
      </c>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14.4" customHeight="1">
      <c r="A34" s="34"/>
      <c r="B34" s="35"/>
      <c r="C34" s="34"/>
      <c r="D34" s="34"/>
      <c r="E34" s="34"/>
      <c r="F34" s="39" t="s">
        <v>35</v>
      </c>
      <c r="G34" s="34"/>
      <c r="H34" s="34"/>
      <c r="I34" s="39" t="s">
        <v>34</v>
      </c>
      <c r="J34" s="39" t="s">
        <v>36</v>
      </c>
      <c r="K34" s="34"/>
      <c r="L34" s="51"/>
      <c r="S34" s="34"/>
      <c r="T34" s="34"/>
      <c r="U34" s="34"/>
      <c r="V34" s="34"/>
      <c r="W34" s="34"/>
      <c r="X34" s="34"/>
      <c r="Y34" s="34"/>
      <c r="Z34" s="34"/>
      <c r="AA34" s="34"/>
      <c r="AB34" s="34"/>
      <c r="AC34" s="34"/>
      <c r="AD34" s="34"/>
      <c r="AE34" s="34"/>
    </row>
    <row r="35" s="2" customFormat="1" ht="14.4" customHeight="1">
      <c r="A35" s="34"/>
      <c r="B35" s="35"/>
      <c r="C35" s="34"/>
      <c r="D35" s="127" t="s">
        <v>37</v>
      </c>
      <c r="E35" s="28" t="s">
        <v>38</v>
      </c>
      <c r="F35" s="132">
        <f>ROUND((SUM(BE126:BE194)),  2)</f>
        <v>0</v>
      </c>
      <c r="G35" s="34"/>
      <c r="H35" s="34"/>
      <c r="I35" s="133">
        <v>0.20999999999999999</v>
      </c>
      <c r="J35" s="132">
        <f>ROUND(((SUM(BE126:BE194))*I35),  2)</f>
        <v>0</v>
      </c>
      <c r="K35" s="34"/>
      <c r="L35" s="51"/>
      <c r="S35" s="34"/>
      <c r="T35" s="34"/>
      <c r="U35" s="34"/>
      <c r="V35" s="34"/>
      <c r="W35" s="34"/>
      <c r="X35" s="34"/>
      <c r="Y35" s="34"/>
      <c r="Z35" s="34"/>
      <c r="AA35" s="34"/>
      <c r="AB35" s="34"/>
      <c r="AC35" s="34"/>
      <c r="AD35" s="34"/>
      <c r="AE35" s="34"/>
    </row>
    <row r="36" s="2" customFormat="1" ht="14.4" customHeight="1">
      <c r="A36" s="34"/>
      <c r="B36" s="35"/>
      <c r="C36" s="34"/>
      <c r="D36" s="34"/>
      <c r="E36" s="28" t="s">
        <v>39</v>
      </c>
      <c r="F36" s="132">
        <f>ROUND((SUM(BF126:BF194)),  2)</f>
        <v>0</v>
      </c>
      <c r="G36" s="34"/>
      <c r="H36" s="34"/>
      <c r="I36" s="133">
        <v>0.12</v>
      </c>
      <c r="J36" s="132">
        <f>ROUND(((SUM(BF126:BF194))*I36),  2)</f>
        <v>0</v>
      </c>
      <c r="K36" s="34"/>
      <c r="L36" s="51"/>
      <c r="S36" s="34"/>
      <c r="T36" s="34"/>
      <c r="U36" s="34"/>
      <c r="V36" s="34"/>
      <c r="W36" s="34"/>
      <c r="X36" s="34"/>
      <c r="Y36" s="34"/>
      <c r="Z36" s="34"/>
      <c r="AA36" s="34"/>
      <c r="AB36" s="34"/>
      <c r="AC36" s="34"/>
      <c r="AD36" s="34"/>
      <c r="AE36" s="34"/>
    </row>
    <row r="37" hidden="1" s="2" customFormat="1" ht="14.4" customHeight="1">
      <c r="A37" s="34"/>
      <c r="B37" s="35"/>
      <c r="C37" s="34"/>
      <c r="D37" s="34"/>
      <c r="E37" s="28" t="s">
        <v>40</v>
      </c>
      <c r="F37" s="132">
        <f>ROUND((SUM(BG126:BG194)),  2)</f>
        <v>0</v>
      </c>
      <c r="G37" s="34"/>
      <c r="H37" s="34"/>
      <c r="I37" s="133">
        <v>0.20999999999999999</v>
      </c>
      <c r="J37" s="132">
        <f>0</f>
        <v>0</v>
      </c>
      <c r="K37" s="34"/>
      <c r="L37" s="51"/>
      <c r="S37" s="34"/>
      <c r="T37" s="34"/>
      <c r="U37" s="34"/>
      <c r="V37" s="34"/>
      <c r="W37" s="34"/>
      <c r="X37" s="34"/>
      <c r="Y37" s="34"/>
      <c r="Z37" s="34"/>
      <c r="AA37" s="34"/>
      <c r="AB37" s="34"/>
      <c r="AC37" s="34"/>
      <c r="AD37" s="34"/>
      <c r="AE37" s="34"/>
    </row>
    <row r="38" hidden="1" s="2" customFormat="1" ht="14.4" customHeight="1">
      <c r="A38" s="34"/>
      <c r="B38" s="35"/>
      <c r="C38" s="34"/>
      <c r="D38" s="34"/>
      <c r="E38" s="28" t="s">
        <v>41</v>
      </c>
      <c r="F38" s="132">
        <f>ROUND((SUM(BH126:BH194)),  2)</f>
        <v>0</v>
      </c>
      <c r="G38" s="34"/>
      <c r="H38" s="34"/>
      <c r="I38" s="133">
        <v>0.12</v>
      </c>
      <c r="J38" s="132">
        <f>0</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42</v>
      </c>
      <c r="F39" s="132">
        <f>ROUND((SUM(BI126:BI194)),  2)</f>
        <v>0</v>
      </c>
      <c r="G39" s="34"/>
      <c r="H39" s="34"/>
      <c r="I39" s="133">
        <v>0</v>
      </c>
      <c r="J39" s="132">
        <f>0</f>
        <v>0</v>
      </c>
      <c r="K39" s="34"/>
      <c r="L39" s="51"/>
      <c r="S39" s="34"/>
      <c r="T39" s="34"/>
      <c r="U39" s="34"/>
      <c r="V39" s="34"/>
      <c r="W39" s="34"/>
      <c r="X39" s="34"/>
      <c r="Y39" s="34"/>
      <c r="Z39" s="34"/>
      <c r="AA39" s="34"/>
      <c r="AB39" s="34"/>
      <c r="AC39" s="34"/>
      <c r="AD39" s="34"/>
      <c r="AE39" s="34"/>
    </row>
    <row r="40" s="2" customFormat="1" ht="6.96" customHeight="1">
      <c r="A40" s="34"/>
      <c r="B40" s="35"/>
      <c r="C40" s="34"/>
      <c r="D40" s="34"/>
      <c r="E40" s="34"/>
      <c r="F40" s="34"/>
      <c r="G40" s="34"/>
      <c r="H40" s="34"/>
      <c r="I40" s="34"/>
      <c r="J40" s="34"/>
      <c r="K40" s="34"/>
      <c r="L40" s="51"/>
      <c r="S40" s="34"/>
      <c r="T40" s="34"/>
      <c r="U40" s="34"/>
      <c r="V40" s="34"/>
      <c r="W40" s="34"/>
      <c r="X40" s="34"/>
      <c r="Y40" s="34"/>
      <c r="Z40" s="34"/>
      <c r="AA40" s="34"/>
      <c r="AB40" s="34"/>
      <c r="AC40" s="34"/>
      <c r="AD40" s="34"/>
      <c r="AE40" s="34"/>
    </row>
    <row r="41" s="2" customFormat="1" ht="25.44" customHeight="1">
      <c r="A41" s="34"/>
      <c r="B41" s="35"/>
      <c r="C41" s="134"/>
      <c r="D41" s="135" t="s">
        <v>43</v>
      </c>
      <c r="E41" s="77"/>
      <c r="F41" s="77"/>
      <c r="G41" s="136" t="s">
        <v>44</v>
      </c>
      <c r="H41" s="137" t="s">
        <v>45</v>
      </c>
      <c r="I41" s="77"/>
      <c r="J41" s="138">
        <f>SUM(J32:J39)</f>
        <v>0</v>
      </c>
      <c r="K41" s="139"/>
      <c r="L41" s="51"/>
      <c r="S41" s="34"/>
      <c r="T41" s="34"/>
      <c r="U41" s="34"/>
      <c r="V41" s="34"/>
      <c r="W41" s="34"/>
      <c r="X41" s="34"/>
      <c r="Y41" s="34"/>
      <c r="Z41" s="34"/>
      <c r="AA41" s="34"/>
      <c r="AB41" s="34"/>
      <c r="AC41" s="34"/>
      <c r="AD41" s="34"/>
      <c r="AE41" s="34"/>
    </row>
    <row r="42" s="2" customFormat="1" ht="14.4"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1" customFormat="1" ht="14.4" customHeight="1">
      <c r="B43" s="18"/>
      <c r="L43" s="18"/>
    </row>
    <row r="44" s="1" customFormat="1" ht="14.4" customHeight="1">
      <c r="B44" s="18"/>
      <c r="L44" s="18"/>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2" customFormat="1" ht="16.5" customHeight="1">
      <c r="A87" s="34"/>
      <c r="B87" s="35"/>
      <c r="C87" s="34"/>
      <c r="D87" s="34"/>
      <c r="E87" s="126" t="s">
        <v>4322</v>
      </c>
      <c r="F87" s="34"/>
      <c r="G87" s="34"/>
      <c r="H87" s="34"/>
      <c r="I87" s="34"/>
      <c r="J87" s="34"/>
      <c r="K87" s="34"/>
      <c r="L87" s="51"/>
      <c r="S87" s="34"/>
      <c r="T87" s="34"/>
      <c r="U87" s="34"/>
      <c r="V87" s="34"/>
      <c r="W87" s="34"/>
      <c r="X87" s="34"/>
      <c r="Y87" s="34"/>
      <c r="Z87" s="34"/>
      <c r="AA87" s="34"/>
      <c r="AB87" s="34"/>
      <c r="AC87" s="34"/>
      <c r="AD87" s="34"/>
      <c r="AE87" s="34"/>
    </row>
    <row r="88" s="2" customFormat="1" ht="12" customHeight="1">
      <c r="A88" s="34"/>
      <c r="B88" s="35"/>
      <c r="C88" s="28" t="s">
        <v>251</v>
      </c>
      <c r="D88" s="34"/>
      <c r="E88" s="34"/>
      <c r="F88" s="34"/>
      <c r="G88" s="34"/>
      <c r="H88" s="34"/>
      <c r="I88" s="34"/>
      <c r="J88" s="34"/>
      <c r="K88" s="34"/>
      <c r="L88" s="51"/>
      <c r="S88" s="34"/>
      <c r="T88" s="34"/>
      <c r="U88" s="34"/>
      <c r="V88" s="34"/>
      <c r="W88" s="34"/>
      <c r="X88" s="34"/>
      <c r="Y88" s="34"/>
      <c r="Z88" s="34"/>
      <c r="AA88" s="34"/>
      <c r="AB88" s="34"/>
      <c r="AC88" s="34"/>
      <c r="AD88" s="34"/>
      <c r="AE88" s="34"/>
    </row>
    <row r="89" s="2" customFormat="1" ht="16.5" customHeight="1">
      <c r="A89" s="34"/>
      <c r="B89" s="35"/>
      <c r="C89" s="34"/>
      <c r="D89" s="34"/>
      <c r="E89" s="63" t="str">
        <f>E11</f>
        <v>D.7.3.0. - Vedlejší rozpočtové náklady</v>
      </c>
      <c r="F89" s="34"/>
      <c r="G89" s="34"/>
      <c r="H89" s="34"/>
      <c r="I89" s="34"/>
      <c r="J89" s="34"/>
      <c r="K89" s="34"/>
      <c r="L89" s="51"/>
      <c r="S89" s="34"/>
      <c r="T89" s="34"/>
      <c r="U89" s="34"/>
      <c r="V89" s="34"/>
      <c r="W89" s="34"/>
      <c r="X89" s="34"/>
      <c r="Y89" s="34"/>
      <c r="Z89" s="34"/>
      <c r="AA89" s="34"/>
      <c r="AB89" s="34"/>
      <c r="AC89" s="34"/>
      <c r="AD89" s="34"/>
      <c r="AE89" s="34"/>
    </row>
    <row r="90" s="2" customFormat="1" ht="6.96" customHeight="1">
      <c r="A90" s="34"/>
      <c r="B90" s="35"/>
      <c r="C90" s="34"/>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2" customHeight="1">
      <c r="A91" s="34"/>
      <c r="B91" s="35"/>
      <c r="C91" s="28" t="s">
        <v>20</v>
      </c>
      <c r="D91" s="34"/>
      <c r="E91" s="34"/>
      <c r="F91" s="23" t="str">
        <f>F14</f>
        <v xml:space="preserve"> </v>
      </c>
      <c r="G91" s="34"/>
      <c r="H91" s="34"/>
      <c r="I91" s="28" t="s">
        <v>22</v>
      </c>
      <c r="J91" s="65" t="str">
        <f>IF(J14="","",J14)</f>
        <v>5. 12. 2024</v>
      </c>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5.15" customHeight="1">
      <c r="A93" s="34"/>
      <c r="B93" s="35"/>
      <c r="C93" s="28" t="s">
        <v>24</v>
      </c>
      <c r="D93" s="34"/>
      <c r="E93" s="34"/>
      <c r="F93" s="23" t="str">
        <f>E17</f>
        <v xml:space="preserve"> </v>
      </c>
      <c r="G93" s="34"/>
      <c r="H93" s="34"/>
      <c r="I93" s="28" t="s">
        <v>29</v>
      </c>
      <c r="J93" s="32" t="str">
        <f>E23</f>
        <v xml:space="preserve"> </v>
      </c>
      <c r="K93" s="34"/>
      <c r="L93" s="51"/>
      <c r="S93" s="34"/>
      <c r="T93" s="34"/>
      <c r="U93" s="34"/>
      <c r="V93" s="34"/>
      <c r="W93" s="34"/>
      <c r="X93" s="34"/>
      <c r="Y93" s="34"/>
      <c r="Z93" s="34"/>
      <c r="AA93" s="34"/>
      <c r="AB93" s="34"/>
      <c r="AC93" s="34"/>
      <c r="AD93" s="34"/>
      <c r="AE93" s="34"/>
    </row>
    <row r="94" s="2" customFormat="1" ht="15.15" customHeight="1">
      <c r="A94" s="34"/>
      <c r="B94" s="35"/>
      <c r="C94" s="28" t="s">
        <v>27</v>
      </c>
      <c r="D94" s="34"/>
      <c r="E94" s="34"/>
      <c r="F94" s="23" t="str">
        <f>IF(E20="","",E20)</f>
        <v>Vyplň údaj</v>
      </c>
      <c r="G94" s="34"/>
      <c r="H94" s="34"/>
      <c r="I94" s="28" t="s">
        <v>31</v>
      </c>
      <c r="J94" s="32" t="str">
        <f>E26</f>
        <v xml:space="preserve"> </v>
      </c>
      <c r="K94" s="34"/>
      <c r="L94" s="51"/>
      <c r="S94" s="34"/>
      <c r="T94" s="34"/>
      <c r="U94" s="34"/>
      <c r="V94" s="34"/>
      <c r="W94" s="34"/>
      <c r="X94" s="34"/>
      <c r="Y94" s="34"/>
      <c r="Z94" s="34"/>
      <c r="AA94" s="34"/>
      <c r="AB94" s="34"/>
      <c r="AC94" s="34"/>
      <c r="AD94" s="34"/>
      <c r="AE94" s="34"/>
    </row>
    <row r="95" s="2" customFormat="1" ht="10.32" customHeight="1">
      <c r="A95" s="34"/>
      <c r="B95" s="35"/>
      <c r="C95" s="34"/>
      <c r="D95" s="34"/>
      <c r="E95" s="34"/>
      <c r="F95" s="34"/>
      <c r="G95" s="34"/>
      <c r="H95" s="34"/>
      <c r="I95" s="34"/>
      <c r="J95" s="34"/>
      <c r="K95" s="34"/>
      <c r="L95" s="51"/>
      <c r="S95" s="34"/>
      <c r="T95" s="34"/>
      <c r="U95" s="34"/>
      <c r="V95" s="34"/>
      <c r="W95" s="34"/>
      <c r="X95" s="34"/>
      <c r="Y95" s="34"/>
      <c r="Z95" s="34"/>
      <c r="AA95" s="34"/>
      <c r="AB95" s="34"/>
      <c r="AC95" s="34"/>
      <c r="AD95" s="34"/>
      <c r="AE95" s="34"/>
    </row>
    <row r="96" s="2" customFormat="1" ht="29.28" customHeight="1">
      <c r="A96" s="34"/>
      <c r="B96" s="35"/>
      <c r="C96" s="142" t="s">
        <v>256</v>
      </c>
      <c r="D96" s="134"/>
      <c r="E96" s="134"/>
      <c r="F96" s="134"/>
      <c r="G96" s="134"/>
      <c r="H96" s="134"/>
      <c r="I96" s="134"/>
      <c r="J96" s="143" t="s">
        <v>257</v>
      </c>
      <c r="K96" s="1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2.8" customHeight="1">
      <c r="A98" s="34"/>
      <c r="B98" s="35"/>
      <c r="C98" s="144" t="s">
        <v>258</v>
      </c>
      <c r="D98" s="34"/>
      <c r="E98" s="34"/>
      <c r="F98" s="34"/>
      <c r="G98" s="34"/>
      <c r="H98" s="34"/>
      <c r="I98" s="34"/>
      <c r="J98" s="92">
        <f>J126</f>
        <v>0</v>
      </c>
      <c r="K98" s="34"/>
      <c r="L98" s="51"/>
      <c r="S98" s="34"/>
      <c r="T98" s="34"/>
      <c r="U98" s="34"/>
      <c r="V98" s="34"/>
      <c r="W98" s="34"/>
      <c r="X98" s="34"/>
      <c r="Y98" s="34"/>
      <c r="Z98" s="34"/>
      <c r="AA98" s="34"/>
      <c r="AB98" s="34"/>
      <c r="AC98" s="34"/>
      <c r="AD98" s="34"/>
      <c r="AE98" s="34"/>
      <c r="AU98" s="15" t="s">
        <v>259</v>
      </c>
    </row>
    <row r="99" s="9" customFormat="1" ht="24.96" customHeight="1">
      <c r="A99" s="9"/>
      <c r="B99" s="145"/>
      <c r="C99" s="9"/>
      <c r="D99" s="146" t="s">
        <v>260</v>
      </c>
      <c r="E99" s="147"/>
      <c r="F99" s="147"/>
      <c r="G99" s="147"/>
      <c r="H99" s="147"/>
      <c r="I99" s="147"/>
      <c r="J99" s="148">
        <f>J127</f>
        <v>0</v>
      </c>
      <c r="K99" s="9"/>
      <c r="L99" s="145"/>
      <c r="S99" s="9"/>
      <c r="T99" s="9"/>
      <c r="U99" s="9"/>
      <c r="V99" s="9"/>
      <c r="W99" s="9"/>
      <c r="X99" s="9"/>
      <c r="Y99" s="9"/>
      <c r="Z99" s="9"/>
      <c r="AA99" s="9"/>
      <c r="AB99" s="9"/>
      <c r="AC99" s="9"/>
      <c r="AD99" s="9"/>
      <c r="AE99" s="9"/>
    </row>
    <row r="100" s="10" customFormat="1" ht="19.92" customHeight="1">
      <c r="A100" s="10"/>
      <c r="B100" s="149"/>
      <c r="C100" s="10"/>
      <c r="D100" s="150" t="s">
        <v>261</v>
      </c>
      <c r="E100" s="151"/>
      <c r="F100" s="151"/>
      <c r="G100" s="151"/>
      <c r="H100" s="151"/>
      <c r="I100" s="151"/>
      <c r="J100" s="152">
        <f>J128</f>
        <v>0</v>
      </c>
      <c r="K100" s="10"/>
      <c r="L100" s="149"/>
      <c r="S100" s="10"/>
      <c r="T100" s="10"/>
      <c r="U100" s="10"/>
      <c r="V100" s="10"/>
      <c r="W100" s="10"/>
      <c r="X100" s="10"/>
      <c r="Y100" s="10"/>
      <c r="Z100" s="10"/>
      <c r="AA100" s="10"/>
      <c r="AB100" s="10"/>
      <c r="AC100" s="10"/>
      <c r="AD100" s="10"/>
      <c r="AE100" s="10"/>
    </row>
    <row r="101" s="10" customFormat="1" ht="19.92" customHeight="1">
      <c r="A101" s="10"/>
      <c r="B101" s="149"/>
      <c r="C101" s="10"/>
      <c r="D101" s="150" t="s">
        <v>262</v>
      </c>
      <c r="E101" s="151"/>
      <c r="F101" s="151"/>
      <c r="G101" s="151"/>
      <c r="H101" s="151"/>
      <c r="I101" s="151"/>
      <c r="J101" s="152">
        <f>J141</f>
        <v>0</v>
      </c>
      <c r="K101" s="10"/>
      <c r="L101" s="149"/>
      <c r="S101" s="10"/>
      <c r="T101" s="10"/>
      <c r="U101" s="10"/>
      <c r="V101" s="10"/>
      <c r="W101" s="10"/>
      <c r="X101" s="10"/>
      <c r="Y101" s="10"/>
      <c r="Z101" s="10"/>
      <c r="AA101" s="10"/>
      <c r="AB101" s="10"/>
      <c r="AC101" s="10"/>
      <c r="AD101" s="10"/>
      <c r="AE101" s="10"/>
    </row>
    <row r="102" s="10" customFormat="1" ht="19.92" customHeight="1">
      <c r="A102" s="10"/>
      <c r="B102" s="149"/>
      <c r="C102" s="10"/>
      <c r="D102" s="150" t="s">
        <v>263</v>
      </c>
      <c r="E102" s="151"/>
      <c r="F102" s="151"/>
      <c r="G102" s="151"/>
      <c r="H102" s="151"/>
      <c r="I102" s="151"/>
      <c r="J102" s="152">
        <f>J160</f>
        <v>0</v>
      </c>
      <c r="K102" s="10"/>
      <c r="L102" s="149"/>
      <c r="S102" s="10"/>
      <c r="T102" s="10"/>
      <c r="U102" s="10"/>
      <c r="V102" s="10"/>
      <c r="W102" s="10"/>
      <c r="X102" s="10"/>
      <c r="Y102" s="10"/>
      <c r="Z102" s="10"/>
      <c r="AA102" s="10"/>
      <c r="AB102" s="10"/>
      <c r="AC102" s="10"/>
      <c r="AD102" s="10"/>
      <c r="AE102" s="10"/>
    </row>
    <row r="103" s="10" customFormat="1" ht="19.92" customHeight="1">
      <c r="A103" s="10"/>
      <c r="B103" s="149"/>
      <c r="C103" s="10"/>
      <c r="D103" s="150" t="s">
        <v>264</v>
      </c>
      <c r="E103" s="151"/>
      <c r="F103" s="151"/>
      <c r="G103" s="151"/>
      <c r="H103" s="151"/>
      <c r="I103" s="151"/>
      <c r="J103" s="152">
        <f>J173</f>
        <v>0</v>
      </c>
      <c r="K103" s="10"/>
      <c r="L103" s="149"/>
      <c r="S103" s="10"/>
      <c r="T103" s="10"/>
      <c r="U103" s="10"/>
      <c r="V103" s="10"/>
      <c r="W103" s="10"/>
      <c r="X103" s="10"/>
      <c r="Y103" s="10"/>
      <c r="Z103" s="10"/>
      <c r="AA103" s="10"/>
      <c r="AB103" s="10"/>
      <c r="AC103" s="10"/>
      <c r="AD103" s="10"/>
      <c r="AE103" s="10"/>
    </row>
    <row r="104" s="10" customFormat="1" ht="19.92" customHeight="1">
      <c r="A104" s="10"/>
      <c r="B104" s="149"/>
      <c r="C104" s="10"/>
      <c r="D104" s="150" t="s">
        <v>265</v>
      </c>
      <c r="E104" s="151"/>
      <c r="F104" s="151"/>
      <c r="G104" s="151"/>
      <c r="H104" s="151"/>
      <c r="I104" s="151"/>
      <c r="J104" s="152">
        <f>J177</f>
        <v>0</v>
      </c>
      <c r="K104" s="10"/>
      <c r="L104" s="149"/>
      <c r="S104" s="10"/>
      <c r="T104" s="10"/>
      <c r="U104" s="10"/>
      <c r="V104" s="10"/>
      <c r="W104" s="10"/>
      <c r="X104" s="10"/>
      <c r="Y104" s="10"/>
      <c r="Z104" s="10"/>
      <c r="AA104" s="10"/>
      <c r="AB104" s="10"/>
      <c r="AC104" s="10"/>
      <c r="AD104" s="10"/>
      <c r="AE104" s="10"/>
    </row>
    <row r="105" s="2" customFormat="1" ht="21.84" customHeight="1">
      <c r="A105" s="34"/>
      <c r="B105" s="35"/>
      <c r="C105" s="34"/>
      <c r="D105" s="34"/>
      <c r="E105" s="34"/>
      <c r="F105" s="34"/>
      <c r="G105" s="34"/>
      <c r="H105" s="34"/>
      <c r="I105" s="34"/>
      <c r="J105" s="34"/>
      <c r="K105" s="34"/>
      <c r="L105" s="51"/>
      <c r="S105" s="34"/>
      <c r="T105" s="34"/>
      <c r="U105" s="34"/>
      <c r="V105" s="34"/>
      <c r="W105" s="34"/>
      <c r="X105" s="34"/>
      <c r="Y105" s="34"/>
      <c r="Z105" s="34"/>
      <c r="AA105" s="34"/>
      <c r="AB105" s="34"/>
      <c r="AC105" s="34"/>
      <c r="AD105" s="34"/>
      <c r="AE105" s="34"/>
    </row>
    <row r="106" s="2" customFormat="1" ht="6.96" customHeight="1">
      <c r="A106" s="34"/>
      <c r="B106" s="56"/>
      <c r="C106" s="57"/>
      <c r="D106" s="57"/>
      <c r="E106" s="57"/>
      <c r="F106" s="57"/>
      <c r="G106" s="57"/>
      <c r="H106" s="57"/>
      <c r="I106" s="57"/>
      <c r="J106" s="57"/>
      <c r="K106" s="57"/>
      <c r="L106" s="51"/>
      <c r="S106" s="34"/>
      <c r="T106" s="34"/>
      <c r="U106" s="34"/>
      <c r="V106" s="34"/>
      <c r="W106" s="34"/>
      <c r="X106" s="34"/>
      <c r="Y106" s="34"/>
      <c r="Z106" s="34"/>
      <c r="AA106" s="34"/>
      <c r="AB106" s="34"/>
      <c r="AC106" s="34"/>
      <c r="AD106" s="34"/>
      <c r="AE106" s="34"/>
    </row>
    <row r="110" s="2" customFormat="1" ht="6.96" customHeight="1">
      <c r="A110" s="34"/>
      <c r="B110" s="58"/>
      <c r="C110" s="59"/>
      <c r="D110" s="59"/>
      <c r="E110" s="59"/>
      <c r="F110" s="59"/>
      <c r="G110" s="59"/>
      <c r="H110" s="59"/>
      <c r="I110" s="59"/>
      <c r="J110" s="59"/>
      <c r="K110" s="59"/>
      <c r="L110" s="51"/>
      <c r="S110" s="34"/>
      <c r="T110" s="34"/>
      <c r="U110" s="34"/>
      <c r="V110" s="34"/>
      <c r="W110" s="34"/>
      <c r="X110" s="34"/>
      <c r="Y110" s="34"/>
      <c r="Z110" s="34"/>
      <c r="AA110" s="34"/>
      <c r="AB110" s="34"/>
      <c r="AC110" s="34"/>
      <c r="AD110" s="34"/>
      <c r="AE110" s="34"/>
    </row>
    <row r="111" s="2" customFormat="1" ht="24.96" customHeight="1">
      <c r="A111" s="34"/>
      <c r="B111" s="35"/>
      <c r="C111" s="19" t="s">
        <v>266</v>
      </c>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6.96" customHeight="1">
      <c r="A112" s="34"/>
      <c r="B112" s="35"/>
      <c r="C112" s="34"/>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2" customHeight="1">
      <c r="A113" s="34"/>
      <c r="B113" s="35"/>
      <c r="C113" s="28" t="s">
        <v>16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16.5" customHeight="1">
      <c r="A114" s="34"/>
      <c r="B114" s="35"/>
      <c r="C114" s="34"/>
      <c r="D114" s="34"/>
      <c r="E114" s="126" t="str">
        <f>E7</f>
        <v>Městský park -Děkanská zahrada Pelhřimov - kompletní provedení</v>
      </c>
      <c r="F114" s="28"/>
      <c r="G114" s="28"/>
      <c r="H114" s="28"/>
      <c r="I114" s="34"/>
      <c r="J114" s="34"/>
      <c r="K114" s="34"/>
      <c r="L114" s="51"/>
      <c r="S114" s="34"/>
      <c r="T114" s="34"/>
      <c r="U114" s="34"/>
      <c r="V114" s="34"/>
      <c r="W114" s="34"/>
      <c r="X114" s="34"/>
      <c r="Y114" s="34"/>
      <c r="Z114" s="34"/>
      <c r="AA114" s="34"/>
      <c r="AB114" s="34"/>
      <c r="AC114" s="34"/>
      <c r="AD114" s="34"/>
      <c r="AE114" s="34"/>
    </row>
    <row r="115" s="1" customFormat="1" ht="12" customHeight="1">
      <c r="B115" s="18"/>
      <c r="C115" s="28" t="s">
        <v>249</v>
      </c>
      <c r="L115" s="18"/>
    </row>
    <row r="116" s="2" customFormat="1" ht="16.5" customHeight="1">
      <c r="A116" s="34"/>
      <c r="B116" s="35"/>
      <c r="C116" s="34"/>
      <c r="D116" s="34"/>
      <c r="E116" s="126" t="s">
        <v>4322</v>
      </c>
      <c r="F116" s="34"/>
      <c r="G116" s="34"/>
      <c r="H116" s="34"/>
      <c r="I116" s="34"/>
      <c r="J116" s="34"/>
      <c r="K116" s="34"/>
      <c r="L116" s="51"/>
      <c r="S116" s="34"/>
      <c r="T116" s="34"/>
      <c r="U116" s="34"/>
      <c r="V116" s="34"/>
      <c r="W116" s="34"/>
      <c r="X116" s="34"/>
      <c r="Y116" s="34"/>
      <c r="Z116" s="34"/>
      <c r="AA116" s="34"/>
      <c r="AB116" s="34"/>
      <c r="AC116" s="34"/>
      <c r="AD116" s="34"/>
      <c r="AE116" s="34"/>
    </row>
    <row r="117" s="2" customFormat="1" ht="12" customHeight="1">
      <c r="A117" s="34"/>
      <c r="B117" s="35"/>
      <c r="C117" s="28" t="s">
        <v>251</v>
      </c>
      <c r="D117" s="34"/>
      <c r="E117" s="34"/>
      <c r="F117" s="34"/>
      <c r="G117" s="34"/>
      <c r="H117" s="34"/>
      <c r="I117" s="34"/>
      <c r="J117" s="34"/>
      <c r="K117" s="34"/>
      <c r="L117" s="51"/>
      <c r="S117" s="34"/>
      <c r="T117" s="34"/>
      <c r="U117" s="34"/>
      <c r="V117" s="34"/>
      <c r="W117" s="34"/>
      <c r="X117" s="34"/>
      <c r="Y117" s="34"/>
      <c r="Z117" s="34"/>
      <c r="AA117" s="34"/>
      <c r="AB117" s="34"/>
      <c r="AC117" s="34"/>
      <c r="AD117" s="34"/>
      <c r="AE117" s="34"/>
    </row>
    <row r="118" s="2" customFormat="1" ht="16.5" customHeight="1">
      <c r="A118" s="34"/>
      <c r="B118" s="35"/>
      <c r="C118" s="34"/>
      <c r="D118" s="34"/>
      <c r="E118" s="63" t="str">
        <f>E11</f>
        <v>D.7.3.0. - Vedlejší rozpočtové náklady</v>
      </c>
      <c r="F118" s="34"/>
      <c r="G118" s="34"/>
      <c r="H118" s="34"/>
      <c r="I118" s="34"/>
      <c r="J118" s="34"/>
      <c r="K118" s="34"/>
      <c r="L118" s="51"/>
      <c r="S118" s="34"/>
      <c r="T118" s="34"/>
      <c r="U118" s="34"/>
      <c r="V118" s="34"/>
      <c r="W118" s="34"/>
      <c r="X118" s="34"/>
      <c r="Y118" s="34"/>
      <c r="Z118" s="34"/>
      <c r="AA118" s="34"/>
      <c r="AB118" s="34"/>
      <c r="AC118" s="34"/>
      <c r="AD118" s="34"/>
      <c r="AE118" s="34"/>
    </row>
    <row r="119" s="2" customFormat="1" ht="6.96" customHeight="1">
      <c r="A119" s="34"/>
      <c r="B119" s="35"/>
      <c r="C119" s="34"/>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12" customHeight="1">
      <c r="A120" s="34"/>
      <c r="B120" s="35"/>
      <c r="C120" s="28" t="s">
        <v>20</v>
      </c>
      <c r="D120" s="34"/>
      <c r="E120" s="34"/>
      <c r="F120" s="23" t="str">
        <f>F14</f>
        <v xml:space="preserve"> </v>
      </c>
      <c r="G120" s="34"/>
      <c r="H120" s="34"/>
      <c r="I120" s="28" t="s">
        <v>22</v>
      </c>
      <c r="J120" s="65" t="str">
        <f>IF(J14="","",J14)</f>
        <v>5. 12. 2024</v>
      </c>
      <c r="K120" s="34"/>
      <c r="L120" s="51"/>
      <c r="S120" s="34"/>
      <c r="T120" s="34"/>
      <c r="U120" s="34"/>
      <c r="V120" s="34"/>
      <c r="W120" s="34"/>
      <c r="X120" s="34"/>
      <c r="Y120" s="34"/>
      <c r="Z120" s="34"/>
      <c r="AA120" s="34"/>
      <c r="AB120" s="34"/>
      <c r="AC120" s="34"/>
      <c r="AD120" s="34"/>
      <c r="AE120" s="34"/>
    </row>
    <row r="121" s="2" customFormat="1" ht="6.96" customHeight="1">
      <c r="A121" s="34"/>
      <c r="B121" s="35"/>
      <c r="C121" s="34"/>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5.15" customHeight="1">
      <c r="A122" s="34"/>
      <c r="B122" s="35"/>
      <c r="C122" s="28" t="s">
        <v>24</v>
      </c>
      <c r="D122" s="34"/>
      <c r="E122" s="34"/>
      <c r="F122" s="23" t="str">
        <f>E17</f>
        <v xml:space="preserve"> </v>
      </c>
      <c r="G122" s="34"/>
      <c r="H122" s="34"/>
      <c r="I122" s="28" t="s">
        <v>29</v>
      </c>
      <c r="J122" s="32" t="str">
        <f>E23</f>
        <v xml:space="preserve"> </v>
      </c>
      <c r="K122" s="34"/>
      <c r="L122" s="51"/>
      <c r="S122" s="34"/>
      <c r="T122" s="34"/>
      <c r="U122" s="34"/>
      <c r="V122" s="34"/>
      <c r="W122" s="34"/>
      <c r="X122" s="34"/>
      <c r="Y122" s="34"/>
      <c r="Z122" s="34"/>
      <c r="AA122" s="34"/>
      <c r="AB122" s="34"/>
      <c r="AC122" s="34"/>
      <c r="AD122" s="34"/>
      <c r="AE122" s="34"/>
    </row>
    <row r="123" s="2" customFormat="1" ht="15.15" customHeight="1">
      <c r="A123" s="34"/>
      <c r="B123" s="35"/>
      <c r="C123" s="28" t="s">
        <v>27</v>
      </c>
      <c r="D123" s="34"/>
      <c r="E123" s="34"/>
      <c r="F123" s="23" t="str">
        <f>IF(E20="","",E20)</f>
        <v>Vyplň údaj</v>
      </c>
      <c r="G123" s="34"/>
      <c r="H123" s="34"/>
      <c r="I123" s="28" t="s">
        <v>31</v>
      </c>
      <c r="J123" s="32" t="str">
        <f>E26</f>
        <v xml:space="preserve"> </v>
      </c>
      <c r="K123" s="34"/>
      <c r="L123" s="51"/>
      <c r="S123" s="34"/>
      <c r="T123" s="34"/>
      <c r="U123" s="34"/>
      <c r="V123" s="34"/>
      <c r="W123" s="34"/>
      <c r="X123" s="34"/>
      <c r="Y123" s="34"/>
      <c r="Z123" s="34"/>
      <c r="AA123" s="34"/>
      <c r="AB123" s="34"/>
      <c r="AC123" s="34"/>
      <c r="AD123" s="34"/>
      <c r="AE123" s="34"/>
    </row>
    <row r="124" s="2" customFormat="1" ht="10.32" customHeight="1">
      <c r="A124" s="34"/>
      <c r="B124" s="35"/>
      <c r="C124" s="34"/>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11" customFormat="1" ht="29.28" customHeight="1">
      <c r="A125" s="153"/>
      <c r="B125" s="154"/>
      <c r="C125" s="155" t="s">
        <v>267</v>
      </c>
      <c r="D125" s="156" t="s">
        <v>58</v>
      </c>
      <c r="E125" s="156" t="s">
        <v>54</v>
      </c>
      <c r="F125" s="156" t="s">
        <v>55</v>
      </c>
      <c r="G125" s="156" t="s">
        <v>268</v>
      </c>
      <c r="H125" s="156" t="s">
        <v>269</v>
      </c>
      <c r="I125" s="156" t="s">
        <v>270</v>
      </c>
      <c r="J125" s="157" t="s">
        <v>257</v>
      </c>
      <c r="K125" s="158" t="s">
        <v>271</v>
      </c>
      <c r="L125" s="159"/>
      <c r="M125" s="82" t="s">
        <v>1</v>
      </c>
      <c r="N125" s="83" t="s">
        <v>37</v>
      </c>
      <c r="O125" s="83" t="s">
        <v>272</v>
      </c>
      <c r="P125" s="83" t="s">
        <v>273</v>
      </c>
      <c r="Q125" s="83" t="s">
        <v>274</v>
      </c>
      <c r="R125" s="83" t="s">
        <v>275</v>
      </c>
      <c r="S125" s="83" t="s">
        <v>276</v>
      </c>
      <c r="T125" s="84" t="s">
        <v>277</v>
      </c>
      <c r="U125" s="153"/>
      <c r="V125" s="153"/>
      <c r="W125" s="153"/>
      <c r="X125" s="153"/>
      <c r="Y125" s="153"/>
      <c r="Z125" s="153"/>
      <c r="AA125" s="153"/>
      <c r="AB125" s="153"/>
      <c r="AC125" s="153"/>
      <c r="AD125" s="153"/>
      <c r="AE125" s="153"/>
    </row>
    <row r="126" s="2" customFormat="1" ht="22.8" customHeight="1">
      <c r="A126" s="34"/>
      <c r="B126" s="35"/>
      <c r="C126" s="89" t="s">
        <v>278</v>
      </c>
      <c r="D126" s="34"/>
      <c r="E126" s="34"/>
      <c r="F126" s="34"/>
      <c r="G126" s="34"/>
      <c r="H126" s="34"/>
      <c r="I126" s="34"/>
      <c r="J126" s="160">
        <f>BK126</f>
        <v>0</v>
      </c>
      <c r="K126" s="34"/>
      <c r="L126" s="35"/>
      <c r="M126" s="85"/>
      <c r="N126" s="69"/>
      <c r="O126" s="86"/>
      <c r="P126" s="161">
        <f>P127</f>
        <v>0</v>
      </c>
      <c r="Q126" s="86"/>
      <c r="R126" s="161">
        <f>R127</f>
        <v>0</v>
      </c>
      <c r="S126" s="86"/>
      <c r="T126" s="162">
        <f>T127</f>
        <v>0</v>
      </c>
      <c r="U126" s="34"/>
      <c r="V126" s="34"/>
      <c r="W126" s="34"/>
      <c r="X126" s="34"/>
      <c r="Y126" s="34"/>
      <c r="Z126" s="34"/>
      <c r="AA126" s="34"/>
      <c r="AB126" s="34"/>
      <c r="AC126" s="34"/>
      <c r="AD126" s="34"/>
      <c r="AE126" s="34"/>
      <c r="AT126" s="15" t="s">
        <v>72</v>
      </c>
      <c r="AU126" s="15" t="s">
        <v>259</v>
      </c>
      <c r="BK126" s="163">
        <f>BK127</f>
        <v>0</v>
      </c>
    </row>
    <row r="127" s="12" customFormat="1" ht="25.92" customHeight="1">
      <c r="A127" s="12"/>
      <c r="B127" s="164"/>
      <c r="C127" s="12"/>
      <c r="D127" s="165" t="s">
        <v>72</v>
      </c>
      <c r="E127" s="166" t="s">
        <v>279</v>
      </c>
      <c r="F127" s="166" t="s">
        <v>89</v>
      </c>
      <c r="G127" s="12"/>
      <c r="H127" s="12"/>
      <c r="I127" s="167"/>
      <c r="J127" s="168">
        <f>BK127</f>
        <v>0</v>
      </c>
      <c r="K127" s="12"/>
      <c r="L127" s="164"/>
      <c r="M127" s="169"/>
      <c r="N127" s="170"/>
      <c r="O127" s="170"/>
      <c r="P127" s="171">
        <f>P128+P141+P160+P173+P177</f>
        <v>0</v>
      </c>
      <c r="Q127" s="170"/>
      <c r="R127" s="171">
        <f>R128+R141+R160+R173+R177</f>
        <v>0</v>
      </c>
      <c r="S127" s="170"/>
      <c r="T127" s="172">
        <f>T128+T141+T160+T173+T177</f>
        <v>0</v>
      </c>
      <c r="U127" s="12"/>
      <c r="V127" s="12"/>
      <c r="W127" s="12"/>
      <c r="X127" s="12"/>
      <c r="Y127" s="12"/>
      <c r="Z127" s="12"/>
      <c r="AA127" s="12"/>
      <c r="AB127" s="12"/>
      <c r="AC127" s="12"/>
      <c r="AD127" s="12"/>
      <c r="AE127" s="12"/>
      <c r="AR127" s="165" t="s">
        <v>280</v>
      </c>
      <c r="AT127" s="173" t="s">
        <v>72</v>
      </c>
      <c r="AU127" s="173" t="s">
        <v>73</v>
      </c>
      <c r="AY127" s="165" t="s">
        <v>281</v>
      </c>
      <c r="BK127" s="174">
        <f>BK128+BK141+BK160+BK173+BK177</f>
        <v>0</v>
      </c>
    </row>
    <row r="128" s="12" customFormat="1" ht="22.8" customHeight="1">
      <c r="A128" s="12"/>
      <c r="B128" s="164"/>
      <c r="C128" s="12"/>
      <c r="D128" s="165" t="s">
        <v>72</v>
      </c>
      <c r="E128" s="175" t="s">
        <v>282</v>
      </c>
      <c r="F128" s="175" t="s">
        <v>283</v>
      </c>
      <c r="G128" s="12"/>
      <c r="H128" s="12"/>
      <c r="I128" s="167"/>
      <c r="J128" s="176">
        <f>BK128</f>
        <v>0</v>
      </c>
      <c r="K128" s="12"/>
      <c r="L128" s="164"/>
      <c r="M128" s="169"/>
      <c r="N128" s="170"/>
      <c r="O128" s="170"/>
      <c r="P128" s="171">
        <f>SUM(P129:P140)</f>
        <v>0</v>
      </c>
      <c r="Q128" s="170"/>
      <c r="R128" s="171">
        <f>SUM(R129:R140)</f>
        <v>0</v>
      </c>
      <c r="S128" s="170"/>
      <c r="T128" s="172">
        <f>SUM(T129:T140)</f>
        <v>0</v>
      </c>
      <c r="U128" s="12"/>
      <c r="V128" s="12"/>
      <c r="W128" s="12"/>
      <c r="X128" s="12"/>
      <c r="Y128" s="12"/>
      <c r="Z128" s="12"/>
      <c r="AA128" s="12"/>
      <c r="AB128" s="12"/>
      <c r="AC128" s="12"/>
      <c r="AD128" s="12"/>
      <c r="AE128" s="12"/>
      <c r="AR128" s="165" t="s">
        <v>280</v>
      </c>
      <c r="AT128" s="173" t="s">
        <v>72</v>
      </c>
      <c r="AU128" s="173" t="s">
        <v>80</v>
      </c>
      <c r="AY128" s="165" t="s">
        <v>281</v>
      </c>
      <c r="BK128" s="174">
        <f>SUM(BK129:BK140)</f>
        <v>0</v>
      </c>
    </row>
    <row r="129" s="2" customFormat="1" ht="16.5" customHeight="1">
      <c r="A129" s="34"/>
      <c r="B129" s="177"/>
      <c r="C129" s="178" t="s">
        <v>82</v>
      </c>
      <c r="D129" s="178" t="s">
        <v>284</v>
      </c>
      <c r="E129" s="179" t="s">
        <v>285</v>
      </c>
      <c r="F129" s="180" t="s">
        <v>286</v>
      </c>
      <c r="G129" s="181" t="s">
        <v>287</v>
      </c>
      <c r="H129" s="182"/>
      <c r="I129" s="183"/>
      <c r="J129" s="184">
        <f>ROUND(I129*H129,2)</f>
        <v>0</v>
      </c>
      <c r="K129" s="185"/>
      <c r="L129" s="35"/>
      <c r="M129" s="186" t="s">
        <v>1</v>
      </c>
      <c r="N129" s="187" t="s">
        <v>38</v>
      </c>
      <c r="O129" s="73"/>
      <c r="P129" s="188">
        <f>O129*H129</f>
        <v>0</v>
      </c>
      <c r="Q129" s="188">
        <v>0</v>
      </c>
      <c r="R129" s="188">
        <f>Q129*H129</f>
        <v>0</v>
      </c>
      <c r="S129" s="188">
        <v>0</v>
      </c>
      <c r="T129" s="189">
        <f>S129*H129</f>
        <v>0</v>
      </c>
      <c r="U129" s="34"/>
      <c r="V129" s="34"/>
      <c r="W129" s="34"/>
      <c r="X129" s="34"/>
      <c r="Y129" s="34"/>
      <c r="Z129" s="34"/>
      <c r="AA129" s="34"/>
      <c r="AB129" s="34"/>
      <c r="AC129" s="34"/>
      <c r="AD129" s="34"/>
      <c r="AE129" s="34"/>
      <c r="AR129" s="190" t="s">
        <v>288</v>
      </c>
      <c r="AT129" s="190" t="s">
        <v>284</v>
      </c>
      <c r="AU129" s="190" t="s">
        <v>82</v>
      </c>
      <c r="AY129" s="15" t="s">
        <v>281</v>
      </c>
      <c r="BE129" s="191">
        <f>IF(N129="základní",J129,0)</f>
        <v>0</v>
      </c>
      <c r="BF129" s="191">
        <f>IF(N129="snížená",J129,0)</f>
        <v>0</v>
      </c>
      <c r="BG129" s="191">
        <f>IF(N129="zákl. přenesená",J129,0)</f>
        <v>0</v>
      </c>
      <c r="BH129" s="191">
        <f>IF(N129="sníž. přenesená",J129,0)</f>
        <v>0</v>
      </c>
      <c r="BI129" s="191">
        <f>IF(N129="nulová",J129,0)</f>
        <v>0</v>
      </c>
      <c r="BJ129" s="15" t="s">
        <v>80</v>
      </c>
      <c r="BK129" s="191">
        <f>ROUND(I129*H129,2)</f>
        <v>0</v>
      </c>
      <c r="BL129" s="15" t="s">
        <v>288</v>
      </c>
      <c r="BM129" s="190" t="s">
        <v>4324</v>
      </c>
    </row>
    <row r="130" s="2" customFormat="1">
      <c r="A130" s="34"/>
      <c r="B130" s="35"/>
      <c r="C130" s="34"/>
      <c r="D130" s="192" t="s">
        <v>290</v>
      </c>
      <c r="E130" s="34"/>
      <c r="F130" s="193" t="s">
        <v>286</v>
      </c>
      <c r="G130" s="34"/>
      <c r="H130" s="34"/>
      <c r="I130" s="194"/>
      <c r="J130" s="34"/>
      <c r="K130" s="34"/>
      <c r="L130" s="35"/>
      <c r="M130" s="195"/>
      <c r="N130" s="196"/>
      <c r="O130" s="73"/>
      <c r="P130" s="73"/>
      <c r="Q130" s="73"/>
      <c r="R130" s="73"/>
      <c r="S130" s="73"/>
      <c r="T130" s="74"/>
      <c r="U130" s="34"/>
      <c r="V130" s="34"/>
      <c r="W130" s="34"/>
      <c r="X130" s="34"/>
      <c r="Y130" s="34"/>
      <c r="Z130" s="34"/>
      <c r="AA130" s="34"/>
      <c r="AB130" s="34"/>
      <c r="AC130" s="34"/>
      <c r="AD130" s="34"/>
      <c r="AE130" s="34"/>
      <c r="AT130" s="15" t="s">
        <v>290</v>
      </c>
      <c r="AU130" s="15" t="s">
        <v>82</v>
      </c>
    </row>
    <row r="131" s="2" customFormat="1">
      <c r="A131" s="34"/>
      <c r="B131" s="35"/>
      <c r="C131" s="34"/>
      <c r="D131" s="192" t="s">
        <v>291</v>
      </c>
      <c r="E131" s="34"/>
      <c r="F131" s="197" t="s">
        <v>292</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291</v>
      </c>
      <c r="AU131" s="15" t="s">
        <v>82</v>
      </c>
    </row>
    <row r="132" s="2" customFormat="1" ht="16.5" customHeight="1">
      <c r="A132" s="34"/>
      <c r="B132" s="177"/>
      <c r="C132" s="178" t="s">
        <v>90</v>
      </c>
      <c r="D132" s="178" t="s">
        <v>284</v>
      </c>
      <c r="E132" s="179" t="s">
        <v>293</v>
      </c>
      <c r="F132" s="180" t="s">
        <v>294</v>
      </c>
      <c r="G132" s="181" t="s">
        <v>287</v>
      </c>
      <c r="H132" s="182"/>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288</v>
      </c>
      <c r="AT132" s="190" t="s">
        <v>284</v>
      </c>
      <c r="AU132" s="190" t="s">
        <v>82</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288</v>
      </c>
      <c r="BM132" s="190" t="s">
        <v>4325</v>
      </c>
    </row>
    <row r="133" s="2" customFormat="1">
      <c r="A133" s="34"/>
      <c r="B133" s="35"/>
      <c r="C133" s="34"/>
      <c r="D133" s="192" t="s">
        <v>290</v>
      </c>
      <c r="E133" s="34"/>
      <c r="F133" s="193" t="s">
        <v>294</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82</v>
      </c>
    </row>
    <row r="134" s="2" customFormat="1">
      <c r="A134" s="34"/>
      <c r="B134" s="35"/>
      <c r="C134" s="34"/>
      <c r="D134" s="192" t="s">
        <v>291</v>
      </c>
      <c r="E134" s="34"/>
      <c r="F134" s="197" t="s">
        <v>296</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291</v>
      </c>
      <c r="AU134" s="15" t="s">
        <v>82</v>
      </c>
    </row>
    <row r="135" s="2" customFormat="1" ht="16.5" customHeight="1">
      <c r="A135" s="34"/>
      <c r="B135" s="177"/>
      <c r="C135" s="178" t="s">
        <v>97</v>
      </c>
      <c r="D135" s="178" t="s">
        <v>284</v>
      </c>
      <c r="E135" s="179" t="s">
        <v>297</v>
      </c>
      <c r="F135" s="180" t="s">
        <v>298</v>
      </c>
      <c r="G135" s="181" t="s">
        <v>287</v>
      </c>
      <c r="H135" s="182"/>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288</v>
      </c>
      <c r="AT135" s="190" t="s">
        <v>284</v>
      </c>
      <c r="AU135" s="190" t="s">
        <v>82</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288</v>
      </c>
      <c r="BM135" s="190" t="s">
        <v>4326</v>
      </c>
    </row>
    <row r="136" s="2" customFormat="1">
      <c r="A136" s="34"/>
      <c r="B136" s="35"/>
      <c r="C136" s="34"/>
      <c r="D136" s="192" t="s">
        <v>290</v>
      </c>
      <c r="E136" s="34"/>
      <c r="F136" s="193" t="s">
        <v>298</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82</v>
      </c>
    </row>
    <row r="137" s="2" customFormat="1">
      <c r="A137" s="34"/>
      <c r="B137" s="35"/>
      <c r="C137" s="34"/>
      <c r="D137" s="192" t="s">
        <v>291</v>
      </c>
      <c r="E137" s="34"/>
      <c r="F137" s="198" t="s">
        <v>300</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82</v>
      </c>
    </row>
    <row r="138" s="2" customFormat="1" ht="16.5" customHeight="1">
      <c r="A138" s="34"/>
      <c r="B138" s="177"/>
      <c r="C138" s="178" t="s">
        <v>280</v>
      </c>
      <c r="D138" s="178" t="s">
        <v>284</v>
      </c>
      <c r="E138" s="179" t="s">
        <v>301</v>
      </c>
      <c r="F138" s="180" t="s">
        <v>302</v>
      </c>
      <c r="G138" s="181" t="s">
        <v>287</v>
      </c>
      <c r="H138" s="182"/>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288</v>
      </c>
      <c r="AT138" s="190" t="s">
        <v>284</v>
      </c>
      <c r="AU138" s="190" t="s">
        <v>82</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288</v>
      </c>
      <c r="BM138" s="190" t="s">
        <v>4327</v>
      </c>
    </row>
    <row r="139" s="2" customFormat="1">
      <c r="A139" s="34"/>
      <c r="B139" s="35"/>
      <c r="C139" s="34"/>
      <c r="D139" s="192" t="s">
        <v>290</v>
      </c>
      <c r="E139" s="34"/>
      <c r="F139" s="193" t="s">
        <v>302</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82</v>
      </c>
    </row>
    <row r="140" s="2" customFormat="1">
      <c r="A140" s="34"/>
      <c r="B140" s="35"/>
      <c r="C140" s="34"/>
      <c r="D140" s="192" t="s">
        <v>291</v>
      </c>
      <c r="E140" s="34"/>
      <c r="F140" s="197" t="s">
        <v>304</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82</v>
      </c>
    </row>
    <row r="141" s="12" customFormat="1" ht="22.8" customHeight="1">
      <c r="A141" s="12"/>
      <c r="B141" s="164"/>
      <c r="C141" s="12"/>
      <c r="D141" s="165" t="s">
        <v>72</v>
      </c>
      <c r="E141" s="175" t="s">
        <v>305</v>
      </c>
      <c r="F141" s="175" t="s">
        <v>306</v>
      </c>
      <c r="G141" s="12"/>
      <c r="H141" s="12"/>
      <c r="I141" s="167"/>
      <c r="J141" s="176">
        <f>BK141</f>
        <v>0</v>
      </c>
      <c r="K141" s="12"/>
      <c r="L141" s="164"/>
      <c r="M141" s="169"/>
      <c r="N141" s="170"/>
      <c r="O141" s="170"/>
      <c r="P141" s="171">
        <f>SUM(P142:P159)</f>
        <v>0</v>
      </c>
      <c r="Q141" s="170"/>
      <c r="R141" s="171">
        <f>SUM(R142:R159)</f>
        <v>0</v>
      </c>
      <c r="S141" s="170"/>
      <c r="T141" s="172">
        <f>SUM(T142:T159)</f>
        <v>0</v>
      </c>
      <c r="U141" s="12"/>
      <c r="V141" s="12"/>
      <c r="W141" s="12"/>
      <c r="X141" s="12"/>
      <c r="Y141" s="12"/>
      <c r="Z141" s="12"/>
      <c r="AA141" s="12"/>
      <c r="AB141" s="12"/>
      <c r="AC141" s="12"/>
      <c r="AD141" s="12"/>
      <c r="AE141" s="12"/>
      <c r="AR141" s="165" t="s">
        <v>280</v>
      </c>
      <c r="AT141" s="173" t="s">
        <v>72</v>
      </c>
      <c r="AU141" s="173" t="s">
        <v>80</v>
      </c>
      <c r="AY141" s="165" t="s">
        <v>281</v>
      </c>
      <c r="BK141" s="174">
        <f>SUM(BK142:BK159)</f>
        <v>0</v>
      </c>
    </row>
    <row r="142" s="2" customFormat="1" ht="21.75" customHeight="1">
      <c r="A142" s="34"/>
      <c r="B142" s="177"/>
      <c r="C142" s="178" t="s">
        <v>307</v>
      </c>
      <c r="D142" s="178" t="s">
        <v>284</v>
      </c>
      <c r="E142" s="179" t="s">
        <v>308</v>
      </c>
      <c r="F142" s="180" t="s">
        <v>309</v>
      </c>
      <c r="G142" s="181" t="s">
        <v>287</v>
      </c>
      <c r="H142" s="182"/>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288</v>
      </c>
      <c r="AT142" s="190" t="s">
        <v>284</v>
      </c>
      <c r="AU142" s="190" t="s">
        <v>82</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288</v>
      </c>
      <c r="BM142" s="190" t="s">
        <v>4328</v>
      </c>
    </row>
    <row r="143" s="2" customFormat="1">
      <c r="A143" s="34"/>
      <c r="B143" s="35"/>
      <c r="C143" s="34"/>
      <c r="D143" s="192" t="s">
        <v>290</v>
      </c>
      <c r="E143" s="34"/>
      <c r="F143" s="193" t="s">
        <v>309</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82</v>
      </c>
    </row>
    <row r="144" s="2" customFormat="1">
      <c r="A144" s="34"/>
      <c r="B144" s="35"/>
      <c r="C144" s="34"/>
      <c r="D144" s="192" t="s">
        <v>291</v>
      </c>
      <c r="E144" s="34"/>
      <c r="F144" s="197" t="s">
        <v>311</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82</v>
      </c>
    </row>
    <row r="145" s="2" customFormat="1" ht="16.5" customHeight="1">
      <c r="A145" s="34"/>
      <c r="B145" s="177"/>
      <c r="C145" s="178" t="s">
        <v>312</v>
      </c>
      <c r="D145" s="178" t="s">
        <v>284</v>
      </c>
      <c r="E145" s="179" t="s">
        <v>313</v>
      </c>
      <c r="F145" s="180" t="s">
        <v>314</v>
      </c>
      <c r="G145" s="181" t="s">
        <v>287</v>
      </c>
      <c r="H145" s="182"/>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288</v>
      </c>
      <c r="AT145" s="190" t="s">
        <v>284</v>
      </c>
      <c r="AU145" s="190" t="s">
        <v>82</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288</v>
      </c>
      <c r="BM145" s="190" t="s">
        <v>4329</v>
      </c>
    </row>
    <row r="146" s="2" customFormat="1">
      <c r="A146" s="34"/>
      <c r="B146" s="35"/>
      <c r="C146" s="34"/>
      <c r="D146" s="192" t="s">
        <v>290</v>
      </c>
      <c r="E146" s="34"/>
      <c r="F146" s="193" t="s">
        <v>314</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82</v>
      </c>
    </row>
    <row r="147" s="2" customFormat="1">
      <c r="A147" s="34"/>
      <c r="B147" s="35"/>
      <c r="C147" s="34"/>
      <c r="D147" s="192" t="s">
        <v>291</v>
      </c>
      <c r="E147" s="34"/>
      <c r="F147" s="198" t="s">
        <v>316</v>
      </c>
      <c r="G147" s="34"/>
      <c r="H147" s="34"/>
      <c r="I147" s="194"/>
      <c r="J147" s="34"/>
      <c r="K147" s="34"/>
      <c r="L147" s="35"/>
      <c r="M147" s="195"/>
      <c r="N147" s="196"/>
      <c r="O147" s="73"/>
      <c r="P147" s="73"/>
      <c r="Q147" s="73"/>
      <c r="R147" s="73"/>
      <c r="S147" s="73"/>
      <c r="T147" s="74"/>
      <c r="U147" s="34"/>
      <c r="V147" s="34"/>
      <c r="W147" s="34"/>
      <c r="X147" s="34"/>
      <c r="Y147" s="34"/>
      <c r="Z147" s="34"/>
      <c r="AA147" s="34"/>
      <c r="AB147" s="34"/>
      <c r="AC147" s="34"/>
      <c r="AD147" s="34"/>
      <c r="AE147" s="34"/>
      <c r="AT147" s="15" t="s">
        <v>291</v>
      </c>
      <c r="AU147" s="15" t="s">
        <v>82</v>
      </c>
    </row>
    <row r="148" s="2" customFormat="1" ht="21.75" customHeight="1">
      <c r="A148" s="34"/>
      <c r="B148" s="177"/>
      <c r="C148" s="178" t="s">
        <v>317</v>
      </c>
      <c r="D148" s="178" t="s">
        <v>284</v>
      </c>
      <c r="E148" s="179" t="s">
        <v>318</v>
      </c>
      <c r="F148" s="180" t="s">
        <v>319</v>
      </c>
      <c r="G148" s="181" t="s">
        <v>287</v>
      </c>
      <c r="H148" s="182"/>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288</v>
      </c>
      <c r="AT148" s="190" t="s">
        <v>284</v>
      </c>
      <c r="AU148" s="190" t="s">
        <v>82</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288</v>
      </c>
      <c r="BM148" s="190" t="s">
        <v>4330</v>
      </c>
    </row>
    <row r="149" s="2" customFormat="1">
      <c r="A149" s="34"/>
      <c r="B149" s="35"/>
      <c r="C149" s="34"/>
      <c r="D149" s="192" t="s">
        <v>290</v>
      </c>
      <c r="E149" s="34"/>
      <c r="F149" s="193" t="s">
        <v>319</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82</v>
      </c>
    </row>
    <row r="150" s="2" customFormat="1">
      <c r="A150" s="34"/>
      <c r="B150" s="35"/>
      <c r="C150" s="34"/>
      <c r="D150" s="192" t="s">
        <v>291</v>
      </c>
      <c r="E150" s="34"/>
      <c r="F150" s="197" t="s">
        <v>321</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291</v>
      </c>
      <c r="AU150" s="15" t="s">
        <v>82</v>
      </c>
    </row>
    <row r="151" s="2" customFormat="1" ht="16.5" customHeight="1">
      <c r="A151" s="34"/>
      <c r="B151" s="177"/>
      <c r="C151" s="178" t="s">
        <v>322</v>
      </c>
      <c r="D151" s="178" t="s">
        <v>284</v>
      </c>
      <c r="E151" s="179" t="s">
        <v>323</v>
      </c>
      <c r="F151" s="180" t="s">
        <v>324</v>
      </c>
      <c r="G151" s="181" t="s">
        <v>287</v>
      </c>
      <c r="H151" s="182"/>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288</v>
      </c>
      <c r="AT151" s="190" t="s">
        <v>284</v>
      </c>
      <c r="AU151" s="190" t="s">
        <v>82</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288</v>
      </c>
      <c r="BM151" s="190" t="s">
        <v>4331</v>
      </c>
    </row>
    <row r="152" s="2" customFormat="1">
      <c r="A152" s="34"/>
      <c r="B152" s="35"/>
      <c r="C152" s="34"/>
      <c r="D152" s="192" t="s">
        <v>290</v>
      </c>
      <c r="E152" s="34"/>
      <c r="F152" s="193" t="s">
        <v>324</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82</v>
      </c>
    </row>
    <row r="153" s="2" customFormat="1">
      <c r="A153" s="34"/>
      <c r="B153" s="35"/>
      <c r="C153" s="34"/>
      <c r="D153" s="192" t="s">
        <v>291</v>
      </c>
      <c r="E153" s="34"/>
      <c r="F153" s="198" t="s">
        <v>326</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291</v>
      </c>
      <c r="AU153" s="15" t="s">
        <v>82</v>
      </c>
    </row>
    <row r="154" s="2" customFormat="1" ht="16.5" customHeight="1">
      <c r="A154" s="34"/>
      <c r="B154" s="177"/>
      <c r="C154" s="178" t="s">
        <v>327</v>
      </c>
      <c r="D154" s="178" t="s">
        <v>284</v>
      </c>
      <c r="E154" s="179" t="s">
        <v>328</v>
      </c>
      <c r="F154" s="180" t="s">
        <v>329</v>
      </c>
      <c r="G154" s="181" t="s">
        <v>287</v>
      </c>
      <c r="H154" s="182"/>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288</v>
      </c>
      <c r="AT154" s="190" t="s">
        <v>284</v>
      </c>
      <c r="AU154" s="190" t="s">
        <v>82</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288</v>
      </c>
      <c r="BM154" s="190" t="s">
        <v>4332</v>
      </c>
    </row>
    <row r="155" s="2" customFormat="1">
      <c r="A155" s="34"/>
      <c r="B155" s="35"/>
      <c r="C155" s="34"/>
      <c r="D155" s="192" t="s">
        <v>290</v>
      </c>
      <c r="E155" s="34"/>
      <c r="F155" s="193" t="s">
        <v>329</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82</v>
      </c>
    </row>
    <row r="156" s="2" customFormat="1">
      <c r="A156" s="34"/>
      <c r="B156" s="35"/>
      <c r="C156" s="34"/>
      <c r="D156" s="192" t="s">
        <v>291</v>
      </c>
      <c r="E156" s="34"/>
      <c r="F156" s="197" t="s">
        <v>331</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291</v>
      </c>
      <c r="AU156" s="15" t="s">
        <v>82</v>
      </c>
    </row>
    <row r="157" s="2" customFormat="1" ht="16.5" customHeight="1">
      <c r="A157" s="34"/>
      <c r="B157" s="177"/>
      <c r="C157" s="178" t="s">
        <v>332</v>
      </c>
      <c r="D157" s="178" t="s">
        <v>284</v>
      </c>
      <c r="E157" s="179" t="s">
        <v>333</v>
      </c>
      <c r="F157" s="180" t="s">
        <v>334</v>
      </c>
      <c r="G157" s="181" t="s">
        <v>287</v>
      </c>
      <c r="H157" s="182"/>
      <c r="I157" s="183"/>
      <c r="J157" s="184">
        <f>ROUND(I157*H157,2)</f>
        <v>0</v>
      </c>
      <c r="K157" s="185"/>
      <c r="L157" s="35"/>
      <c r="M157" s="186" t="s">
        <v>1</v>
      </c>
      <c r="N157" s="187" t="s">
        <v>38</v>
      </c>
      <c r="O157" s="73"/>
      <c r="P157" s="188">
        <f>O157*H157</f>
        <v>0</v>
      </c>
      <c r="Q157" s="188">
        <v>0</v>
      </c>
      <c r="R157" s="188">
        <f>Q157*H157</f>
        <v>0</v>
      </c>
      <c r="S157" s="188">
        <v>0</v>
      </c>
      <c r="T157" s="189">
        <f>S157*H157</f>
        <v>0</v>
      </c>
      <c r="U157" s="34"/>
      <c r="V157" s="34"/>
      <c r="W157" s="34"/>
      <c r="X157" s="34"/>
      <c r="Y157" s="34"/>
      <c r="Z157" s="34"/>
      <c r="AA157" s="34"/>
      <c r="AB157" s="34"/>
      <c r="AC157" s="34"/>
      <c r="AD157" s="34"/>
      <c r="AE157" s="34"/>
      <c r="AR157" s="190" t="s">
        <v>288</v>
      </c>
      <c r="AT157" s="190" t="s">
        <v>284</v>
      </c>
      <c r="AU157" s="190" t="s">
        <v>82</v>
      </c>
      <c r="AY157" s="15" t="s">
        <v>281</v>
      </c>
      <c r="BE157" s="191">
        <f>IF(N157="základní",J157,0)</f>
        <v>0</v>
      </c>
      <c r="BF157" s="191">
        <f>IF(N157="snížená",J157,0)</f>
        <v>0</v>
      </c>
      <c r="BG157" s="191">
        <f>IF(N157="zákl. přenesená",J157,0)</f>
        <v>0</v>
      </c>
      <c r="BH157" s="191">
        <f>IF(N157="sníž. přenesená",J157,0)</f>
        <v>0</v>
      </c>
      <c r="BI157" s="191">
        <f>IF(N157="nulová",J157,0)</f>
        <v>0</v>
      </c>
      <c r="BJ157" s="15" t="s">
        <v>80</v>
      </c>
      <c r="BK157" s="191">
        <f>ROUND(I157*H157,2)</f>
        <v>0</v>
      </c>
      <c r="BL157" s="15" t="s">
        <v>288</v>
      </c>
      <c r="BM157" s="190" t="s">
        <v>4333</v>
      </c>
    </row>
    <row r="158" s="2" customFormat="1">
      <c r="A158" s="34"/>
      <c r="B158" s="35"/>
      <c r="C158" s="34"/>
      <c r="D158" s="192" t="s">
        <v>290</v>
      </c>
      <c r="E158" s="34"/>
      <c r="F158" s="193" t="s">
        <v>334</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290</v>
      </c>
      <c r="AU158" s="15" t="s">
        <v>82</v>
      </c>
    </row>
    <row r="159" s="2" customFormat="1">
      <c r="A159" s="34"/>
      <c r="B159" s="35"/>
      <c r="C159" s="34"/>
      <c r="D159" s="192" t="s">
        <v>291</v>
      </c>
      <c r="E159" s="34"/>
      <c r="F159" s="197" t="s">
        <v>336</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291</v>
      </c>
      <c r="AU159" s="15" t="s">
        <v>82</v>
      </c>
    </row>
    <row r="160" s="12" customFormat="1" ht="22.8" customHeight="1">
      <c r="A160" s="12"/>
      <c r="B160" s="164"/>
      <c r="C160" s="12"/>
      <c r="D160" s="165" t="s">
        <v>72</v>
      </c>
      <c r="E160" s="175" t="s">
        <v>337</v>
      </c>
      <c r="F160" s="175" t="s">
        <v>338</v>
      </c>
      <c r="G160" s="12"/>
      <c r="H160" s="12"/>
      <c r="I160" s="167"/>
      <c r="J160" s="176">
        <f>BK160</f>
        <v>0</v>
      </c>
      <c r="K160" s="12"/>
      <c r="L160" s="164"/>
      <c r="M160" s="169"/>
      <c r="N160" s="170"/>
      <c r="O160" s="170"/>
      <c r="P160" s="171">
        <f>SUM(P161:P172)</f>
        <v>0</v>
      </c>
      <c r="Q160" s="170"/>
      <c r="R160" s="171">
        <f>SUM(R161:R172)</f>
        <v>0</v>
      </c>
      <c r="S160" s="170"/>
      <c r="T160" s="172">
        <f>SUM(T161:T172)</f>
        <v>0</v>
      </c>
      <c r="U160" s="12"/>
      <c r="V160" s="12"/>
      <c r="W160" s="12"/>
      <c r="X160" s="12"/>
      <c r="Y160" s="12"/>
      <c r="Z160" s="12"/>
      <c r="AA160" s="12"/>
      <c r="AB160" s="12"/>
      <c r="AC160" s="12"/>
      <c r="AD160" s="12"/>
      <c r="AE160" s="12"/>
      <c r="AR160" s="165" t="s">
        <v>280</v>
      </c>
      <c r="AT160" s="173" t="s">
        <v>72</v>
      </c>
      <c r="AU160" s="173" t="s">
        <v>80</v>
      </c>
      <c r="AY160" s="165" t="s">
        <v>281</v>
      </c>
      <c r="BK160" s="174">
        <f>SUM(BK161:BK172)</f>
        <v>0</v>
      </c>
    </row>
    <row r="161" s="2" customFormat="1" ht="21.75" customHeight="1">
      <c r="A161" s="34"/>
      <c r="B161" s="177"/>
      <c r="C161" s="178" t="s">
        <v>8</v>
      </c>
      <c r="D161" s="178" t="s">
        <v>284</v>
      </c>
      <c r="E161" s="179" t="s">
        <v>339</v>
      </c>
      <c r="F161" s="180" t="s">
        <v>340</v>
      </c>
      <c r="G161" s="181" t="s">
        <v>287</v>
      </c>
      <c r="H161" s="182"/>
      <c r="I161" s="183"/>
      <c r="J161" s="184">
        <f>ROUND(I161*H161,2)</f>
        <v>0</v>
      </c>
      <c r="K161" s="185"/>
      <c r="L161" s="35"/>
      <c r="M161" s="186" t="s">
        <v>1</v>
      </c>
      <c r="N161" s="187"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288</v>
      </c>
      <c r="AT161" s="190" t="s">
        <v>284</v>
      </c>
      <c r="AU161" s="190" t="s">
        <v>82</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288</v>
      </c>
      <c r="BM161" s="190" t="s">
        <v>4334</v>
      </c>
    </row>
    <row r="162" s="2" customFormat="1">
      <c r="A162" s="34"/>
      <c r="B162" s="35"/>
      <c r="C162" s="34"/>
      <c r="D162" s="192" t="s">
        <v>290</v>
      </c>
      <c r="E162" s="34"/>
      <c r="F162" s="193" t="s">
        <v>340</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82</v>
      </c>
    </row>
    <row r="163" s="2" customFormat="1">
      <c r="A163" s="34"/>
      <c r="B163" s="35"/>
      <c r="C163" s="34"/>
      <c r="D163" s="192" t="s">
        <v>291</v>
      </c>
      <c r="E163" s="34"/>
      <c r="F163" s="197" t="s">
        <v>342</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291</v>
      </c>
      <c r="AU163" s="15" t="s">
        <v>82</v>
      </c>
    </row>
    <row r="164" s="2" customFormat="1" ht="24.15" customHeight="1">
      <c r="A164" s="34"/>
      <c r="B164" s="177"/>
      <c r="C164" s="178" t="s">
        <v>343</v>
      </c>
      <c r="D164" s="178" t="s">
        <v>284</v>
      </c>
      <c r="E164" s="179" t="s">
        <v>344</v>
      </c>
      <c r="F164" s="180" t="s">
        <v>345</v>
      </c>
      <c r="G164" s="181" t="s">
        <v>287</v>
      </c>
      <c r="H164" s="182"/>
      <c r="I164" s="183"/>
      <c r="J164" s="184">
        <f>ROUND(I164*H164,2)</f>
        <v>0</v>
      </c>
      <c r="K164" s="185"/>
      <c r="L164" s="35"/>
      <c r="M164" s="186" t="s">
        <v>1</v>
      </c>
      <c r="N164" s="187" t="s">
        <v>38</v>
      </c>
      <c r="O164" s="73"/>
      <c r="P164" s="188">
        <f>O164*H164</f>
        <v>0</v>
      </c>
      <c r="Q164" s="188">
        <v>0</v>
      </c>
      <c r="R164" s="188">
        <f>Q164*H164</f>
        <v>0</v>
      </c>
      <c r="S164" s="188">
        <v>0</v>
      </c>
      <c r="T164" s="189">
        <f>S164*H164</f>
        <v>0</v>
      </c>
      <c r="U164" s="34"/>
      <c r="V164" s="34"/>
      <c r="W164" s="34"/>
      <c r="X164" s="34"/>
      <c r="Y164" s="34"/>
      <c r="Z164" s="34"/>
      <c r="AA164" s="34"/>
      <c r="AB164" s="34"/>
      <c r="AC164" s="34"/>
      <c r="AD164" s="34"/>
      <c r="AE164" s="34"/>
      <c r="AR164" s="190" t="s">
        <v>288</v>
      </c>
      <c r="AT164" s="190" t="s">
        <v>284</v>
      </c>
      <c r="AU164" s="190" t="s">
        <v>82</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288</v>
      </c>
      <c r="BM164" s="190" t="s">
        <v>4335</v>
      </c>
    </row>
    <row r="165" s="2" customFormat="1">
      <c r="A165" s="34"/>
      <c r="B165" s="35"/>
      <c r="C165" s="34"/>
      <c r="D165" s="192" t="s">
        <v>290</v>
      </c>
      <c r="E165" s="34"/>
      <c r="F165" s="193" t="s">
        <v>345</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82</v>
      </c>
    </row>
    <row r="166" s="2" customFormat="1">
      <c r="A166" s="34"/>
      <c r="B166" s="35"/>
      <c r="C166" s="34"/>
      <c r="D166" s="192" t="s">
        <v>291</v>
      </c>
      <c r="E166" s="34"/>
      <c r="F166" s="197" t="s">
        <v>347</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291</v>
      </c>
      <c r="AU166" s="15" t="s">
        <v>82</v>
      </c>
    </row>
    <row r="167" s="2" customFormat="1" ht="16.5" customHeight="1">
      <c r="A167" s="34"/>
      <c r="B167" s="177"/>
      <c r="C167" s="178" t="s">
        <v>348</v>
      </c>
      <c r="D167" s="178" t="s">
        <v>284</v>
      </c>
      <c r="E167" s="179" t="s">
        <v>349</v>
      </c>
      <c r="F167" s="180" t="s">
        <v>350</v>
      </c>
      <c r="G167" s="181" t="s">
        <v>287</v>
      </c>
      <c r="H167" s="182"/>
      <c r="I167" s="183"/>
      <c r="J167" s="184">
        <f>ROUND(I167*H167,2)</f>
        <v>0</v>
      </c>
      <c r="K167" s="185"/>
      <c r="L167" s="35"/>
      <c r="M167" s="186" t="s">
        <v>1</v>
      </c>
      <c r="N167" s="187" t="s">
        <v>38</v>
      </c>
      <c r="O167" s="73"/>
      <c r="P167" s="188">
        <f>O167*H167</f>
        <v>0</v>
      </c>
      <c r="Q167" s="188">
        <v>0</v>
      </c>
      <c r="R167" s="188">
        <f>Q167*H167</f>
        <v>0</v>
      </c>
      <c r="S167" s="188">
        <v>0</v>
      </c>
      <c r="T167" s="189">
        <f>S167*H167</f>
        <v>0</v>
      </c>
      <c r="U167" s="34"/>
      <c r="V167" s="34"/>
      <c r="W167" s="34"/>
      <c r="X167" s="34"/>
      <c r="Y167" s="34"/>
      <c r="Z167" s="34"/>
      <c r="AA167" s="34"/>
      <c r="AB167" s="34"/>
      <c r="AC167" s="34"/>
      <c r="AD167" s="34"/>
      <c r="AE167" s="34"/>
      <c r="AR167" s="190" t="s">
        <v>288</v>
      </c>
      <c r="AT167" s="190" t="s">
        <v>284</v>
      </c>
      <c r="AU167" s="190" t="s">
        <v>82</v>
      </c>
      <c r="AY167" s="15" t="s">
        <v>281</v>
      </c>
      <c r="BE167" s="191">
        <f>IF(N167="základní",J167,0)</f>
        <v>0</v>
      </c>
      <c r="BF167" s="191">
        <f>IF(N167="snížená",J167,0)</f>
        <v>0</v>
      </c>
      <c r="BG167" s="191">
        <f>IF(N167="zákl. přenesená",J167,0)</f>
        <v>0</v>
      </c>
      <c r="BH167" s="191">
        <f>IF(N167="sníž. přenesená",J167,0)</f>
        <v>0</v>
      </c>
      <c r="BI167" s="191">
        <f>IF(N167="nulová",J167,0)</f>
        <v>0</v>
      </c>
      <c r="BJ167" s="15" t="s">
        <v>80</v>
      </c>
      <c r="BK167" s="191">
        <f>ROUND(I167*H167,2)</f>
        <v>0</v>
      </c>
      <c r="BL167" s="15" t="s">
        <v>288</v>
      </c>
      <c r="BM167" s="190" t="s">
        <v>4336</v>
      </c>
    </row>
    <row r="168" s="2" customFormat="1">
      <c r="A168" s="34"/>
      <c r="B168" s="35"/>
      <c r="C168" s="34"/>
      <c r="D168" s="192" t="s">
        <v>290</v>
      </c>
      <c r="E168" s="34"/>
      <c r="F168" s="193" t="s">
        <v>350</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290</v>
      </c>
      <c r="AU168" s="15" t="s">
        <v>82</v>
      </c>
    </row>
    <row r="169" s="2" customFormat="1">
      <c r="A169" s="34"/>
      <c r="B169" s="35"/>
      <c r="C169" s="34"/>
      <c r="D169" s="192" t="s">
        <v>291</v>
      </c>
      <c r="E169" s="34"/>
      <c r="F169" s="197" t="s">
        <v>352</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291</v>
      </c>
      <c r="AU169" s="15" t="s">
        <v>82</v>
      </c>
    </row>
    <row r="170" s="2" customFormat="1" ht="16.5" customHeight="1">
      <c r="A170" s="34"/>
      <c r="B170" s="177"/>
      <c r="C170" s="178" t="s">
        <v>353</v>
      </c>
      <c r="D170" s="178" t="s">
        <v>284</v>
      </c>
      <c r="E170" s="179" t="s">
        <v>354</v>
      </c>
      <c r="F170" s="180" t="s">
        <v>355</v>
      </c>
      <c r="G170" s="181" t="s">
        <v>287</v>
      </c>
      <c r="H170" s="182"/>
      <c r="I170" s="183"/>
      <c r="J170" s="184">
        <f>ROUND(I170*H170,2)</f>
        <v>0</v>
      </c>
      <c r="K170" s="185"/>
      <c r="L170" s="35"/>
      <c r="M170" s="186" t="s">
        <v>1</v>
      </c>
      <c r="N170" s="187" t="s">
        <v>38</v>
      </c>
      <c r="O170" s="73"/>
      <c r="P170" s="188">
        <f>O170*H170</f>
        <v>0</v>
      </c>
      <c r="Q170" s="188">
        <v>0</v>
      </c>
      <c r="R170" s="188">
        <f>Q170*H170</f>
        <v>0</v>
      </c>
      <c r="S170" s="188">
        <v>0</v>
      </c>
      <c r="T170" s="189">
        <f>S170*H170</f>
        <v>0</v>
      </c>
      <c r="U170" s="34"/>
      <c r="V170" s="34"/>
      <c r="W170" s="34"/>
      <c r="X170" s="34"/>
      <c r="Y170" s="34"/>
      <c r="Z170" s="34"/>
      <c r="AA170" s="34"/>
      <c r="AB170" s="34"/>
      <c r="AC170" s="34"/>
      <c r="AD170" s="34"/>
      <c r="AE170" s="34"/>
      <c r="AR170" s="190" t="s">
        <v>288</v>
      </c>
      <c r="AT170" s="190" t="s">
        <v>284</v>
      </c>
      <c r="AU170" s="190" t="s">
        <v>82</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288</v>
      </c>
      <c r="BM170" s="190" t="s">
        <v>4337</v>
      </c>
    </row>
    <row r="171" s="2" customFormat="1">
      <c r="A171" s="34"/>
      <c r="B171" s="35"/>
      <c r="C171" s="34"/>
      <c r="D171" s="192" t="s">
        <v>290</v>
      </c>
      <c r="E171" s="34"/>
      <c r="F171" s="193" t="s">
        <v>355</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82</v>
      </c>
    </row>
    <row r="172" s="2" customFormat="1">
      <c r="A172" s="34"/>
      <c r="B172" s="35"/>
      <c r="C172" s="34"/>
      <c r="D172" s="192" t="s">
        <v>291</v>
      </c>
      <c r="E172" s="34"/>
      <c r="F172" s="197" t="s">
        <v>357</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291</v>
      </c>
      <c r="AU172" s="15" t="s">
        <v>82</v>
      </c>
    </row>
    <row r="173" s="12" customFormat="1" ht="22.8" customHeight="1">
      <c r="A173" s="12"/>
      <c r="B173" s="164"/>
      <c r="C173" s="12"/>
      <c r="D173" s="165" t="s">
        <v>72</v>
      </c>
      <c r="E173" s="175" t="s">
        <v>358</v>
      </c>
      <c r="F173" s="175" t="s">
        <v>359</v>
      </c>
      <c r="G173" s="12"/>
      <c r="H173" s="12"/>
      <c r="I173" s="167"/>
      <c r="J173" s="176">
        <f>BK173</f>
        <v>0</v>
      </c>
      <c r="K173" s="12"/>
      <c r="L173" s="164"/>
      <c r="M173" s="169"/>
      <c r="N173" s="170"/>
      <c r="O173" s="170"/>
      <c r="P173" s="171">
        <f>SUM(P174:P176)</f>
        <v>0</v>
      </c>
      <c r="Q173" s="170"/>
      <c r="R173" s="171">
        <f>SUM(R174:R176)</f>
        <v>0</v>
      </c>
      <c r="S173" s="170"/>
      <c r="T173" s="172">
        <f>SUM(T174:T176)</f>
        <v>0</v>
      </c>
      <c r="U173" s="12"/>
      <c r="V173" s="12"/>
      <c r="W173" s="12"/>
      <c r="X173" s="12"/>
      <c r="Y173" s="12"/>
      <c r="Z173" s="12"/>
      <c r="AA173" s="12"/>
      <c r="AB173" s="12"/>
      <c r="AC173" s="12"/>
      <c r="AD173" s="12"/>
      <c r="AE173" s="12"/>
      <c r="AR173" s="165" t="s">
        <v>280</v>
      </c>
      <c r="AT173" s="173" t="s">
        <v>72</v>
      </c>
      <c r="AU173" s="173" t="s">
        <v>80</v>
      </c>
      <c r="AY173" s="165" t="s">
        <v>281</v>
      </c>
      <c r="BK173" s="174">
        <f>SUM(BK174:BK176)</f>
        <v>0</v>
      </c>
    </row>
    <row r="174" s="2" customFormat="1" ht="16.5" customHeight="1">
      <c r="A174" s="34"/>
      <c r="B174" s="177"/>
      <c r="C174" s="178" t="s">
        <v>360</v>
      </c>
      <c r="D174" s="178" t="s">
        <v>284</v>
      </c>
      <c r="E174" s="179" t="s">
        <v>361</v>
      </c>
      <c r="F174" s="180" t="s">
        <v>362</v>
      </c>
      <c r="G174" s="181" t="s">
        <v>287</v>
      </c>
      <c r="H174" s="182"/>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288</v>
      </c>
      <c r="AT174" s="190" t="s">
        <v>284</v>
      </c>
      <c r="AU174" s="190" t="s">
        <v>82</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288</v>
      </c>
      <c r="BM174" s="190" t="s">
        <v>4338</v>
      </c>
    </row>
    <row r="175" s="2" customFormat="1">
      <c r="A175" s="34"/>
      <c r="B175" s="35"/>
      <c r="C175" s="34"/>
      <c r="D175" s="192" t="s">
        <v>290</v>
      </c>
      <c r="E175" s="34"/>
      <c r="F175" s="193" t="s">
        <v>362</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82</v>
      </c>
    </row>
    <row r="176" s="2" customFormat="1">
      <c r="A176" s="34"/>
      <c r="B176" s="35"/>
      <c r="C176" s="34"/>
      <c r="D176" s="192" t="s">
        <v>291</v>
      </c>
      <c r="E176" s="34"/>
      <c r="F176" s="197" t="s">
        <v>364</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82</v>
      </c>
    </row>
    <row r="177" s="12" customFormat="1" ht="22.8" customHeight="1">
      <c r="A177" s="12"/>
      <c r="B177" s="164"/>
      <c r="C177" s="12"/>
      <c r="D177" s="165" t="s">
        <v>72</v>
      </c>
      <c r="E177" s="175" t="s">
        <v>365</v>
      </c>
      <c r="F177" s="175" t="s">
        <v>366</v>
      </c>
      <c r="G177" s="12"/>
      <c r="H177" s="12"/>
      <c r="I177" s="167"/>
      <c r="J177" s="176">
        <f>BK177</f>
        <v>0</v>
      </c>
      <c r="K177" s="12"/>
      <c r="L177" s="164"/>
      <c r="M177" s="169"/>
      <c r="N177" s="170"/>
      <c r="O177" s="170"/>
      <c r="P177" s="171">
        <f>SUM(P178:P194)</f>
        <v>0</v>
      </c>
      <c r="Q177" s="170"/>
      <c r="R177" s="171">
        <f>SUM(R178:R194)</f>
        <v>0</v>
      </c>
      <c r="S177" s="170"/>
      <c r="T177" s="172">
        <f>SUM(T178:T194)</f>
        <v>0</v>
      </c>
      <c r="U177" s="12"/>
      <c r="V177" s="12"/>
      <c r="W177" s="12"/>
      <c r="X177" s="12"/>
      <c r="Y177" s="12"/>
      <c r="Z177" s="12"/>
      <c r="AA177" s="12"/>
      <c r="AB177" s="12"/>
      <c r="AC177" s="12"/>
      <c r="AD177" s="12"/>
      <c r="AE177" s="12"/>
      <c r="AR177" s="165" t="s">
        <v>280</v>
      </c>
      <c r="AT177" s="173" t="s">
        <v>72</v>
      </c>
      <c r="AU177" s="173" t="s">
        <v>80</v>
      </c>
      <c r="AY177" s="165" t="s">
        <v>281</v>
      </c>
      <c r="BK177" s="174">
        <f>SUM(BK178:BK194)</f>
        <v>0</v>
      </c>
    </row>
    <row r="178" s="2" customFormat="1" ht="16.5" customHeight="1">
      <c r="A178" s="34"/>
      <c r="B178" s="177"/>
      <c r="C178" s="178" t="s">
        <v>367</v>
      </c>
      <c r="D178" s="178" t="s">
        <v>284</v>
      </c>
      <c r="E178" s="179" t="s">
        <v>368</v>
      </c>
      <c r="F178" s="180" t="s">
        <v>369</v>
      </c>
      <c r="G178" s="181" t="s">
        <v>287</v>
      </c>
      <c r="H178" s="182"/>
      <c r="I178" s="183"/>
      <c r="J178" s="184">
        <f>ROUND(I178*H178,2)</f>
        <v>0</v>
      </c>
      <c r="K178" s="185"/>
      <c r="L178" s="35"/>
      <c r="M178" s="186" t="s">
        <v>1</v>
      </c>
      <c r="N178" s="187" t="s">
        <v>38</v>
      </c>
      <c r="O178" s="73"/>
      <c r="P178" s="188">
        <f>O178*H178</f>
        <v>0</v>
      </c>
      <c r="Q178" s="188">
        <v>0</v>
      </c>
      <c r="R178" s="188">
        <f>Q178*H178</f>
        <v>0</v>
      </c>
      <c r="S178" s="188">
        <v>0</v>
      </c>
      <c r="T178" s="189">
        <f>S178*H178</f>
        <v>0</v>
      </c>
      <c r="U178" s="34"/>
      <c r="V178" s="34"/>
      <c r="W178" s="34"/>
      <c r="X178" s="34"/>
      <c r="Y178" s="34"/>
      <c r="Z178" s="34"/>
      <c r="AA178" s="34"/>
      <c r="AB178" s="34"/>
      <c r="AC178" s="34"/>
      <c r="AD178" s="34"/>
      <c r="AE178" s="34"/>
      <c r="AR178" s="190" t="s">
        <v>288</v>
      </c>
      <c r="AT178" s="190" t="s">
        <v>284</v>
      </c>
      <c r="AU178" s="190" t="s">
        <v>82</v>
      </c>
      <c r="AY178" s="15" t="s">
        <v>281</v>
      </c>
      <c r="BE178" s="191">
        <f>IF(N178="základní",J178,0)</f>
        <v>0</v>
      </c>
      <c r="BF178" s="191">
        <f>IF(N178="snížená",J178,0)</f>
        <v>0</v>
      </c>
      <c r="BG178" s="191">
        <f>IF(N178="zákl. přenesená",J178,0)</f>
        <v>0</v>
      </c>
      <c r="BH178" s="191">
        <f>IF(N178="sníž. přenesená",J178,0)</f>
        <v>0</v>
      </c>
      <c r="BI178" s="191">
        <f>IF(N178="nulová",J178,0)</f>
        <v>0</v>
      </c>
      <c r="BJ178" s="15" t="s">
        <v>80</v>
      </c>
      <c r="BK178" s="191">
        <f>ROUND(I178*H178,2)</f>
        <v>0</v>
      </c>
      <c r="BL178" s="15" t="s">
        <v>288</v>
      </c>
      <c r="BM178" s="190" t="s">
        <v>4339</v>
      </c>
    </row>
    <row r="179" s="2" customFormat="1">
      <c r="A179" s="34"/>
      <c r="B179" s="35"/>
      <c r="C179" s="34"/>
      <c r="D179" s="192" t="s">
        <v>290</v>
      </c>
      <c r="E179" s="34"/>
      <c r="F179" s="193" t="s">
        <v>369</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290</v>
      </c>
      <c r="AU179" s="15" t="s">
        <v>82</v>
      </c>
    </row>
    <row r="180" s="2" customFormat="1">
      <c r="A180" s="34"/>
      <c r="B180" s="35"/>
      <c r="C180" s="34"/>
      <c r="D180" s="192" t="s">
        <v>291</v>
      </c>
      <c r="E180" s="34"/>
      <c r="F180" s="197" t="s">
        <v>371</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291</v>
      </c>
      <c r="AU180" s="15" t="s">
        <v>82</v>
      </c>
    </row>
    <row r="181" s="2" customFormat="1" ht="16.5" customHeight="1">
      <c r="A181" s="34"/>
      <c r="B181" s="177"/>
      <c r="C181" s="178" t="s">
        <v>372</v>
      </c>
      <c r="D181" s="178" t="s">
        <v>284</v>
      </c>
      <c r="E181" s="179" t="s">
        <v>373</v>
      </c>
      <c r="F181" s="180" t="s">
        <v>374</v>
      </c>
      <c r="G181" s="181" t="s">
        <v>287</v>
      </c>
      <c r="H181" s="182"/>
      <c r="I181" s="183"/>
      <c r="J181" s="184">
        <f>ROUND(I181*H181,2)</f>
        <v>0</v>
      </c>
      <c r="K181" s="185"/>
      <c r="L181" s="35"/>
      <c r="M181" s="186" t="s">
        <v>1</v>
      </c>
      <c r="N181" s="187" t="s">
        <v>38</v>
      </c>
      <c r="O181" s="73"/>
      <c r="P181" s="188">
        <f>O181*H181</f>
        <v>0</v>
      </c>
      <c r="Q181" s="188">
        <v>0</v>
      </c>
      <c r="R181" s="188">
        <f>Q181*H181</f>
        <v>0</v>
      </c>
      <c r="S181" s="188">
        <v>0</v>
      </c>
      <c r="T181" s="189">
        <f>S181*H181</f>
        <v>0</v>
      </c>
      <c r="U181" s="34"/>
      <c r="V181" s="34"/>
      <c r="W181" s="34"/>
      <c r="X181" s="34"/>
      <c r="Y181" s="34"/>
      <c r="Z181" s="34"/>
      <c r="AA181" s="34"/>
      <c r="AB181" s="34"/>
      <c r="AC181" s="34"/>
      <c r="AD181" s="34"/>
      <c r="AE181" s="34"/>
      <c r="AR181" s="190" t="s">
        <v>288</v>
      </c>
      <c r="AT181" s="190" t="s">
        <v>284</v>
      </c>
      <c r="AU181" s="190" t="s">
        <v>82</v>
      </c>
      <c r="AY181" s="15" t="s">
        <v>281</v>
      </c>
      <c r="BE181" s="191">
        <f>IF(N181="základní",J181,0)</f>
        <v>0</v>
      </c>
      <c r="BF181" s="191">
        <f>IF(N181="snížená",J181,0)</f>
        <v>0</v>
      </c>
      <c r="BG181" s="191">
        <f>IF(N181="zákl. přenesená",J181,0)</f>
        <v>0</v>
      </c>
      <c r="BH181" s="191">
        <f>IF(N181="sníž. přenesená",J181,0)</f>
        <v>0</v>
      </c>
      <c r="BI181" s="191">
        <f>IF(N181="nulová",J181,0)</f>
        <v>0</v>
      </c>
      <c r="BJ181" s="15" t="s">
        <v>80</v>
      </c>
      <c r="BK181" s="191">
        <f>ROUND(I181*H181,2)</f>
        <v>0</v>
      </c>
      <c r="BL181" s="15" t="s">
        <v>288</v>
      </c>
      <c r="BM181" s="190" t="s">
        <v>4340</v>
      </c>
    </row>
    <row r="182" s="2" customFormat="1">
      <c r="A182" s="34"/>
      <c r="B182" s="35"/>
      <c r="C182" s="34"/>
      <c r="D182" s="192" t="s">
        <v>290</v>
      </c>
      <c r="E182" s="34"/>
      <c r="F182" s="193" t="s">
        <v>374</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290</v>
      </c>
      <c r="AU182" s="15" t="s">
        <v>82</v>
      </c>
    </row>
    <row r="183" s="2" customFormat="1">
      <c r="A183" s="34"/>
      <c r="B183" s="35"/>
      <c r="C183" s="34"/>
      <c r="D183" s="192" t="s">
        <v>291</v>
      </c>
      <c r="E183" s="34"/>
      <c r="F183" s="197" t="s">
        <v>376</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291</v>
      </c>
      <c r="AU183" s="15" t="s">
        <v>82</v>
      </c>
    </row>
    <row r="184" s="2" customFormat="1" ht="16.5" customHeight="1">
      <c r="A184" s="34"/>
      <c r="B184" s="177"/>
      <c r="C184" s="178" t="s">
        <v>7</v>
      </c>
      <c r="D184" s="178" t="s">
        <v>284</v>
      </c>
      <c r="E184" s="179" t="s">
        <v>377</v>
      </c>
      <c r="F184" s="180" t="s">
        <v>378</v>
      </c>
      <c r="G184" s="181" t="s">
        <v>287</v>
      </c>
      <c r="H184" s="182"/>
      <c r="I184" s="183"/>
      <c r="J184" s="184">
        <f>ROUND(I184*H184,2)</f>
        <v>0</v>
      </c>
      <c r="K184" s="185"/>
      <c r="L184" s="35"/>
      <c r="M184" s="186" t="s">
        <v>1</v>
      </c>
      <c r="N184" s="187" t="s">
        <v>38</v>
      </c>
      <c r="O184" s="73"/>
      <c r="P184" s="188">
        <f>O184*H184</f>
        <v>0</v>
      </c>
      <c r="Q184" s="188">
        <v>0</v>
      </c>
      <c r="R184" s="188">
        <f>Q184*H184</f>
        <v>0</v>
      </c>
      <c r="S184" s="188">
        <v>0</v>
      </c>
      <c r="T184" s="189">
        <f>S184*H184</f>
        <v>0</v>
      </c>
      <c r="U184" s="34"/>
      <c r="V184" s="34"/>
      <c r="W184" s="34"/>
      <c r="X184" s="34"/>
      <c r="Y184" s="34"/>
      <c r="Z184" s="34"/>
      <c r="AA184" s="34"/>
      <c r="AB184" s="34"/>
      <c r="AC184" s="34"/>
      <c r="AD184" s="34"/>
      <c r="AE184" s="34"/>
      <c r="AR184" s="190" t="s">
        <v>288</v>
      </c>
      <c r="AT184" s="190" t="s">
        <v>284</v>
      </c>
      <c r="AU184" s="190" t="s">
        <v>82</v>
      </c>
      <c r="AY184" s="15" t="s">
        <v>281</v>
      </c>
      <c r="BE184" s="191">
        <f>IF(N184="základní",J184,0)</f>
        <v>0</v>
      </c>
      <c r="BF184" s="191">
        <f>IF(N184="snížená",J184,0)</f>
        <v>0</v>
      </c>
      <c r="BG184" s="191">
        <f>IF(N184="zákl. přenesená",J184,0)</f>
        <v>0</v>
      </c>
      <c r="BH184" s="191">
        <f>IF(N184="sníž. přenesená",J184,0)</f>
        <v>0</v>
      </c>
      <c r="BI184" s="191">
        <f>IF(N184="nulová",J184,0)</f>
        <v>0</v>
      </c>
      <c r="BJ184" s="15" t="s">
        <v>80</v>
      </c>
      <c r="BK184" s="191">
        <f>ROUND(I184*H184,2)</f>
        <v>0</v>
      </c>
      <c r="BL184" s="15" t="s">
        <v>288</v>
      </c>
      <c r="BM184" s="190" t="s">
        <v>4341</v>
      </c>
    </row>
    <row r="185" s="2" customFormat="1">
      <c r="A185" s="34"/>
      <c r="B185" s="35"/>
      <c r="C185" s="34"/>
      <c r="D185" s="192" t="s">
        <v>290</v>
      </c>
      <c r="E185" s="34"/>
      <c r="F185" s="193" t="s">
        <v>378</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290</v>
      </c>
      <c r="AU185" s="15" t="s">
        <v>82</v>
      </c>
    </row>
    <row r="186" s="2" customFormat="1" ht="16.5" customHeight="1">
      <c r="A186" s="34"/>
      <c r="B186" s="177"/>
      <c r="C186" s="178" t="s">
        <v>380</v>
      </c>
      <c r="D186" s="178" t="s">
        <v>284</v>
      </c>
      <c r="E186" s="179" t="s">
        <v>381</v>
      </c>
      <c r="F186" s="180" t="s">
        <v>382</v>
      </c>
      <c r="G186" s="181" t="s">
        <v>287</v>
      </c>
      <c r="H186" s="182"/>
      <c r="I186" s="183"/>
      <c r="J186" s="184">
        <f>ROUND(I186*H186,2)</f>
        <v>0</v>
      </c>
      <c r="K186" s="185"/>
      <c r="L186" s="35"/>
      <c r="M186" s="186" t="s">
        <v>1</v>
      </c>
      <c r="N186" s="187" t="s">
        <v>38</v>
      </c>
      <c r="O186" s="73"/>
      <c r="P186" s="188">
        <f>O186*H186</f>
        <v>0</v>
      </c>
      <c r="Q186" s="188">
        <v>0</v>
      </c>
      <c r="R186" s="188">
        <f>Q186*H186</f>
        <v>0</v>
      </c>
      <c r="S186" s="188">
        <v>0</v>
      </c>
      <c r="T186" s="189">
        <f>S186*H186</f>
        <v>0</v>
      </c>
      <c r="U186" s="34"/>
      <c r="V186" s="34"/>
      <c r="W186" s="34"/>
      <c r="X186" s="34"/>
      <c r="Y186" s="34"/>
      <c r="Z186" s="34"/>
      <c r="AA186" s="34"/>
      <c r="AB186" s="34"/>
      <c r="AC186" s="34"/>
      <c r="AD186" s="34"/>
      <c r="AE186" s="34"/>
      <c r="AR186" s="190" t="s">
        <v>288</v>
      </c>
      <c r="AT186" s="190" t="s">
        <v>284</v>
      </c>
      <c r="AU186" s="190" t="s">
        <v>82</v>
      </c>
      <c r="AY186" s="15" t="s">
        <v>281</v>
      </c>
      <c r="BE186" s="191">
        <f>IF(N186="základní",J186,0)</f>
        <v>0</v>
      </c>
      <c r="BF186" s="191">
        <f>IF(N186="snížená",J186,0)</f>
        <v>0</v>
      </c>
      <c r="BG186" s="191">
        <f>IF(N186="zákl. přenesená",J186,0)</f>
        <v>0</v>
      </c>
      <c r="BH186" s="191">
        <f>IF(N186="sníž. přenesená",J186,0)</f>
        <v>0</v>
      </c>
      <c r="BI186" s="191">
        <f>IF(N186="nulová",J186,0)</f>
        <v>0</v>
      </c>
      <c r="BJ186" s="15" t="s">
        <v>80</v>
      </c>
      <c r="BK186" s="191">
        <f>ROUND(I186*H186,2)</f>
        <v>0</v>
      </c>
      <c r="BL186" s="15" t="s">
        <v>288</v>
      </c>
      <c r="BM186" s="190" t="s">
        <v>4342</v>
      </c>
    </row>
    <row r="187" s="2" customFormat="1">
      <c r="A187" s="34"/>
      <c r="B187" s="35"/>
      <c r="C187" s="34"/>
      <c r="D187" s="192" t="s">
        <v>290</v>
      </c>
      <c r="E187" s="34"/>
      <c r="F187" s="193" t="s">
        <v>382</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290</v>
      </c>
      <c r="AU187" s="15" t="s">
        <v>82</v>
      </c>
    </row>
    <row r="188" s="2" customFormat="1">
      <c r="A188" s="34"/>
      <c r="B188" s="35"/>
      <c r="C188" s="34"/>
      <c r="D188" s="192" t="s">
        <v>291</v>
      </c>
      <c r="E188" s="34"/>
      <c r="F188" s="197" t="s">
        <v>384</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291</v>
      </c>
      <c r="AU188" s="15" t="s">
        <v>82</v>
      </c>
    </row>
    <row r="189" s="2" customFormat="1" ht="16.5" customHeight="1">
      <c r="A189" s="34"/>
      <c r="B189" s="177"/>
      <c r="C189" s="178" t="s">
        <v>385</v>
      </c>
      <c r="D189" s="178" t="s">
        <v>284</v>
      </c>
      <c r="E189" s="179" t="s">
        <v>386</v>
      </c>
      <c r="F189" s="180" t="s">
        <v>387</v>
      </c>
      <c r="G189" s="181" t="s">
        <v>287</v>
      </c>
      <c r="H189" s="182"/>
      <c r="I189" s="183"/>
      <c r="J189" s="184">
        <f>ROUND(I189*H189,2)</f>
        <v>0</v>
      </c>
      <c r="K189" s="185"/>
      <c r="L189" s="35"/>
      <c r="M189" s="186" t="s">
        <v>1</v>
      </c>
      <c r="N189" s="187" t="s">
        <v>38</v>
      </c>
      <c r="O189" s="73"/>
      <c r="P189" s="188">
        <f>O189*H189</f>
        <v>0</v>
      </c>
      <c r="Q189" s="188">
        <v>0</v>
      </c>
      <c r="R189" s="188">
        <f>Q189*H189</f>
        <v>0</v>
      </c>
      <c r="S189" s="188">
        <v>0</v>
      </c>
      <c r="T189" s="189">
        <f>S189*H189</f>
        <v>0</v>
      </c>
      <c r="U189" s="34"/>
      <c r="V189" s="34"/>
      <c r="W189" s="34"/>
      <c r="X189" s="34"/>
      <c r="Y189" s="34"/>
      <c r="Z189" s="34"/>
      <c r="AA189" s="34"/>
      <c r="AB189" s="34"/>
      <c r="AC189" s="34"/>
      <c r="AD189" s="34"/>
      <c r="AE189" s="34"/>
      <c r="AR189" s="190" t="s">
        <v>288</v>
      </c>
      <c r="AT189" s="190" t="s">
        <v>284</v>
      </c>
      <c r="AU189" s="190" t="s">
        <v>82</v>
      </c>
      <c r="AY189" s="15" t="s">
        <v>281</v>
      </c>
      <c r="BE189" s="191">
        <f>IF(N189="základní",J189,0)</f>
        <v>0</v>
      </c>
      <c r="BF189" s="191">
        <f>IF(N189="snížená",J189,0)</f>
        <v>0</v>
      </c>
      <c r="BG189" s="191">
        <f>IF(N189="zákl. přenesená",J189,0)</f>
        <v>0</v>
      </c>
      <c r="BH189" s="191">
        <f>IF(N189="sníž. přenesená",J189,0)</f>
        <v>0</v>
      </c>
      <c r="BI189" s="191">
        <f>IF(N189="nulová",J189,0)</f>
        <v>0</v>
      </c>
      <c r="BJ189" s="15" t="s">
        <v>80</v>
      </c>
      <c r="BK189" s="191">
        <f>ROUND(I189*H189,2)</f>
        <v>0</v>
      </c>
      <c r="BL189" s="15" t="s">
        <v>288</v>
      </c>
      <c r="BM189" s="190" t="s">
        <v>4343</v>
      </c>
    </row>
    <row r="190" s="2" customFormat="1">
      <c r="A190" s="34"/>
      <c r="B190" s="35"/>
      <c r="C190" s="34"/>
      <c r="D190" s="192" t="s">
        <v>290</v>
      </c>
      <c r="E190" s="34"/>
      <c r="F190" s="193" t="s">
        <v>387</v>
      </c>
      <c r="G190" s="34"/>
      <c r="H190" s="34"/>
      <c r="I190" s="194"/>
      <c r="J190" s="34"/>
      <c r="K190" s="34"/>
      <c r="L190" s="35"/>
      <c r="M190" s="195"/>
      <c r="N190" s="196"/>
      <c r="O190" s="73"/>
      <c r="P190" s="73"/>
      <c r="Q190" s="73"/>
      <c r="R190" s="73"/>
      <c r="S190" s="73"/>
      <c r="T190" s="74"/>
      <c r="U190" s="34"/>
      <c r="V190" s="34"/>
      <c r="W190" s="34"/>
      <c r="X190" s="34"/>
      <c r="Y190" s="34"/>
      <c r="Z190" s="34"/>
      <c r="AA190" s="34"/>
      <c r="AB190" s="34"/>
      <c r="AC190" s="34"/>
      <c r="AD190" s="34"/>
      <c r="AE190" s="34"/>
      <c r="AT190" s="15" t="s">
        <v>290</v>
      </c>
      <c r="AU190" s="15" t="s">
        <v>82</v>
      </c>
    </row>
    <row r="191" s="2" customFormat="1">
      <c r="A191" s="34"/>
      <c r="B191" s="35"/>
      <c r="C191" s="34"/>
      <c r="D191" s="192" t="s">
        <v>291</v>
      </c>
      <c r="E191" s="34"/>
      <c r="F191" s="197" t="s">
        <v>389</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291</v>
      </c>
      <c r="AU191" s="15" t="s">
        <v>82</v>
      </c>
    </row>
    <row r="192" s="2" customFormat="1" ht="16.5" customHeight="1">
      <c r="A192" s="34"/>
      <c r="B192" s="177"/>
      <c r="C192" s="178" t="s">
        <v>390</v>
      </c>
      <c r="D192" s="178" t="s">
        <v>284</v>
      </c>
      <c r="E192" s="179" t="s">
        <v>391</v>
      </c>
      <c r="F192" s="180" t="s">
        <v>392</v>
      </c>
      <c r="G192" s="181" t="s">
        <v>287</v>
      </c>
      <c r="H192" s="182"/>
      <c r="I192" s="183"/>
      <c r="J192" s="184">
        <f>ROUND(I192*H192,2)</f>
        <v>0</v>
      </c>
      <c r="K192" s="185"/>
      <c r="L192" s="35"/>
      <c r="M192" s="186" t="s">
        <v>1</v>
      </c>
      <c r="N192" s="187" t="s">
        <v>38</v>
      </c>
      <c r="O192" s="73"/>
      <c r="P192" s="188">
        <f>O192*H192</f>
        <v>0</v>
      </c>
      <c r="Q192" s="188">
        <v>0</v>
      </c>
      <c r="R192" s="188">
        <f>Q192*H192</f>
        <v>0</v>
      </c>
      <c r="S192" s="188">
        <v>0</v>
      </c>
      <c r="T192" s="189">
        <f>S192*H192</f>
        <v>0</v>
      </c>
      <c r="U192" s="34"/>
      <c r="V192" s="34"/>
      <c r="W192" s="34"/>
      <c r="X192" s="34"/>
      <c r="Y192" s="34"/>
      <c r="Z192" s="34"/>
      <c r="AA192" s="34"/>
      <c r="AB192" s="34"/>
      <c r="AC192" s="34"/>
      <c r="AD192" s="34"/>
      <c r="AE192" s="34"/>
      <c r="AR192" s="190" t="s">
        <v>288</v>
      </c>
      <c r="AT192" s="190" t="s">
        <v>284</v>
      </c>
      <c r="AU192" s="190" t="s">
        <v>82</v>
      </c>
      <c r="AY192" s="15" t="s">
        <v>281</v>
      </c>
      <c r="BE192" s="191">
        <f>IF(N192="základní",J192,0)</f>
        <v>0</v>
      </c>
      <c r="BF192" s="191">
        <f>IF(N192="snížená",J192,0)</f>
        <v>0</v>
      </c>
      <c r="BG192" s="191">
        <f>IF(N192="zákl. přenesená",J192,0)</f>
        <v>0</v>
      </c>
      <c r="BH192" s="191">
        <f>IF(N192="sníž. přenesená",J192,0)</f>
        <v>0</v>
      </c>
      <c r="BI192" s="191">
        <f>IF(N192="nulová",J192,0)</f>
        <v>0</v>
      </c>
      <c r="BJ192" s="15" t="s">
        <v>80</v>
      </c>
      <c r="BK192" s="191">
        <f>ROUND(I192*H192,2)</f>
        <v>0</v>
      </c>
      <c r="BL192" s="15" t="s">
        <v>288</v>
      </c>
      <c r="BM192" s="190" t="s">
        <v>4344</v>
      </c>
    </row>
    <row r="193" s="2" customFormat="1">
      <c r="A193" s="34"/>
      <c r="B193" s="35"/>
      <c r="C193" s="34"/>
      <c r="D193" s="192" t="s">
        <v>290</v>
      </c>
      <c r="E193" s="34"/>
      <c r="F193" s="193" t="s">
        <v>392</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290</v>
      </c>
      <c r="AU193" s="15" t="s">
        <v>82</v>
      </c>
    </row>
    <row r="194" s="2" customFormat="1">
      <c r="A194" s="34"/>
      <c r="B194" s="35"/>
      <c r="C194" s="34"/>
      <c r="D194" s="192" t="s">
        <v>291</v>
      </c>
      <c r="E194" s="34"/>
      <c r="F194" s="198" t="s">
        <v>394</v>
      </c>
      <c r="G194" s="34"/>
      <c r="H194" s="34"/>
      <c r="I194" s="194"/>
      <c r="J194" s="34"/>
      <c r="K194" s="34"/>
      <c r="L194" s="35"/>
      <c r="M194" s="199"/>
      <c r="N194" s="200"/>
      <c r="O194" s="201"/>
      <c r="P194" s="201"/>
      <c r="Q194" s="201"/>
      <c r="R194" s="201"/>
      <c r="S194" s="201"/>
      <c r="T194" s="202"/>
      <c r="U194" s="34"/>
      <c r="V194" s="34"/>
      <c r="W194" s="34"/>
      <c r="X194" s="34"/>
      <c r="Y194" s="34"/>
      <c r="Z194" s="34"/>
      <c r="AA194" s="34"/>
      <c r="AB194" s="34"/>
      <c r="AC194" s="34"/>
      <c r="AD194" s="34"/>
      <c r="AE194" s="34"/>
      <c r="AT194" s="15" t="s">
        <v>291</v>
      </c>
      <c r="AU194" s="15" t="s">
        <v>82</v>
      </c>
    </row>
    <row r="195" s="2" customFormat="1" ht="6.96" customHeight="1">
      <c r="A195" s="34"/>
      <c r="B195" s="56"/>
      <c r="C195" s="57"/>
      <c r="D195" s="57"/>
      <c r="E195" s="57"/>
      <c r="F195" s="57"/>
      <c r="G195" s="57"/>
      <c r="H195" s="57"/>
      <c r="I195" s="57"/>
      <c r="J195" s="57"/>
      <c r="K195" s="57"/>
      <c r="L195" s="35"/>
      <c r="M195" s="34"/>
      <c r="O195" s="34"/>
      <c r="P195" s="34"/>
      <c r="Q195" s="34"/>
      <c r="R195" s="34"/>
      <c r="S195" s="34"/>
      <c r="T195" s="34"/>
      <c r="U195" s="34"/>
      <c r="V195" s="34"/>
      <c r="W195" s="34"/>
      <c r="X195" s="34"/>
      <c r="Y195" s="34"/>
      <c r="Z195" s="34"/>
      <c r="AA195" s="34"/>
      <c r="AB195" s="34"/>
      <c r="AC195" s="34"/>
      <c r="AD195" s="34"/>
      <c r="AE195" s="34"/>
    </row>
  </sheetData>
  <autoFilter ref="C125:K194"/>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247</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s="1" customFormat="1" ht="12" customHeight="1">
      <c r="B8" s="18"/>
      <c r="D8" s="28" t="s">
        <v>249</v>
      </c>
      <c r="L8" s="18"/>
    </row>
    <row r="9" s="2" customFormat="1" ht="16.5" customHeight="1">
      <c r="A9" s="34"/>
      <c r="B9" s="35"/>
      <c r="C9" s="34"/>
      <c r="D9" s="34"/>
      <c r="E9" s="126" t="s">
        <v>4322</v>
      </c>
      <c r="F9" s="34"/>
      <c r="G9" s="34"/>
      <c r="H9" s="34"/>
      <c r="I9" s="34"/>
      <c r="J9" s="34"/>
      <c r="K9" s="34"/>
      <c r="L9" s="51"/>
      <c r="S9" s="34"/>
      <c r="T9" s="34"/>
      <c r="U9" s="34"/>
      <c r="V9" s="34"/>
      <c r="W9" s="34"/>
      <c r="X9" s="34"/>
      <c r="Y9" s="34"/>
      <c r="Z9" s="34"/>
      <c r="AA9" s="34"/>
      <c r="AB9" s="34"/>
      <c r="AC9" s="34"/>
      <c r="AD9" s="34"/>
      <c r="AE9" s="34"/>
    </row>
    <row r="10" s="2" customFormat="1" ht="12" customHeight="1">
      <c r="A10" s="34"/>
      <c r="B10" s="35"/>
      <c r="C10" s="34"/>
      <c r="D10" s="28" t="s">
        <v>251</v>
      </c>
      <c r="E10" s="34"/>
      <c r="F10" s="34"/>
      <c r="G10" s="34"/>
      <c r="H10" s="34"/>
      <c r="I10" s="34"/>
      <c r="J10" s="34"/>
      <c r="K10" s="34"/>
      <c r="L10" s="51"/>
      <c r="S10" s="34"/>
      <c r="T10" s="34"/>
      <c r="U10" s="34"/>
      <c r="V10" s="34"/>
      <c r="W10" s="34"/>
      <c r="X10" s="34"/>
      <c r="Y10" s="34"/>
      <c r="Z10" s="34"/>
      <c r="AA10" s="34"/>
      <c r="AB10" s="34"/>
      <c r="AC10" s="34"/>
      <c r="AD10" s="34"/>
      <c r="AE10" s="34"/>
    </row>
    <row r="11" s="2" customFormat="1" ht="16.5" customHeight="1">
      <c r="A11" s="34"/>
      <c r="B11" s="35"/>
      <c r="C11" s="34"/>
      <c r="D11" s="34"/>
      <c r="E11" s="63" t="s">
        <v>4345</v>
      </c>
      <c r="F11" s="34"/>
      <c r="G11" s="34"/>
      <c r="H11" s="34"/>
      <c r="I11" s="34"/>
      <c r="J11" s="34"/>
      <c r="K11" s="34"/>
      <c r="L11" s="51"/>
      <c r="S11" s="34"/>
      <c r="T11" s="34"/>
      <c r="U11" s="34"/>
      <c r="V11" s="34"/>
      <c r="W11" s="34"/>
      <c r="X11" s="34"/>
      <c r="Y11" s="34"/>
      <c r="Z11" s="34"/>
      <c r="AA11" s="34"/>
      <c r="AB11" s="34"/>
      <c r="AC11" s="34"/>
      <c r="AD11" s="34"/>
      <c r="AE11" s="34"/>
    </row>
    <row r="12" s="2" customFormat="1">
      <c r="A12" s="34"/>
      <c r="B12" s="35"/>
      <c r="C12" s="34"/>
      <c r="D12" s="34"/>
      <c r="E12" s="34"/>
      <c r="F12" s="34"/>
      <c r="G12" s="34"/>
      <c r="H12" s="34"/>
      <c r="I12" s="34"/>
      <c r="J12" s="34"/>
      <c r="K12" s="34"/>
      <c r="L12" s="51"/>
      <c r="S12" s="34"/>
      <c r="T12" s="34"/>
      <c r="U12" s="34"/>
      <c r="V12" s="34"/>
      <c r="W12" s="34"/>
      <c r="X12" s="34"/>
      <c r="Y12" s="34"/>
      <c r="Z12" s="34"/>
      <c r="AA12" s="34"/>
      <c r="AB12" s="34"/>
      <c r="AC12" s="34"/>
      <c r="AD12" s="34"/>
      <c r="AE12" s="34"/>
    </row>
    <row r="13" s="2" customFormat="1" ht="12" customHeight="1">
      <c r="A13" s="34"/>
      <c r="B13" s="35"/>
      <c r="C13" s="34"/>
      <c r="D13" s="28" t="s">
        <v>18</v>
      </c>
      <c r="E13" s="34"/>
      <c r="F13" s="23" t="s">
        <v>1</v>
      </c>
      <c r="G13" s="34"/>
      <c r="H13" s="34"/>
      <c r="I13" s="28" t="s">
        <v>19</v>
      </c>
      <c r="J13" s="23" t="s">
        <v>1</v>
      </c>
      <c r="K13" s="34"/>
      <c r="L13" s="51"/>
      <c r="S13" s="34"/>
      <c r="T13" s="34"/>
      <c r="U13" s="34"/>
      <c r="V13" s="34"/>
      <c r="W13" s="34"/>
      <c r="X13" s="34"/>
      <c r="Y13" s="34"/>
      <c r="Z13" s="34"/>
      <c r="AA13" s="34"/>
      <c r="AB13" s="34"/>
      <c r="AC13" s="34"/>
      <c r="AD13" s="34"/>
      <c r="AE13" s="34"/>
    </row>
    <row r="14" s="2" customFormat="1" ht="12" customHeight="1">
      <c r="A14" s="34"/>
      <c r="B14" s="35"/>
      <c r="C14" s="34"/>
      <c r="D14" s="28" t="s">
        <v>20</v>
      </c>
      <c r="E14" s="34"/>
      <c r="F14" s="23" t="s">
        <v>21</v>
      </c>
      <c r="G14" s="34"/>
      <c r="H14" s="34"/>
      <c r="I14" s="28" t="s">
        <v>22</v>
      </c>
      <c r="J14" s="65" t="str">
        <f>'Rekapitulace stavby'!AN8</f>
        <v>5. 12. 2024</v>
      </c>
      <c r="K14" s="34"/>
      <c r="L14" s="51"/>
      <c r="S14" s="34"/>
      <c r="T14" s="34"/>
      <c r="U14" s="34"/>
      <c r="V14" s="34"/>
      <c r="W14" s="34"/>
      <c r="X14" s="34"/>
      <c r="Y14" s="34"/>
      <c r="Z14" s="34"/>
      <c r="AA14" s="34"/>
      <c r="AB14" s="34"/>
      <c r="AC14" s="34"/>
      <c r="AD14" s="34"/>
      <c r="AE14" s="34"/>
    </row>
    <row r="15" s="2" customFormat="1" ht="10.8" customHeight="1">
      <c r="A15" s="34"/>
      <c r="B15" s="35"/>
      <c r="C15" s="34"/>
      <c r="D15" s="34"/>
      <c r="E15" s="34"/>
      <c r="F15" s="34"/>
      <c r="G15" s="34"/>
      <c r="H15" s="34"/>
      <c r="I15" s="34"/>
      <c r="J15" s="34"/>
      <c r="K15" s="34"/>
      <c r="L15" s="51"/>
      <c r="S15" s="34"/>
      <c r="T15" s="34"/>
      <c r="U15" s="34"/>
      <c r="V15" s="34"/>
      <c r="W15" s="34"/>
      <c r="X15" s="34"/>
      <c r="Y15" s="34"/>
      <c r="Z15" s="34"/>
      <c r="AA15" s="34"/>
      <c r="AB15" s="34"/>
      <c r="AC15" s="34"/>
      <c r="AD15" s="34"/>
      <c r="AE15" s="34"/>
    </row>
    <row r="16" s="2" customFormat="1" ht="12" customHeight="1">
      <c r="A16" s="34"/>
      <c r="B16" s="35"/>
      <c r="C16" s="34"/>
      <c r="D16" s="28" t="s">
        <v>24</v>
      </c>
      <c r="E16" s="34"/>
      <c r="F16" s="34"/>
      <c r="G16" s="34"/>
      <c r="H16" s="34"/>
      <c r="I16" s="28" t="s">
        <v>25</v>
      </c>
      <c r="J16" s="23" t="s">
        <v>1</v>
      </c>
      <c r="K16" s="34"/>
      <c r="L16" s="51"/>
      <c r="S16" s="34"/>
      <c r="T16" s="34"/>
      <c r="U16" s="34"/>
      <c r="V16" s="34"/>
      <c r="W16" s="34"/>
      <c r="X16" s="34"/>
      <c r="Y16" s="34"/>
      <c r="Z16" s="34"/>
      <c r="AA16" s="34"/>
      <c r="AB16" s="34"/>
      <c r="AC16" s="34"/>
      <c r="AD16" s="34"/>
      <c r="AE16" s="34"/>
    </row>
    <row r="17" s="2" customFormat="1" ht="18" customHeight="1">
      <c r="A17" s="34"/>
      <c r="B17" s="35"/>
      <c r="C17" s="34"/>
      <c r="D17" s="34"/>
      <c r="E17" s="23" t="s">
        <v>21</v>
      </c>
      <c r="F17" s="34"/>
      <c r="G17" s="34"/>
      <c r="H17" s="34"/>
      <c r="I17" s="28" t="s">
        <v>26</v>
      </c>
      <c r="J17" s="23" t="s">
        <v>1</v>
      </c>
      <c r="K17" s="34"/>
      <c r="L17" s="51"/>
      <c r="S17" s="34"/>
      <c r="T17" s="34"/>
      <c r="U17" s="34"/>
      <c r="V17" s="34"/>
      <c r="W17" s="34"/>
      <c r="X17" s="34"/>
      <c r="Y17" s="34"/>
      <c r="Z17" s="34"/>
      <c r="AA17" s="34"/>
      <c r="AB17" s="34"/>
      <c r="AC17" s="34"/>
      <c r="AD17" s="34"/>
      <c r="AE17" s="34"/>
    </row>
    <row r="18" s="2" customFormat="1" ht="6.96" customHeight="1">
      <c r="A18" s="34"/>
      <c r="B18" s="35"/>
      <c r="C18" s="34"/>
      <c r="D18" s="34"/>
      <c r="E18" s="34"/>
      <c r="F18" s="34"/>
      <c r="G18" s="34"/>
      <c r="H18" s="34"/>
      <c r="I18" s="34"/>
      <c r="J18" s="34"/>
      <c r="K18" s="34"/>
      <c r="L18" s="51"/>
      <c r="S18" s="34"/>
      <c r="T18" s="34"/>
      <c r="U18" s="34"/>
      <c r="V18" s="34"/>
      <c r="W18" s="34"/>
      <c r="X18" s="34"/>
      <c r="Y18" s="34"/>
      <c r="Z18" s="34"/>
      <c r="AA18" s="34"/>
      <c r="AB18" s="34"/>
      <c r="AC18" s="34"/>
      <c r="AD18" s="34"/>
      <c r="AE18" s="34"/>
    </row>
    <row r="19" s="2" customFormat="1" ht="12" customHeight="1">
      <c r="A19" s="34"/>
      <c r="B19" s="35"/>
      <c r="C19" s="34"/>
      <c r="D19" s="28" t="s">
        <v>27</v>
      </c>
      <c r="E19" s="34"/>
      <c r="F19" s="34"/>
      <c r="G19" s="34"/>
      <c r="H19" s="34"/>
      <c r="I19" s="28" t="s">
        <v>25</v>
      </c>
      <c r="J19" s="29" t="str">
        <f>'Rekapitulace stavby'!AN13</f>
        <v>Vyplň údaj</v>
      </c>
      <c r="K19" s="34"/>
      <c r="L19" s="51"/>
      <c r="S19" s="34"/>
      <c r="T19" s="34"/>
      <c r="U19" s="34"/>
      <c r="V19" s="34"/>
      <c r="W19" s="34"/>
      <c r="X19" s="34"/>
      <c r="Y19" s="34"/>
      <c r="Z19" s="34"/>
      <c r="AA19" s="34"/>
      <c r="AB19" s="34"/>
      <c r="AC19" s="34"/>
      <c r="AD19" s="34"/>
      <c r="AE19" s="34"/>
    </row>
    <row r="20" s="2" customFormat="1" ht="18" customHeight="1">
      <c r="A20" s="34"/>
      <c r="B20" s="35"/>
      <c r="C20" s="34"/>
      <c r="D20" s="34"/>
      <c r="E20" s="29" t="str">
        <f>'Rekapitulace stavby'!E14</f>
        <v>Vyplň údaj</v>
      </c>
      <c r="F20" s="23"/>
      <c r="G20" s="23"/>
      <c r="H20" s="23"/>
      <c r="I20" s="28" t="s">
        <v>26</v>
      </c>
      <c r="J20" s="29" t="str">
        <f>'Rekapitulace stavby'!AN14</f>
        <v>Vyplň údaj</v>
      </c>
      <c r="K20" s="34"/>
      <c r="L20" s="51"/>
      <c r="S20" s="34"/>
      <c r="T20" s="34"/>
      <c r="U20" s="34"/>
      <c r="V20" s="34"/>
      <c r="W20" s="34"/>
      <c r="X20" s="34"/>
      <c r="Y20" s="34"/>
      <c r="Z20" s="34"/>
      <c r="AA20" s="34"/>
      <c r="AB20" s="34"/>
      <c r="AC20" s="34"/>
      <c r="AD20" s="34"/>
      <c r="AE20" s="34"/>
    </row>
    <row r="21" s="2" customFormat="1" ht="6.96" customHeight="1">
      <c r="A21" s="34"/>
      <c r="B21" s="35"/>
      <c r="C21" s="34"/>
      <c r="D21" s="34"/>
      <c r="E21" s="34"/>
      <c r="F21" s="34"/>
      <c r="G21" s="34"/>
      <c r="H21" s="34"/>
      <c r="I21" s="34"/>
      <c r="J21" s="34"/>
      <c r="K21" s="34"/>
      <c r="L21" s="51"/>
      <c r="S21" s="34"/>
      <c r="T21" s="34"/>
      <c r="U21" s="34"/>
      <c r="V21" s="34"/>
      <c r="W21" s="34"/>
      <c r="X21" s="34"/>
      <c r="Y21" s="34"/>
      <c r="Z21" s="34"/>
      <c r="AA21" s="34"/>
      <c r="AB21" s="34"/>
      <c r="AC21" s="34"/>
      <c r="AD21" s="34"/>
      <c r="AE21" s="34"/>
    </row>
    <row r="22" s="2" customFormat="1" ht="12" customHeight="1">
      <c r="A22" s="34"/>
      <c r="B22" s="35"/>
      <c r="C22" s="34"/>
      <c r="D22" s="28" t="s">
        <v>29</v>
      </c>
      <c r="E22" s="34"/>
      <c r="F22" s="34"/>
      <c r="G22" s="34"/>
      <c r="H22" s="34"/>
      <c r="I22" s="28" t="s">
        <v>25</v>
      </c>
      <c r="J22" s="23" t="s">
        <v>1</v>
      </c>
      <c r="K22" s="34"/>
      <c r="L22" s="51"/>
      <c r="S22" s="34"/>
      <c r="T22" s="34"/>
      <c r="U22" s="34"/>
      <c r="V22" s="34"/>
      <c r="W22" s="34"/>
      <c r="X22" s="34"/>
      <c r="Y22" s="34"/>
      <c r="Z22" s="34"/>
      <c r="AA22" s="34"/>
      <c r="AB22" s="34"/>
      <c r="AC22" s="34"/>
      <c r="AD22" s="34"/>
      <c r="AE22" s="34"/>
    </row>
    <row r="23" s="2" customFormat="1" ht="18" customHeight="1">
      <c r="A23" s="34"/>
      <c r="B23" s="35"/>
      <c r="C23" s="34"/>
      <c r="D23" s="34"/>
      <c r="E23" s="23" t="s">
        <v>21</v>
      </c>
      <c r="F23" s="34"/>
      <c r="G23" s="34"/>
      <c r="H23" s="34"/>
      <c r="I23" s="28" t="s">
        <v>26</v>
      </c>
      <c r="J23" s="23" t="s">
        <v>1</v>
      </c>
      <c r="K23" s="34"/>
      <c r="L23" s="51"/>
      <c r="S23" s="34"/>
      <c r="T23" s="34"/>
      <c r="U23" s="34"/>
      <c r="V23" s="34"/>
      <c r="W23" s="34"/>
      <c r="X23" s="34"/>
      <c r="Y23" s="34"/>
      <c r="Z23" s="34"/>
      <c r="AA23" s="34"/>
      <c r="AB23" s="34"/>
      <c r="AC23" s="34"/>
      <c r="AD23" s="34"/>
      <c r="AE23" s="34"/>
    </row>
    <row r="24" s="2" customFormat="1" ht="6.96" customHeight="1">
      <c r="A24" s="34"/>
      <c r="B24" s="35"/>
      <c r="C24" s="34"/>
      <c r="D24" s="34"/>
      <c r="E24" s="34"/>
      <c r="F24" s="34"/>
      <c r="G24" s="34"/>
      <c r="H24" s="34"/>
      <c r="I24" s="34"/>
      <c r="J24" s="34"/>
      <c r="K24" s="34"/>
      <c r="L24" s="51"/>
      <c r="S24" s="34"/>
      <c r="T24" s="34"/>
      <c r="U24" s="34"/>
      <c r="V24" s="34"/>
      <c r="W24" s="34"/>
      <c r="X24" s="34"/>
      <c r="Y24" s="34"/>
      <c r="Z24" s="34"/>
      <c r="AA24" s="34"/>
      <c r="AB24" s="34"/>
      <c r="AC24" s="34"/>
      <c r="AD24" s="34"/>
      <c r="AE24" s="34"/>
    </row>
    <row r="25" s="2" customFormat="1" ht="12" customHeight="1">
      <c r="A25" s="34"/>
      <c r="B25" s="35"/>
      <c r="C25" s="34"/>
      <c r="D25" s="28" t="s">
        <v>31</v>
      </c>
      <c r="E25" s="34"/>
      <c r="F25" s="34"/>
      <c r="G25" s="34"/>
      <c r="H25" s="34"/>
      <c r="I25" s="28" t="s">
        <v>25</v>
      </c>
      <c r="J25" s="23" t="s">
        <v>1</v>
      </c>
      <c r="K25" s="34"/>
      <c r="L25" s="51"/>
      <c r="S25" s="34"/>
      <c r="T25" s="34"/>
      <c r="U25" s="34"/>
      <c r="V25" s="34"/>
      <c r="W25" s="34"/>
      <c r="X25" s="34"/>
      <c r="Y25" s="34"/>
      <c r="Z25" s="34"/>
      <c r="AA25" s="34"/>
      <c r="AB25" s="34"/>
      <c r="AC25" s="34"/>
      <c r="AD25" s="34"/>
      <c r="AE25" s="34"/>
    </row>
    <row r="26" s="2" customFormat="1" ht="18" customHeight="1">
      <c r="A26" s="34"/>
      <c r="B26" s="35"/>
      <c r="C26" s="34"/>
      <c r="D26" s="34"/>
      <c r="E26" s="23" t="s">
        <v>21</v>
      </c>
      <c r="F26" s="34"/>
      <c r="G26" s="34"/>
      <c r="H26" s="34"/>
      <c r="I26" s="28" t="s">
        <v>26</v>
      </c>
      <c r="J26" s="23" t="s">
        <v>1</v>
      </c>
      <c r="K26" s="34"/>
      <c r="L26" s="51"/>
      <c r="S26" s="34"/>
      <c r="T26" s="34"/>
      <c r="U26" s="34"/>
      <c r="V26" s="34"/>
      <c r="W26" s="34"/>
      <c r="X26" s="34"/>
      <c r="Y26" s="34"/>
      <c r="Z26" s="34"/>
      <c r="AA26" s="34"/>
      <c r="AB26" s="34"/>
      <c r="AC26" s="34"/>
      <c r="AD26" s="34"/>
      <c r="AE26" s="34"/>
    </row>
    <row r="27" s="2" customFormat="1" ht="6.96" customHeight="1">
      <c r="A27" s="34"/>
      <c r="B27" s="35"/>
      <c r="C27" s="34"/>
      <c r="D27" s="34"/>
      <c r="E27" s="34"/>
      <c r="F27" s="34"/>
      <c r="G27" s="34"/>
      <c r="H27" s="34"/>
      <c r="I27" s="34"/>
      <c r="J27" s="34"/>
      <c r="K27" s="34"/>
      <c r="L27" s="51"/>
      <c r="S27" s="34"/>
      <c r="T27" s="34"/>
      <c r="U27" s="34"/>
      <c r="V27" s="34"/>
      <c r="W27" s="34"/>
      <c r="X27" s="34"/>
      <c r="Y27" s="34"/>
      <c r="Z27" s="34"/>
      <c r="AA27" s="34"/>
      <c r="AB27" s="34"/>
      <c r="AC27" s="34"/>
      <c r="AD27" s="34"/>
      <c r="AE27" s="34"/>
    </row>
    <row r="28" s="2" customFormat="1" ht="12" customHeight="1">
      <c r="A28" s="34"/>
      <c r="B28" s="35"/>
      <c r="C28" s="34"/>
      <c r="D28" s="28" t="s">
        <v>32</v>
      </c>
      <c r="E28" s="34"/>
      <c r="F28" s="34"/>
      <c r="G28" s="34"/>
      <c r="H28" s="34"/>
      <c r="I28" s="34"/>
      <c r="J28" s="34"/>
      <c r="K28" s="34"/>
      <c r="L28" s="51"/>
      <c r="S28" s="34"/>
      <c r="T28" s="34"/>
      <c r="U28" s="34"/>
      <c r="V28" s="34"/>
      <c r="W28" s="34"/>
      <c r="X28" s="34"/>
      <c r="Y28" s="34"/>
      <c r="Z28" s="34"/>
      <c r="AA28" s="34"/>
      <c r="AB28" s="34"/>
      <c r="AC28" s="34"/>
      <c r="AD28" s="34"/>
      <c r="AE28" s="34"/>
    </row>
    <row r="29" s="8" customFormat="1" ht="16.5" customHeight="1">
      <c r="A29" s="128"/>
      <c r="B29" s="129"/>
      <c r="C29" s="128"/>
      <c r="D29" s="128"/>
      <c r="E29" s="32" t="s">
        <v>1</v>
      </c>
      <c r="F29" s="32"/>
      <c r="G29" s="32"/>
      <c r="H29" s="32"/>
      <c r="I29" s="128"/>
      <c r="J29" s="128"/>
      <c r="K29" s="128"/>
      <c r="L29" s="130"/>
      <c r="S29" s="128"/>
      <c r="T29" s="128"/>
      <c r="U29" s="128"/>
      <c r="V29" s="128"/>
      <c r="W29" s="128"/>
      <c r="X29" s="128"/>
      <c r="Y29" s="128"/>
      <c r="Z29" s="128"/>
      <c r="AA29" s="128"/>
      <c r="AB29" s="128"/>
      <c r="AC29" s="128"/>
      <c r="AD29" s="128"/>
      <c r="AE29" s="128"/>
    </row>
    <row r="30" s="2" customFormat="1" ht="6.96" customHeight="1">
      <c r="A30" s="34"/>
      <c r="B30" s="35"/>
      <c r="C30" s="34"/>
      <c r="D30" s="34"/>
      <c r="E30" s="34"/>
      <c r="F30" s="34"/>
      <c r="G30" s="34"/>
      <c r="H30" s="34"/>
      <c r="I30" s="34"/>
      <c r="J30" s="34"/>
      <c r="K30" s="34"/>
      <c r="L30" s="51"/>
      <c r="S30" s="34"/>
      <c r="T30" s="34"/>
      <c r="U30" s="34"/>
      <c r="V30" s="34"/>
      <c r="W30" s="34"/>
      <c r="X30" s="34"/>
      <c r="Y30" s="34"/>
      <c r="Z30" s="34"/>
      <c r="AA30" s="34"/>
      <c r="AB30" s="34"/>
      <c r="AC30" s="34"/>
      <c r="AD30" s="34"/>
      <c r="AE30" s="34"/>
    </row>
    <row r="31" s="2" customFormat="1" ht="6.96" customHeight="1">
      <c r="A31" s="34"/>
      <c r="B31" s="35"/>
      <c r="C31" s="34"/>
      <c r="D31" s="86"/>
      <c r="E31" s="86"/>
      <c r="F31" s="86"/>
      <c r="G31" s="86"/>
      <c r="H31" s="86"/>
      <c r="I31" s="86"/>
      <c r="J31" s="86"/>
      <c r="K31" s="86"/>
      <c r="L31" s="51"/>
      <c r="S31" s="34"/>
      <c r="T31" s="34"/>
      <c r="U31" s="34"/>
      <c r="V31" s="34"/>
      <c r="W31" s="34"/>
      <c r="X31" s="34"/>
      <c r="Y31" s="34"/>
      <c r="Z31" s="34"/>
      <c r="AA31" s="34"/>
      <c r="AB31" s="34"/>
      <c r="AC31" s="34"/>
      <c r="AD31" s="34"/>
      <c r="AE31" s="34"/>
    </row>
    <row r="32" s="2" customFormat="1" ht="25.44" customHeight="1">
      <c r="A32" s="34"/>
      <c r="B32" s="35"/>
      <c r="C32" s="34"/>
      <c r="D32" s="131" t="s">
        <v>33</v>
      </c>
      <c r="E32" s="34"/>
      <c r="F32" s="34"/>
      <c r="G32" s="34"/>
      <c r="H32" s="34"/>
      <c r="I32" s="34"/>
      <c r="J32" s="92">
        <f>ROUND(J121, 2)</f>
        <v>0</v>
      </c>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14.4" customHeight="1">
      <c r="A34" s="34"/>
      <c r="B34" s="35"/>
      <c r="C34" s="34"/>
      <c r="D34" s="34"/>
      <c r="E34" s="34"/>
      <c r="F34" s="39" t="s">
        <v>35</v>
      </c>
      <c r="G34" s="34"/>
      <c r="H34" s="34"/>
      <c r="I34" s="39" t="s">
        <v>34</v>
      </c>
      <c r="J34" s="39" t="s">
        <v>36</v>
      </c>
      <c r="K34" s="34"/>
      <c r="L34" s="51"/>
      <c r="S34" s="34"/>
      <c r="T34" s="34"/>
      <c r="U34" s="34"/>
      <c r="V34" s="34"/>
      <c r="W34" s="34"/>
      <c r="X34" s="34"/>
      <c r="Y34" s="34"/>
      <c r="Z34" s="34"/>
      <c r="AA34" s="34"/>
      <c r="AB34" s="34"/>
      <c r="AC34" s="34"/>
      <c r="AD34" s="34"/>
      <c r="AE34" s="34"/>
    </row>
    <row r="35" s="2" customFormat="1" ht="14.4" customHeight="1">
      <c r="A35" s="34"/>
      <c r="B35" s="35"/>
      <c r="C35" s="34"/>
      <c r="D35" s="127" t="s">
        <v>37</v>
      </c>
      <c r="E35" s="28" t="s">
        <v>38</v>
      </c>
      <c r="F35" s="132">
        <f>ROUND((SUM(BE121:BE155)),  2)</f>
        <v>0</v>
      </c>
      <c r="G35" s="34"/>
      <c r="H35" s="34"/>
      <c r="I35" s="133">
        <v>0.20999999999999999</v>
      </c>
      <c r="J35" s="132">
        <f>ROUND(((SUM(BE121:BE155))*I35),  2)</f>
        <v>0</v>
      </c>
      <c r="K35" s="34"/>
      <c r="L35" s="51"/>
      <c r="S35" s="34"/>
      <c r="T35" s="34"/>
      <c r="U35" s="34"/>
      <c r="V35" s="34"/>
      <c r="W35" s="34"/>
      <c r="X35" s="34"/>
      <c r="Y35" s="34"/>
      <c r="Z35" s="34"/>
      <c r="AA35" s="34"/>
      <c r="AB35" s="34"/>
      <c r="AC35" s="34"/>
      <c r="AD35" s="34"/>
      <c r="AE35" s="34"/>
    </row>
    <row r="36" s="2" customFormat="1" ht="14.4" customHeight="1">
      <c r="A36" s="34"/>
      <c r="B36" s="35"/>
      <c r="C36" s="34"/>
      <c r="D36" s="34"/>
      <c r="E36" s="28" t="s">
        <v>39</v>
      </c>
      <c r="F36" s="132">
        <f>ROUND((SUM(BF121:BF155)),  2)</f>
        <v>0</v>
      </c>
      <c r="G36" s="34"/>
      <c r="H36" s="34"/>
      <c r="I36" s="133">
        <v>0.12</v>
      </c>
      <c r="J36" s="132">
        <f>ROUND(((SUM(BF121:BF155))*I36),  2)</f>
        <v>0</v>
      </c>
      <c r="K36" s="34"/>
      <c r="L36" s="51"/>
      <c r="S36" s="34"/>
      <c r="T36" s="34"/>
      <c r="U36" s="34"/>
      <c r="V36" s="34"/>
      <c r="W36" s="34"/>
      <c r="X36" s="34"/>
      <c r="Y36" s="34"/>
      <c r="Z36" s="34"/>
      <c r="AA36" s="34"/>
      <c r="AB36" s="34"/>
      <c r="AC36" s="34"/>
      <c r="AD36" s="34"/>
      <c r="AE36" s="34"/>
    </row>
    <row r="37" hidden="1" s="2" customFormat="1" ht="14.4" customHeight="1">
      <c r="A37" s="34"/>
      <c r="B37" s="35"/>
      <c r="C37" s="34"/>
      <c r="D37" s="34"/>
      <c r="E37" s="28" t="s">
        <v>40</v>
      </c>
      <c r="F37" s="132">
        <f>ROUND((SUM(BG121:BG155)),  2)</f>
        <v>0</v>
      </c>
      <c r="G37" s="34"/>
      <c r="H37" s="34"/>
      <c r="I37" s="133">
        <v>0.20999999999999999</v>
      </c>
      <c r="J37" s="132">
        <f>0</f>
        <v>0</v>
      </c>
      <c r="K37" s="34"/>
      <c r="L37" s="51"/>
      <c r="S37" s="34"/>
      <c r="T37" s="34"/>
      <c r="U37" s="34"/>
      <c r="V37" s="34"/>
      <c r="W37" s="34"/>
      <c r="X37" s="34"/>
      <c r="Y37" s="34"/>
      <c r="Z37" s="34"/>
      <c r="AA37" s="34"/>
      <c r="AB37" s="34"/>
      <c r="AC37" s="34"/>
      <c r="AD37" s="34"/>
      <c r="AE37" s="34"/>
    </row>
    <row r="38" hidden="1" s="2" customFormat="1" ht="14.4" customHeight="1">
      <c r="A38" s="34"/>
      <c r="B38" s="35"/>
      <c r="C38" s="34"/>
      <c r="D38" s="34"/>
      <c r="E38" s="28" t="s">
        <v>41</v>
      </c>
      <c r="F38" s="132">
        <f>ROUND((SUM(BH121:BH155)),  2)</f>
        <v>0</v>
      </c>
      <c r="G38" s="34"/>
      <c r="H38" s="34"/>
      <c r="I38" s="133">
        <v>0.12</v>
      </c>
      <c r="J38" s="132">
        <f>0</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42</v>
      </c>
      <c r="F39" s="132">
        <f>ROUND((SUM(BI121:BI155)),  2)</f>
        <v>0</v>
      </c>
      <c r="G39" s="34"/>
      <c r="H39" s="34"/>
      <c r="I39" s="133">
        <v>0</v>
      </c>
      <c r="J39" s="132">
        <f>0</f>
        <v>0</v>
      </c>
      <c r="K39" s="34"/>
      <c r="L39" s="51"/>
      <c r="S39" s="34"/>
      <c r="T39" s="34"/>
      <c r="U39" s="34"/>
      <c r="V39" s="34"/>
      <c r="W39" s="34"/>
      <c r="X39" s="34"/>
      <c r="Y39" s="34"/>
      <c r="Z39" s="34"/>
      <c r="AA39" s="34"/>
      <c r="AB39" s="34"/>
      <c r="AC39" s="34"/>
      <c r="AD39" s="34"/>
      <c r="AE39" s="34"/>
    </row>
    <row r="40" s="2" customFormat="1" ht="6.96" customHeight="1">
      <c r="A40" s="34"/>
      <c r="B40" s="35"/>
      <c r="C40" s="34"/>
      <c r="D40" s="34"/>
      <c r="E40" s="34"/>
      <c r="F40" s="34"/>
      <c r="G40" s="34"/>
      <c r="H40" s="34"/>
      <c r="I40" s="34"/>
      <c r="J40" s="34"/>
      <c r="K40" s="34"/>
      <c r="L40" s="51"/>
      <c r="S40" s="34"/>
      <c r="T40" s="34"/>
      <c r="U40" s="34"/>
      <c r="V40" s="34"/>
      <c r="W40" s="34"/>
      <c r="X40" s="34"/>
      <c r="Y40" s="34"/>
      <c r="Z40" s="34"/>
      <c r="AA40" s="34"/>
      <c r="AB40" s="34"/>
      <c r="AC40" s="34"/>
      <c r="AD40" s="34"/>
      <c r="AE40" s="34"/>
    </row>
    <row r="41" s="2" customFormat="1" ht="25.44" customHeight="1">
      <c r="A41" s="34"/>
      <c r="B41" s="35"/>
      <c r="C41" s="134"/>
      <c r="D41" s="135" t="s">
        <v>43</v>
      </c>
      <c r="E41" s="77"/>
      <c r="F41" s="77"/>
      <c r="G41" s="136" t="s">
        <v>44</v>
      </c>
      <c r="H41" s="137" t="s">
        <v>45</v>
      </c>
      <c r="I41" s="77"/>
      <c r="J41" s="138">
        <f>SUM(J32:J39)</f>
        <v>0</v>
      </c>
      <c r="K41" s="139"/>
      <c r="L41" s="51"/>
      <c r="S41" s="34"/>
      <c r="T41" s="34"/>
      <c r="U41" s="34"/>
      <c r="V41" s="34"/>
      <c r="W41" s="34"/>
      <c r="X41" s="34"/>
      <c r="Y41" s="34"/>
      <c r="Z41" s="34"/>
      <c r="AA41" s="34"/>
      <c r="AB41" s="34"/>
      <c r="AC41" s="34"/>
      <c r="AD41" s="34"/>
      <c r="AE41" s="34"/>
    </row>
    <row r="42" s="2" customFormat="1" ht="14.4"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1" customFormat="1" ht="14.4" customHeight="1">
      <c r="B43" s="18"/>
      <c r="L43" s="18"/>
    </row>
    <row r="44" s="1" customFormat="1" ht="14.4" customHeight="1">
      <c r="B44" s="18"/>
      <c r="L44" s="18"/>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2" customFormat="1" ht="16.5" customHeight="1">
      <c r="A87" s="34"/>
      <c r="B87" s="35"/>
      <c r="C87" s="34"/>
      <c r="D87" s="34"/>
      <c r="E87" s="126" t="s">
        <v>4322</v>
      </c>
      <c r="F87" s="34"/>
      <c r="G87" s="34"/>
      <c r="H87" s="34"/>
      <c r="I87" s="34"/>
      <c r="J87" s="34"/>
      <c r="K87" s="34"/>
      <c r="L87" s="51"/>
      <c r="S87" s="34"/>
      <c r="T87" s="34"/>
      <c r="U87" s="34"/>
      <c r="V87" s="34"/>
      <c r="W87" s="34"/>
      <c r="X87" s="34"/>
      <c r="Y87" s="34"/>
      <c r="Z87" s="34"/>
      <c r="AA87" s="34"/>
      <c r="AB87" s="34"/>
      <c r="AC87" s="34"/>
      <c r="AD87" s="34"/>
      <c r="AE87" s="34"/>
    </row>
    <row r="88" s="2" customFormat="1" ht="12" customHeight="1">
      <c r="A88" s="34"/>
      <c r="B88" s="35"/>
      <c r="C88" s="28" t="s">
        <v>251</v>
      </c>
      <c r="D88" s="34"/>
      <c r="E88" s="34"/>
      <c r="F88" s="34"/>
      <c r="G88" s="34"/>
      <c r="H88" s="34"/>
      <c r="I88" s="34"/>
      <c r="J88" s="34"/>
      <c r="K88" s="34"/>
      <c r="L88" s="51"/>
      <c r="S88" s="34"/>
      <c r="T88" s="34"/>
      <c r="U88" s="34"/>
      <c r="V88" s="34"/>
      <c r="W88" s="34"/>
      <c r="X88" s="34"/>
      <c r="Y88" s="34"/>
      <c r="Z88" s="34"/>
      <c r="AA88" s="34"/>
      <c r="AB88" s="34"/>
      <c r="AC88" s="34"/>
      <c r="AD88" s="34"/>
      <c r="AE88" s="34"/>
    </row>
    <row r="89" s="2" customFormat="1" ht="16.5" customHeight="1">
      <c r="A89" s="34"/>
      <c r="B89" s="35"/>
      <c r="C89" s="34"/>
      <c r="D89" s="34"/>
      <c r="E89" s="63" t="str">
        <f>E11</f>
        <v>D.7.3.1. - Dětské hřiště - povrchy</v>
      </c>
      <c r="F89" s="34"/>
      <c r="G89" s="34"/>
      <c r="H89" s="34"/>
      <c r="I89" s="34"/>
      <c r="J89" s="34"/>
      <c r="K89" s="34"/>
      <c r="L89" s="51"/>
      <c r="S89" s="34"/>
      <c r="T89" s="34"/>
      <c r="U89" s="34"/>
      <c r="V89" s="34"/>
      <c r="W89" s="34"/>
      <c r="X89" s="34"/>
      <c r="Y89" s="34"/>
      <c r="Z89" s="34"/>
      <c r="AA89" s="34"/>
      <c r="AB89" s="34"/>
      <c r="AC89" s="34"/>
      <c r="AD89" s="34"/>
      <c r="AE89" s="34"/>
    </row>
    <row r="90" s="2" customFormat="1" ht="6.96" customHeight="1">
      <c r="A90" s="34"/>
      <c r="B90" s="35"/>
      <c r="C90" s="34"/>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2" customHeight="1">
      <c r="A91" s="34"/>
      <c r="B91" s="35"/>
      <c r="C91" s="28" t="s">
        <v>20</v>
      </c>
      <c r="D91" s="34"/>
      <c r="E91" s="34"/>
      <c r="F91" s="23" t="str">
        <f>F14</f>
        <v xml:space="preserve"> </v>
      </c>
      <c r="G91" s="34"/>
      <c r="H91" s="34"/>
      <c r="I91" s="28" t="s">
        <v>22</v>
      </c>
      <c r="J91" s="65" t="str">
        <f>IF(J14="","",J14)</f>
        <v>5. 12. 2024</v>
      </c>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5.15" customHeight="1">
      <c r="A93" s="34"/>
      <c r="B93" s="35"/>
      <c r="C93" s="28" t="s">
        <v>24</v>
      </c>
      <c r="D93" s="34"/>
      <c r="E93" s="34"/>
      <c r="F93" s="23" t="str">
        <f>E17</f>
        <v xml:space="preserve"> </v>
      </c>
      <c r="G93" s="34"/>
      <c r="H93" s="34"/>
      <c r="I93" s="28" t="s">
        <v>29</v>
      </c>
      <c r="J93" s="32" t="str">
        <f>E23</f>
        <v xml:space="preserve"> </v>
      </c>
      <c r="K93" s="34"/>
      <c r="L93" s="51"/>
      <c r="S93" s="34"/>
      <c r="T93" s="34"/>
      <c r="U93" s="34"/>
      <c r="V93" s="34"/>
      <c r="W93" s="34"/>
      <c r="X93" s="34"/>
      <c r="Y93" s="34"/>
      <c r="Z93" s="34"/>
      <c r="AA93" s="34"/>
      <c r="AB93" s="34"/>
      <c r="AC93" s="34"/>
      <c r="AD93" s="34"/>
      <c r="AE93" s="34"/>
    </row>
    <row r="94" s="2" customFormat="1" ht="15.15" customHeight="1">
      <c r="A94" s="34"/>
      <c r="B94" s="35"/>
      <c r="C94" s="28" t="s">
        <v>27</v>
      </c>
      <c r="D94" s="34"/>
      <c r="E94" s="34"/>
      <c r="F94" s="23" t="str">
        <f>IF(E20="","",E20)</f>
        <v>Vyplň údaj</v>
      </c>
      <c r="G94" s="34"/>
      <c r="H94" s="34"/>
      <c r="I94" s="28" t="s">
        <v>31</v>
      </c>
      <c r="J94" s="32" t="str">
        <f>E26</f>
        <v xml:space="preserve"> </v>
      </c>
      <c r="K94" s="34"/>
      <c r="L94" s="51"/>
      <c r="S94" s="34"/>
      <c r="T94" s="34"/>
      <c r="U94" s="34"/>
      <c r="V94" s="34"/>
      <c r="W94" s="34"/>
      <c r="X94" s="34"/>
      <c r="Y94" s="34"/>
      <c r="Z94" s="34"/>
      <c r="AA94" s="34"/>
      <c r="AB94" s="34"/>
      <c r="AC94" s="34"/>
      <c r="AD94" s="34"/>
      <c r="AE94" s="34"/>
    </row>
    <row r="95" s="2" customFormat="1" ht="10.32" customHeight="1">
      <c r="A95" s="34"/>
      <c r="B95" s="35"/>
      <c r="C95" s="34"/>
      <c r="D95" s="34"/>
      <c r="E95" s="34"/>
      <c r="F95" s="34"/>
      <c r="G95" s="34"/>
      <c r="H95" s="34"/>
      <c r="I95" s="34"/>
      <c r="J95" s="34"/>
      <c r="K95" s="34"/>
      <c r="L95" s="51"/>
      <c r="S95" s="34"/>
      <c r="T95" s="34"/>
      <c r="U95" s="34"/>
      <c r="V95" s="34"/>
      <c r="W95" s="34"/>
      <c r="X95" s="34"/>
      <c r="Y95" s="34"/>
      <c r="Z95" s="34"/>
      <c r="AA95" s="34"/>
      <c r="AB95" s="34"/>
      <c r="AC95" s="34"/>
      <c r="AD95" s="34"/>
      <c r="AE95" s="34"/>
    </row>
    <row r="96" s="2" customFormat="1" ht="29.28" customHeight="1">
      <c r="A96" s="34"/>
      <c r="B96" s="35"/>
      <c r="C96" s="142" t="s">
        <v>256</v>
      </c>
      <c r="D96" s="134"/>
      <c r="E96" s="134"/>
      <c r="F96" s="134"/>
      <c r="G96" s="134"/>
      <c r="H96" s="134"/>
      <c r="I96" s="134"/>
      <c r="J96" s="143" t="s">
        <v>257</v>
      </c>
      <c r="K96" s="1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2.8" customHeight="1">
      <c r="A98" s="34"/>
      <c r="B98" s="35"/>
      <c r="C98" s="144" t="s">
        <v>258</v>
      </c>
      <c r="D98" s="34"/>
      <c r="E98" s="34"/>
      <c r="F98" s="34"/>
      <c r="G98" s="34"/>
      <c r="H98" s="34"/>
      <c r="I98" s="34"/>
      <c r="J98" s="92">
        <f>J121</f>
        <v>0</v>
      </c>
      <c r="K98" s="34"/>
      <c r="L98" s="51"/>
      <c r="S98" s="34"/>
      <c r="T98" s="34"/>
      <c r="U98" s="34"/>
      <c r="V98" s="34"/>
      <c r="W98" s="34"/>
      <c r="X98" s="34"/>
      <c r="Y98" s="34"/>
      <c r="Z98" s="34"/>
      <c r="AA98" s="34"/>
      <c r="AB98" s="34"/>
      <c r="AC98" s="34"/>
      <c r="AD98" s="34"/>
      <c r="AE98" s="34"/>
      <c r="AU98" s="15" t="s">
        <v>259</v>
      </c>
    </row>
    <row r="99" s="9" customFormat="1" ht="24.96" customHeight="1">
      <c r="A99" s="9"/>
      <c r="B99" s="145"/>
      <c r="C99" s="9"/>
      <c r="D99" s="146" t="s">
        <v>4346</v>
      </c>
      <c r="E99" s="147"/>
      <c r="F99" s="147"/>
      <c r="G99" s="147"/>
      <c r="H99" s="147"/>
      <c r="I99" s="147"/>
      <c r="J99" s="148">
        <f>J122</f>
        <v>0</v>
      </c>
      <c r="K99" s="9"/>
      <c r="L99" s="145"/>
      <c r="S99" s="9"/>
      <c r="T99" s="9"/>
      <c r="U99" s="9"/>
      <c r="V99" s="9"/>
      <c r="W99" s="9"/>
      <c r="X99" s="9"/>
      <c r="Y99" s="9"/>
      <c r="Z99" s="9"/>
      <c r="AA99" s="9"/>
      <c r="AB99" s="9"/>
      <c r="AC99" s="9"/>
      <c r="AD99" s="9"/>
      <c r="AE99" s="9"/>
    </row>
    <row r="100" s="2" customFormat="1" ht="21.84" customHeight="1">
      <c r="A100" s="34"/>
      <c r="B100" s="35"/>
      <c r="C100" s="34"/>
      <c r="D100" s="34"/>
      <c r="E100" s="34"/>
      <c r="F100" s="34"/>
      <c r="G100" s="34"/>
      <c r="H100" s="34"/>
      <c r="I100" s="34"/>
      <c r="J100" s="34"/>
      <c r="K100" s="34"/>
      <c r="L100" s="51"/>
      <c r="S100" s="34"/>
      <c r="T100" s="34"/>
      <c r="U100" s="34"/>
      <c r="V100" s="34"/>
      <c r="W100" s="34"/>
      <c r="X100" s="34"/>
      <c r="Y100" s="34"/>
      <c r="Z100" s="34"/>
      <c r="AA100" s="34"/>
      <c r="AB100" s="34"/>
      <c r="AC100" s="34"/>
      <c r="AD100" s="34"/>
      <c r="AE100" s="34"/>
    </row>
    <row r="101" s="2" customFormat="1" ht="6.96" customHeight="1">
      <c r="A101" s="34"/>
      <c r="B101" s="56"/>
      <c r="C101" s="57"/>
      <c r="D101" s="57"/>
      <c r="E101" s="57"/>
      <c r="F101" s="57"/>
      <c r="G101" s="57"/>
      <c r="H101" s="57"/>
      <c r="I101" s="57"/>
      <c r="J101" s="57"/>
      <c r="K101" s="57"/>
      <c r="L101" s="51"/>
      <c r="S101" s="34"/>
      <c r="T101" s="34"/>
      <c r="U101" s="34"/>
      <c r="V101" s="34"/>
      <c r="W101" s="34"/>
      <c r="X101" s="34"/>
      <c r="Y101" s="34"/>
      <c r="Z101" s="34"/>
      <c r="AA101" s="34"/>
      <c r="AB101" s="34"/>
      <c r="AC101" s="34"/>
      <c r="AD101" s="34"/>
      <c r="AE101" s="34"/>
    </row>
    <row r="105" s="2" customFormat="1" ht="6.96" customHeight="1">
      <c r="A105" s="34"/>
      <c r="B105" s="58"/>
      <c r="C105" s="59"/>
      <c r="D105" s="59"/>
      <c r="E105" s="59"/>
      <c r="F105" s="59"/>
      <c r="G105" s="59"/>
      <c r="H105" s="59"/>
      <c r="I105" s="59"/>
      <c r="J105" s="59"/>
      <c r="K105" s="59"/>
      <c r="L105" s="51"/>
      <c r="S105" s="34"/>
      <c r="T105" s="34"/>
      <c r="U105" s="34"/>
      <c r="V105" s="34"/>
      <c r="W105" s="34"/>
      <c r="X105" s="34"/>
      <c r="Y105" s="34"/>
      <c r="Z105" s="34"/>
      <c r="AA105" s="34"/>
      <c r="AB105" s="34"/>
      <c r="AC105" s="34"/>
      <c r="AD105" s="34"/>
      <c r="AE105" s="34"/>
    </row>
    <row r="106" s="2" customFormat="1" ht="24.96" customHeight="1">
      <c r="A106" s="34"/>
      <c r="B106" s="35"/>
      <c r="C106" s="19" t="s">
        <v>266</v>
      </c>
      <c r="D106" s="34"/>
      <c r="E106" s="34"/>
      <c r="F106" s="34"/>
      <c r="G106" s="34"/>
      <c r="H106" s="34"/>
      <c r="I106" s="34"/>
      <c r="J106" s="34"/>
      <c r="K106" s="34"/>
      <c r="L106" s="51"/>
      <c r="S106" s="34"/>
      <c r="T106" s="34"/>
      <c r="U106" s="34"/>
      <c r="V106" s="34"/>
      <c r="W106" s="34"/>
      <c r="X106" s="34"/>
      <c r="Y106" s="34"/>
      <c r="Z106" s="34"/>
      <c r="AA106" s="34"/>
      <c r="AB106" s="34"/>
      <c r="AC106" s="34"/>
      <c r="AD106" s="34"/>
      <c r="AE106" s="34"/>
    </row>
    <row r="107" s="2" customFormat="1" ht="6.96" customHeight="1">
      <c r="A107" s="34"/>
      <c r="B107" s="35"/>
      <c r="C107" s="34"/>
      <c r="D107" s="34"/>
      <c r="E107" s="34"/>
      <c r="F107" s="34"/>
      <c r="G107" s="34"/>
      <c r="H107" s="34"/>
      <c r="I107" s="34"/>
      <c r="J107" s="34"/>
      <c r="K107" s="34"/>
      <c r="L107" s="51"/>
      <c r="S107" s="34"/>
      <c r="T107" s="34"/>
      <c r="U107" s="34"/>
      <c r="V107" s="34"/>
      <c r="W107" s="34"/>
      <c r="X107" s="34"/>
      <c r="Y107" s="34"/>
      <c r="Z107" s="34"/>
      <c r="AA107" s="34"/>
      <c r="AB107" s="34"/>
      <c r="AC107" s="34"/>
      <c r="AD107" s="34"/>
      <c r="AE107" s="34"/>
    </row>
    <row r="108" s="2" customFormat="1" ht="12" customHeight="1">
      <c r="A108" s="34"/>
      <c r="B108" s="35"/>
      <c r="C108" s="28" t="s">
        <v>16</v>
      </c>
      <c r="D108" s="34"/>
      <c r="E108" s="34"/>
      <c r="F108" s="34"/>
      <c r="G108" s="34"/>
      <c r="H108" s="34"/>
      <c r="I108" s="34"/>
      <c r="J108" s="34"/>
      <c r="K108" s="34"/>
      <c r="L108" s="51"/>
      <c r="S108" s="34"/>
      <c r="T108" s="34"/>
      <c r="U108" s="34"/>
      <c r="V108" s="34"/>
      <c r="W108" s="34"/>
      <c r="X108" s="34"/>
      <c r="Y108" s="34"/>
      <c r="Z108" s="34"/>
      <c r="AA108" s="34"/>
      <c r="AB108" s="34"/>
      <c r="AC108" s="34"/>
      <c r="AD108" s="34"/>
      <c r="AE108" s="34"/>
    </row>
    <row r="109" s="2" customFormat="1" ht="16.5" customHeight="1">
      <c r="A109" s="34"/>
      <c r="B109" s="35"/>
      <c r="C109" s="34"/>
      <c r="D109" s="34"/>
      <c r="E109" s="126" t="str">
        <f>E7</f>
        <v>Městský park -Děkanská zahrada Pelhřimov - kompletní provedení</v>
      </c>
      <c r="F109" s="28"/>
      <c r="G109" s="28"/>
      <c r="H109" s="28"/>
      <c r="I109" s="34"/>
      <c r="J109" s="34"/>
      <c r="K109" s="34"/>
      <c r="L109" s="51"/>
      <c r="S109" s="34"/>
      <c r="T109" s="34"/>
      <c r="U109" s="34"/>
      <c r="V109" s="34"/>
      <c r="W109" s="34"/>
      <c r="X109" s="34"/>
      <c r="Y109" s="34"/>
      <c r="Z109" s="34"/>
      <c r="AA109" s="34"/>
      <c r="AB109" s="34"/>
      <c r="AC109" s="34"/>
      <c r="AD109" s="34"/>
      <c r="AE109" s="34"/>
    </row>
    <row r="110" s="1" customFormat="1" ht="12" customHeight="1">
      <c r="B110" s="18"/>
      <c r="C110" s="28" t="s">
        <v>249</v>
      </c>
      <c r="L110" s="18"/>
    </row>
    <row r="111" s="2" customFormat="1" ht="16.5" customHeight="1">
      <c r="A111" s="34"/>
      <c r="B111" s="35"/>
      <c r="C111" s="34"/>
      <c r="D111" s="34"/>
      <c r="E111" s="126" t="s">
        <v>4322</v>
      </c>
      <c r="F111" s="34"/>
      <c r="G111" s="34"/>
      <c r="H111" s="34"/>
      <c r="I111" s="34"/>
      <c r="J111" s="34"/>
      <c r="K111" s="34"/>
      <c r="L111" s="51"/>
      <c r="S111" s="34"/>
      <c r="T111" s="34"/>
      <c r="U111" s="34"/>
      <c r="V111" s="34"/>
      <c r="W111" s="34"/>
      <c r="X111" s="34"/>
      <c r="Y111" s="34"/>
      <c r="Z111" s="34"/>
      <c r="AA111" s="34"/>
      <c r="AB111" s="34"/>
      <c r="AC111" s="34"/>
      <c r="AD111" s="34"/>
      <c r="AE111" s="34"/>
    </row>
    <row r="112" s="2" customFormat="1" ht="12" customHeight="1">
      <c r="A112" s="34"/>
      <c r="B112" s="35"/>
      <c r="C112" s="28" t="s">
        <v>251</v>
      </c>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6.5" customHeight="1">
      <c r="A113" s="34"/>
      <c r="B113" s="35"/>
      <c r="C113" s="34"/>
      <c r="D113" s="34"/>
      <c r="E113" s="63" t="str">
        <f>E11</f>
        <v>D.7.3.1. - Dětské hřiště - povrchy</v>
      </c>
      <c r="F113" s="34"/>
      <c r="G113" s="34"/>
      <c r="H113" s="34"/>
      <c r="I113" s="34"/>
      <c r="J113" s="34"/>
      <c r="K113" s="34"/>
      <c r="L113" s="51"/>
      <c r="S113" s="34"/>
      <c r="T113" s="34"/>
      <c r="U113" s="34"/>
      <c r="V113" s="34"/>
      <c r="W113" s="34"/>
      <c r="X113" s="34"/>
      <c r="Y113" s="34"/>
      <c r="Z113" s="34"/>
      <c r="AA113" s="34"/>
      <c r="AB113" s="34"/>
      <c r="AC113" s="34"/>
      <c r="AD113" s="34"/>
      <c r="AE113" s="34"/>
    </row>
    <row r="114" s="2" customFormat="1" ht="6.96" customHeight="1">
      <c r="A114" s="34"/>
      <c r="B114" s="35"/>
      <c r="C114" s="34"/>
      <c r="D114" s="34"/>
      <c r="E114" s="34"/>
      <c r="F114" s="34"/>
      <c r="G114" s="34"/>
      <c r="H114" s="34"/>
      <c r="I114" s="34"/>
      <c r="J114" s="34"/>
      <c r="K114" s="34"/>
      <c r="L114" s="51"/>
      <c r="S114" s="34"/>
      <c r="T114" s="34"/>
      <c r="U114" s="34"/>
      <c r="V114" s="34"/>
      <c r="W114" s="34"/>
      <c r="X114" s="34"/>
      <c r="Y114" s="34"/>
      <c r="Z114" s="34"/>
      <c r="AA114" s="34"/>
      <c r="AB114" s="34"/>
      <c r="AC114" s="34"/>
      <c r="AD114" s="34"/>
      <c r="AE114" s="34"/>
    </row>
    <row r="115" s="2" customFormat="1" ht="12" customHeight="1">
      <c r="A115" s="34"/>
      <c r="B115" s="35"/>
      <c r="C115" s="28" t="s">
        <v>20</v>
      </c>
      <c r="D115" s="34"/>
      <c r="E115" s="34"/>
      <c r="F115" s="23" t="str">
        <f>F14</f>
        <v xml:space="preserve"> </v>
      </c>
      <c r="G115" s="34"/>
      <c r="H115" s="34"/>
      <c r="I115" s="28" t="s">
        <v>22</v>
      </c>
      <c r="J115" s="65" t="str">
        <f>IF(J14="","",J14)</f>
        <v>5. 12. 2024</v>
      </c>
      <c r="K115" s="34"/>
      <c r="L115" s="51"/>
      <c r="S115" s="34"/>
      <c r="T115" s="34"/>
      <c r="U115" s="34"/>
      <c r="V115" s="34"/>
      <c r="W115" s="34"/>
      <c r="X115" s="34"/>
      <c r="Y115" s="34"/>
      <c r="Z115" s="34"/>
      <c r="AA115" s="34"/>
      <c r="AB115" s="34"/>
      <c r="AC115" s="34"/>
      <c r="AD115" s="34"/>
      <c r="AE115" s="34"/>
    </row>
    <row r="116" s="2" customFormat="1" ht="6.96" customHeight="1">
      <c r="A116" s="34"/>
      <c r="B116" s="35"/>
      <c r="C116" s="34"/>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15.15" customHeight="1">
      <c r="A117" s="34"/>
      <c r="B117" s="35"/>
      <c r="C117" s="28" t="s">
        <v>24</v>
      </c>
      <c r="D117" s="34"/>
      <c r="E117" s="34"/>
      <c r="F117" s="23" t="str">
        <f>E17</f>
        <v xml:space="preserve"> </v>
      </c>
      <c r="G117" s="34"/>
      <c r="H117" s="34"/>
      <c r="I117" s="28" t="s">
        <v>29</v>
      </c>
      <c r="J117" s="32" t="str">
        <f>E23</f>
        <v xml:space="preserve"> </v>
      </c>
      <c r="K117" s="34"/>
      <c r="L117" s="51"/>
      <c r="S117" s="34"/>
      <c r="T117" s="34"/>
      <c r="U117" s="34"/>
      <c r="V117" s="34"/>
      <c r="W117" s="34"/>
      <c r="X117" s="34"/>
      <c r="Y117" s="34"/>
      <c r="Z117" s="34"/>
      <c r="AA117" s="34"/>
      <c r="AB117" s="34"/>
      <c r="AC117" s="34"/>
      <c r="AD117" s="34"/>
      <c r="AE117" s="34"/>
    </row>
    <row r="118" s="2" customFormat="1" ht="15.15" customHeight="1">
      <c r="A118" s="34"/>
      <c r="B118" s="35"/>
      <c r="C118" s="28" t="s">
        <v>27</v>
      </c>
      <c r="D118" s="34"/>
      <c r="E118" s="34"/>
      <c r="F118" s="23" t="str">
        <f>IF(E20="","",E20)</f>
        <v>Vyplň údaj</v>
      </c>
      <c r="G118" s="34"/>
      <c r="H118" s="34"/>
      <c r="I118" s="28" t="s">
        <v>31</v>
      </c>
      <c r="J118" s="32" t="str">
        <f>E26</f>
        <v xml:space="preserve"> </v>
      </c>
      <c r="K118" s="34"/>
      <c r="L118" s="51"/>
      <c r="S118" s="34"/>
      <c r="T118" s="34"/>
      <c r="U118" s="34"/>
      <c r="V118" s="34"/>
      <c r="W118" s="34"/>
      <c r="X118" s="34"/>
      <c r="Y118" s="34"/>
      <c r="Z118" s="34"/>
      <c r="AA118" s="34"/>
      <c r="AB118" s="34"/>
      <c r="AC118" s="34"/>
      <c r="AD118" s="34"/>
      <c r="AE118" s="34"/>
    </row>
    <row r="119" s="2" customFormat="1" ht="10.32" customHeight="1">
      <c r="A119" s="34"/>
      <c r="B119" s="35"/>
      <c r="C119" s="34"/>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11" customFormat="1" ht="29.28" customHeight="1">
      <c r="A120" s="153"/>
      <c r="B120" s="154"/>
      <c r="C120" s="155" t="s">
        <v>267</v>
      </c>
      <c r="D120" s="156" t="s">
        <v>58</v>
      </c>
      <c r="E120" s="156" t="s">
        <v>54</v>
      </c>
      <c r="F120" s="156" t="s">
        <v>55</v>
      </c>
      <c r="G120" s="156" t="s">
        <v>268</v>
      </c>
      <c r="H120" s="156" t="s">
        <v>269</v>
      </c>
      <c r="I120" s="156" t="s">
        <v>270</v>
      </c>
      <c r="J120" s="157" t="s">
        <v>257</v>
      </c>
      <c r="K120" s="158" t="s">
        <v>271</v>
      </c>
      <c r="L120" s="159"/>
      <c r="M120" s="82" t="s">
        <v>1</v>
      </c>
      <c r="N120" s="83" t="s">
        <v>37</v>
      </c>
      <c r="O120" s="83" t="s">
        <v>272</v>
      </c>
      <c r="P120" s="83" t="s">
        <v>273</v>
      </c>
      <c r="Q120" s="83" t="s">
        <v>274</v>
      </c>
      <c r="R120" s="83" t="s">
        <v>275</v>
      </c>
      <c r="S120" s="83" t="s">
        <v>276</v>
      </c>
      <c r="T120" s="84" t="s">
        <v>277</v>
      </c>
      <c r="U120" s="153"/>
      <c r="V120" s="153"/>
      <c r="W120" s="153"/>
      <c r="X120" s="153"/>
      <c r="Y120" s="153"/>
      <c r="Z120" s="153"/>
      <c r="AA120" s="153"/>
      <c r="AB120" s="153"/>
      <c r="AC120" s="153"/>
      <c r="AD120" s="153"/>
      <c r="AE120" s="153"/>
    </row>
    <row r="121" s="2" customFormat="1" ht="22.8" customHeight="1">
      <c r="A121" s="34"/>
      <c r="B121" s="35"/>
      <c r="C121" s="89" t="s">
        <v>278</v>
      </c>
      <c r="D121" s="34"/>
      <c r="E121" s="34"/>
      <c r="F121" s="34"/>
      <c r="G121" s="34"/>
      <c r="H121" s="34"/>
      <c r="I121" s="34"/>
      <c r="J121" s="160">
        <f>BK121</f>
        <v>0</v>
      </c>
      <c r="K121" s="34"/>
      <c r="L121" s="35"/>
      <c r="M121" s="85"/>
      <c r="N121" s="69"/>
      <c r="O121" s="86"/>
      <c r="P121" s="161">
        <f>P122</f>
        <v>0</v>
      </c>
      <c r="Q121" s="86"/>
      <c r="R121" s="161">
        <f>R122</f>
        <v>0</v>
      </c>
      <c r="S121" s="86"/>
      <c r="T121" s="162">
        <f>T122</f>
        <v>0</v>
      </c>
      <c r="U121" s="34"/>
      <c r="V121" s="34"/>
      <c r="W121" s="34"/>
      <c r="X121" s="34"/>
      <c r="Y121" s="34"/>
      <c r="Z121" s="34"/>
      <c r="AA121" s="34"/>
      <c r="AB121" s="34"/>
      <c r="AC121" s="34"/>
      <c r="AD121" s="34"/>
      <c r="AE121" s="34"/>
      <c r="AT121" s="15" t="s">
        <v>72</v>
      </c>
      <c r="AU121" s="15" t="s">
        <v>259</v>
      </c>
      <c r="BK121" s="163">
        <f>BK122</f>
        <v>0</v>
      </c>
    </row>
    <row r="122" s="12" customFormat="1" ht="25.92" customHeight="1">
      <c r="A122" s="12"/>
      <c r="B122" s="164"/>
      <c r="C122" s="12"/>
      <c r="D122" s="165" t="s">
        <v>72</v>
      </c>
      <c r="E122" s="166" t="s">
        <v>2398</v>
      </c>
      <c r="F122" s="166" t="s">
        <v>829</v>
      </c>
      <c r="G122" s="12"/>
      <c r="H122" s="12"/>
      <c r="I122" s="167"/>
      <c r="J122" s="168">
        <f>BK122</f>
        <v>0</v>
      </c>
      <c r="K122" s="12"/>
      <c r="L122" s="164"/>
      <c r="M122" s="169"/>
      <c r="N122" s="170"/>
      <c r="O122" s="170"/>
      <c r="P122" s="171">
        <f>SUM(P123:P155)</f>
        <v>0</v>
      </c>
      <c r="Q122" s="170"/>
      <c r="R122" s="171">
        <f>SUM(R123:R155)</f>
        <v>0</v>
      </c>
      <c r="S122" s="170"/>
      <c r="T122" s="172">
        <f>SUM(T123:T155)</f>
        <v>0</v>
      </c>
      <c r="U122" s="12"/>
      <c r="V122" s="12"/>
      <c r="W122" s="12"/>
      <c r="X122" s="12"/>
      <c r="Y122" s="12"/>
      <c r="Z122" s="12"/>
      <c r="AA122" s="12"/>
      <c r="AB122" s="12"/>
      <c r="AC122" s="12"/>
      <c r="AD122" s="12"/>
      <c r="AE122" s="12"/>
      <c r="AR122" s="165" t="s">
        <v>80</v>
      </c>
      <c r="AT122" s="173" t="s">
        <v>72</v>
      </c>
      <c r="AU122" s="173" t="s">
        <v>73</v>
      </c>
      <c r="AY122" s="165" t="s">
        <v>281</v>
      </c>
      <c r="BK122" s="174">
        <f>SUM(BK123:BK155)</f>
        <v>0</v>
      </c>
    </row>
    <row r="123" s="2" customFormat="1" ht="24.15" customHeight="1">
      <c r="A123" s="34"/>
      <c r="B123" s="177"/>
      <c r="C123" s="178" t="s">
        <v>80</v>
      </c>
      <c r="D123" s="178" t="s">
        <v>284</v>
      </c>
      <c r="E123" s="179" t="s">
        <v>80</v>
      </c>
      <c r="F123" s="180" t="s">
        <v>4347</v>
      </c>
      <c r="G123" s="181" t="s">
        <v>790</v>
      </c>
      <c r="H123" s="203">
        <v>1</v>
      </c>
      <c r="I123" s="183"/>
      <c r="J123" s="184">
        <f>ROUND(I123*H123,2)</f>
        <v>0</v>
      </c>
      <c r="K123" s="185"/>
      <c r="L123" s="35"/>
      <c r="M123" s="186" t="s">
        <v>1</v>
      </c>
      <c r="N123" s="187" t="s">
        <v>38</v>
      </c>
      <c r="O123" s="73"/>
      <c r="P123" s="188">
        <f>O123*H123</f>
        <v>0</v>
      </c>
      <c r="Q123" s="188">
        <v>0</v>
      </c>
      <c r="R123" s="188">
        <f>Q123*H123</f>
        <v>0</v>
      </c>
      <c r="S123" s="188">
        <v>0</v>
      </c>
      <c r="T123" s="189">
        <f>S123*H123</f>
        <v>0</v>
      </c>
      <c r="U123" s="34"/>
      <c r="V123" s="34"/>
      <c r="W123" s="34"/>
      <c r="X123" s="34"/>
      <c r="Y123" s="34"/>
      <c r="Z123" s="34"/>
      <c r="AA123" s="34"/>
      <c r="AB123" s="34"/>
      <c r="AC123" s="34"/>
      <c r="AD123" s="34"/>
      <c r="AE123" s="34"/>
      <c r="AR123" s="190" t="s">
        <v>97</v>
      </c>
      <c r="AT123" s="190" t="s">
        <v>284</v>
      </c>
      <c r="AU123" s="190" t="s">
        <v>80</v>
      </c>
      <c r="AY123" s="15" t="s">
        <v>281</v>
      </c>
      <c r="BE123" s="191">
        <f>IF(N123="základní",J123,0)</f>
        <v>0</v>
      </c>
      <c r="BF123" s="191">
        <f>IF(N123="snížená",J123,0)</f>
        <v>0</v>
      </c>
      <c r="BG123" s="191">
        <f>IF(N123="zákl. přenesená",J123,0)</f>
        <v>0</v>
      </c>
      <c r="BH123" s="191">
        <f>IF(N123="sníž. přenesená",J123,0)</f>
        <v>0</v>
      </c>
      <c r="BI123" s="191">
        <f>IF(N123="nulová",J123,0)</f>
        <v>0</v>
      </c>
      <c r="BJ123" s="15" t="s">
        <v>80</v>
      </c>
      <c r="BK123" s="191">
        <f>ROUND(I123*H123,2)</f>
        <v>0</v>
      </c>
      <c r="BL123" s="15" t="s">
        <v>97</v>
      </c>
      <c r="BM123" s="190" t="s">
        <v>4348</v>
      </c>
    </row>
    <row r="124" s="2" customFormat="1">
      <c r="A124" s="34"/>
      <c r="B124" s="35"/>
      <c r="C124" s="34"/>
      <c r="D124" s="192" t="s">
        <v>290</v>
      </c>
      <c r="E124" s="34"/>
      <c r="F124" s="193" t="s">
        <v>4349</v>
      </c>
      <c r="G124" s="34"/>
      <c r="H124" s="34"/>
      <c r="I124" s="194"/>
      <c r="J124" s="34"/>
      <c r="K124" s="34"/>
      <c r="L124" s="35"/>
      <c r="M124" s="195"/>
      <c r="N124" s="196"/>
      <c r="O124" s="73"/>
      <c r="P124" s="73"/>
      <c r="Q124" s="73"/>
      <c r="R124" s="73"/>
      <c r="S124" s="73"/>
      <c r="T124" s="74"/>
      <c r="U124" s="34"/>
      <c r="V124" s="34"/>
      <c r="W124" s="34"/>
      <c r="X124" s="34"/>
      <c r="Y124" s="34"/>
      <c r="Z124" s="34"/>
      <c r="AA124" s="34"/>
      <c r="AB124" s="34"/>
      <c r="AC124" s="34"/>
      <c r="AD124" s="34"/>
      <c r="AE124" s="34"/>
      <c r="AT124" s="15" t="s">
        <v>290</v>
      </c>
      <c r="AU124" s="15" t="s">
        <v>80</v>
      </c>
    </row>
    <row r="125" s="2" customFormat="1">
      <c r="A125" s="34"/>
      <c r="B125" s="35"/>
      <c r="C125" s="34"/>
      <c r="D125" s="192" t="s">
        <v>291</v>
      </c>
      <c r="E125" s="34"/>
      <c r="F125" s="197" t="s">
        <v>4350</v>
      </c>
      <c r="G125" s="34"/>
      <c r="H125" s="34"/>
      <c r="I125" s="194"/>
      <c r="J125" s="34"/>
      <c r="K125" s="34"/>
      <c r="L125" s="35"/>
      <c r="M125" s="195"/>
      <c r="N125" s="196"/>
      <c r="O125" s="73"/>
      <c r="P125" s="73"/>
      <c r="Q125" s="73"/>
      <c r="R125" s="73"/>
      <c r="S125" s="73"/>
      <c r="T125" s="74"/>
      <c r="U125" s="34"/>
      <c r="V125" s="34"/>
      <c r="W125" s="34"/>
      <c r="X125" s="34"/>
      <c r="Y125" s="34"/>
      <c r="Z125" s="34"/>
      <c r="AA125" s="34"/>
      <c r="AB125" s="34"/>
      <c r="AC125" s="34"/>
      <c r="AD125" s="34"/>
      <c r="AE125" s="34"/>
      <c r="AT125" s="15" t="s">
        <v>291</v>
      </c>
      <c r="AU125" s="15" t="s">
        <v>80</v>
      </c>
    </row>
    <row r="126" s="2" customFormat="1" ht="16.5" customHeight="1">
      <c r="A126" s="34"/>
      <c r="B126" s="177"/>
      <c r="C126" s="178" t="s">
        <v>327</v>
      </c>
      <c r="D126" s="178" t="s">
        <v>284</v>
      </c>
      <c r="E126" s="179" t="s">
        <v>327</v>
      </c>
      <c r="F126" s="180" t="s">
        <v>4351</v>
      </c>
      <c r="G126" s="181" t="s">
        <v>403</v>
      </c>
      <c r="H126" s="203">
        <v>98</v>
      </c>
      <c r="I126" s="183"/>
      <c r="J126" s="184">
        <f>ROUND(I126*H126,2)</f>
        <v>0</v>
      </c>
      <c r="K126" s="185"/>
      <c r="L126" s="35"/>
      <c r="M126" s="186" t="s">
        <v>1</v>
      </c>
      <c r="N126" s="187" t="s">
        <v>38</v>
      </c>
      <c r="O126" s="73"/>
      <c r="P126" s="188">
        <f>O126*H126</f>
        <v>0</v>
      </c>
      <c r="Q126" s="188">
        <v>0</v>
      </c>
      <c r="R126" s="188">
        <f>Q126*H126</f>
        <v>0</v>
      </c>
      <c r="S126" s="188">
        <v>0</v>
      </c>
      <c r="T126" s="189">
        <f>S126*H126</f>
        <v>0</v>
      </c>
      <c r="U126" s="34"/>
      <c r="V126" s="34"/>
      <c r="W126" s="34"/>
      <c r="X126" s="34"/>
      <c r="Y126" s="34"/>
      <c r="Z126" s="34"/>
      <c r="AA126" s="34"/>
      <c r="AB126" s="34"/>
      <c r="AC126" s="34"/>
      <c r="AD126" s="34"/>
      <c r="AE126" s="34"/>
      <c r="AR126" s="190" t="s">
        <v>97</v>
      </c>
      <c r="AT126" s="190" t="s">
        <v>284</v>
      </c>
      <c r="AU126" s="190" t="s">
        <v>80</v>
      </c>
      <c r="AY126" s="15" t="s">
        <v>281</v>
      </c>
      <c r="BE126" s="191">
        <f>IF(N126="základní",J126,0)</f>
        <v>0</v>
      </c>
      <c r="BF126" s="191">
        <f>IF(N126="snížená",J126,0)</f>
        <v>0</v>
      </c>
      <c r="BG126" s="191">
        <f>IF(N126="zákl. přenesená",J126,0)</f>
        <v>0</v>
      </c>
      <c r="BH126" s="191">
        <f>IF(N126="sníž. přenesená",J126,0)</f>
        <v>0</v>
      </c>
      <c r="BI126" s="191">
        <f>IF(N126="nulová",J126,0)</f>
        <v>0</v>
      </c>
      <c r="BJ126" s="15" t="s">
        <v>80</v>
      </c>
      <c r="BK126" s="191">
        <f>ROUND(I126*H126,2)</f>
        <v>0</v>
      </c>
      <c r="BL126" s="15" t="s">
        <v>97</v>
      </c>
      <c r="BM126" s="190" t="s">
        <v>4352</v>
      </c>
    </row>
    <row r="127" s="2" customFormat="1">
      <c r="A127" s="34"/>
      <c r="B127" s="35"/>
      <c r="C127" s="34"/>
      <c r="D127" s="192" t="s">
        <v>290</v>
      </c>
      <c r="E127" s="34"/>
      <c r="F127" s="193" t="s">
        <v>4351</v>
      </c>
      <c r="G127" s="34"/>
      <c r="H127" s="34"/>
      <c r="I127" s="194"/>
      <c r="J127" s="34"/>
      <c r="K127" s="34"/>
      <c r="L127" s="35"/>
      <c r="M127" s="195"/>
      <c r="N127" s="196"/>
      <c r="O127" s="73"/>
      <c r="P127" s="73"/>
      <c r="Q127" s="73"/>
      <c r="R127" s="73"/>
      <c r="S127" s="73"/>
      <c r="T127" s="74"/>
      <c r="U127" s="34"/>
      <c r="V127" s="34"/>
      <c r="W127" s="34"/>
      <c r="X127" s="34"/>
      <c r="Y127" s="34"/>
      <c r="Z127" s="34"/>
      <c r="AA127" s="34"/>
      <c r="AB127" s="34"/>
      <c r="AC127" s="34"/>
      <c r="AD127" s="34"/>
      <c r="AE127" s="34"/>
      <c r="AT127" s="15" t="s">
        <v>290</v>
      </c>
      <c r="AU127" s="15" t="s">
        <v>80</v>
      </c>
    </row>
    <row r="128" s="2" customFormat="1">
      <c r="A128" s="34"/>
      <c r="B128" s="35"/>
      <c r="C128" s="34"/>
      <c r="D128" s="192" t="s">
        <v>291</v>
      </c>
      <c r="E128" s="34"/>
      <c r="F128" s="197" t="s">
        <v>4353</v>
      </c>
      <c r="G128" s="34"/>
      <c r="H128" s="34"/>
      <c r="I128" s="194"/>
      <c r="J128" s="34"/>
      <c r="K128" s="34"/>
      <c r="L128" s="35"/>
      <c r="M128" s="195"/>
      <c r="N128" s="196"/>
      <c r="O128" s="73"/>
      <c r="P128" s="73"/>
      <c r="Q128" s="73"/>
      <c r="R128" s="73"/>
      <c r="S128" s="73"/>
      <c r="T128" s="74"/>
      <c r="U128" s="34"/>
      <c r="V128" s="34"/>
      <c r="W128" s="34"/>
      <c r="X128" s="34"/>
      <c r="Y128" s="34"/>
      <c r="Z128" s="34"/>
      <c r="AA128" s="34"/>
      <c r="AB128" s="34"/>
      <c r="AC128" s="34"/>
      <c r="AD128" s="34"/>
      <c r="AE128" s="34"/>
      <c r="AT128" s="15" t="s">
        <v>291</v>
      </c>
      <c r="AU128" s="15" t="s">
        <v>80</v>
      </c>
    </row>
    <row r="129" s="2" customFormat="1" ht="16.5" customHeight="1">
      <c r="A129" s="34"/>
      <c r="B129" s="177"/>
      <c r="C129" s="178" t="s">
        <v>332</v>
      </c>
      <c r="D129" s="178" t="s">
        <v>284</v>
      </c>
      <c r="E129" s="179" t="s">
        <v>332</v>
      </c>
      <c r="F129" s="180" t="s">
        <v>4354</v>
      </c>
      <c r="G129" s="181" t="s">
        <v>403</v>
      </c>
      <c r="H129" s="203">
        <v>73</v>
      </c>
      <c r="I129" s="183"/>
      <c r="J129" s="184">
        <f>ROUND(I129*H129,2)</f>
        <v>0</v>
      </c>
      <c r="K129" s="185"/>
      <c r="L129" s="35"/>
      <c r="M129" s="186" t="s">
        <v>1</v>
      </c>
      <c r="N129" s="187" t="s">
        <v>38</v>
      </c>
      <c r="O129" s="73"/>
      <c r="P129" s="188">
        <f>O129*H129</f>
        <v>0</v>
      </c>
      <c r="Q129" s="188">
        <v>0</v>
      </c>
      <c r="R129" s="188">
        <f>Q129*H129</f>
        <v>0</v>
      </c>
      <c r="S129" s="188">
        <v>0</v>
      </c>
      <c r="T129" s="189">
        <f>S129*H129</f>
        <v>0</v>
      </c>
      <c r="U129" s="34"/>
      <c r="V129" s="34"/>
      <c r="W129" s="34"/>
      <c r="X129" s="34"/>
      <c r="Y129" s="34"/>
      <c r="Z129" s="34"/>
      <c r="AA129" s="34"/>
      <c r="AB129" s="34"/>
      <c r="AC129" s="34"/>
      <c r="AD129" s="34"/>
      <c r="AE129" s="34"/>
      <c r="AR129" s="190" t="s">
        <v>97</v>
      </c>
      <c r="AT129" s="190" t="s">
        <v>284</v>
      </c>
      <c r="AU129" s="190" t="s">
        <v>80</v>
      </c>
      <c r="AY129" s="15" t="s">
        <v>281</v>
      </c>
      <c r="BE129" s="191">
        <f>IF(N129="základní",J129,0)</f>
        <v>0</v>
      </c>
      <c r="BF129" s="191">
        <f>IF(N129="snížená",J129,0)</f>
        <v>0</v>
      </c>
      <c r="BG129" s="191">
        <f>IF(N129="zákl. přenesená",J129,0)</f>
        <v>0</v>
      </c>
      <c r="BH129" s="191">
        <f>IF(N129="sníž. přenesená",J129,0)</f>
        <v>0</v>
      </c>
      <c r="BI129" s="191">
        <f>IF(N129="nulová",J129,0)</f>
        <v>0</v>
      </c>
      <c r="BJ129" s="15" t="s">
        <v>80</v>
      </c>
      <c r="BK129" s="191">
        <f>ROUND(I129*H129,2)</f>
        <v>0</v>
      </c>
      <c r="BL129" s="15" t="s">
        <v>97</v>
      </c>
      <c r="BM129" s="190" t="s">
        <v>4355</v>
      </c>
    </row>
    <row r="130" s="2" customFormat="1">
      <c r="A130" s="34"/>
      <c r="B130" s="35"/>
      <c r="C130" s="34"/>
      <c r="D130" s="192" t="s">
        <v>290</v>
      </c>
      <c r="E130" s="34"/>
      <c r="F130" s="193" t="s">
        <v>4354</v>
      </c>
      <c r="G130" s="34"/>
      <c r="H130" s="34"/>
      <c r="I130" s="194"/>
      <c r="J130" s="34"/>
      <c r="K130" s="34"/>
      <c r="L130" s="35"/>
      <c r="M130" s="195"/>
      <c r="N130" s="196"/>
      <c r="O130" s="73"/>
      <c r="P130" s="73"/>
      <c r="Q130" s="73"/>
      <c r="R130" s="73"/>
      <c r="S130" s="73"/>
      <c r="T130" s="74"/>
      <c r="U130" s="34"/>
      <c r="V130" s="34"/>
      <c r="W130" s="34"/>
      <c r="X130" s="34"/>
      <c r="Y130" s="34"/>
      <c r="Z130" s="34"/>
      <c r="AA130" s="34"/>
      <c r="AB130" s="34"/>
      <c r="AC130" s="34"/>
      <c r="AD130" s="34"/>
      <c r="AE130" s="34"/>
      <c r="AT130" s="15" t="s">
        <v>290</v>
      </c>
      <c r="AU130" s="15" t="s">
        <v>80</v>
      </c>
    </row>
    <row r="131" s="2" customFormat="1">
      <c r="A131" s="34"/>
      <c r="B131" s="35"/>
      <c r="C131" s="34"/>
      <c r="D131" s="192" t="s">
        <v>291</v>
      </c>
      <c r="E131" s="34"/>
      <c r="F131" s="197" t="s">
        <v>4356</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291</v>
      </c>
      <c r="AU131" s="15" t="s">
        <v>80</v>
      </c>
    </row>
    <row r="132" s="2" customFormat="1" ht="16.5" customHeight="1">
      <c r="A132" s="34"/>
      <c r="B132" s="177"/>
      <c r="C132" s="178" t="s">
        <v>82</v>
      </c>
      <c r="D132" s="178" t="s">
        <v>284</v>
      </c>
      <c r="E132" s="179" t="s">
        <v>82</v>
      </c>
      <c r="F132" s="180" t="s">
        <v>4357</v>
      </c>
      <c r="G132" s="181" t="s">
        <v>790</v>
      </c>
      <c r="H132" s="203">
        <v>1</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97</v>
      </c>
      <c r="AT132" s="190" t="s">
        <v>284</v>
      </c>
      <c r="AU132" s="190" t="s">
        <v>80</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4358</v>
      </c>
    </row>
    <row r="133" s="2" customFormat="1">
      <c r="A133" s="34"/>
      <c r="B133" s="35"/>
      <c r="C133" s="34"/>
      <c r="D133" s="192" t="s">
        <v>290</v>
      </c>
      <c r="E133" s="34"/>
      <c r="F133" s="193" t="s">
        <v>4357</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80</v>
      </c>
    </row>
    <row r="134" s="2" customFormat="1">
      <c r="A134" s="34"/>
      <c r="B134" s="35"/>
      <c r="C134" s="34"/>
      <c r="D134" s="192" t="s">
        <v>291</v>
      </c>
      <c r="E134" s="34"/>
      <c r="F134" s="197" t="s">
        <v>4359</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291</v>
      </c>
      <c r="AU134" s="15" t="s">
        <v>80</v>
      </c>
    </row>
    <row r="135" s="2" customFormat="1" ht="16.5" customHeight="1">
      <c r="A135" s="34"/>
      <c r="B135" s="177"/>
      <c r="C135" s="178" t="s">
        <v>90</v>
      </c>
      <c r="D135" s="178" t="s">
        <v>284</v>
      </c>
      <c r="E135" s="179" t="s">
        <v>90</v>
      </c>
      <c r="F135" s="180" t="s">
        <v>4360</v>
      </c>
      <c r="G135" s="181" t="s">
        <v>410</v>
      </c>
      <c r="H135" s="203">
        <v>25</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4361</v>
      </c>
    </row>
    <row r="136" s="2" customFormat="1">
      <c r="A136" s="34"/>
      <c r="B136" s="35"/>
      <c r="C136" s="34"/>
      <c r="D136" s="192" t="s">
        <v>290</v>
      </c>
      <c r="E136" s="34"/>
      <c r="F136" s="193" t="s">
        <v>4360</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c r="A137" s="34"/>
      <c r="B137" s="35"/>
      <c r="C137" s="34"/>
      <c r="D137" s="192" t="s">
        <v>291</v>
      </c>
      <c r="E137" s="34"/>
      <c r="F137" s="197" t="s">
        <v>4362</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80</v>
      </c>
    </row>
    <row r="138" s="2" customFormat="1" ht="16.5" customHeight="1">
      <c r="A138" s="34"/>
      <c r="B138" s="177"/>
      <c r="C138" s="178" t="s">
        <v>97</v>
      </c>
      <c r="D138" s="178" t="s">
        <v>284</v>
      </c>
      <c r="E138" s="179" t="s">
        <v>97</v>
      </c>
      <c r="F138" s="180" t="s">
        <v>4363</v>
      </c>
      <c r="G138" s="181" t="s">
        <v>410</v>
      </c>
      <c r="H138" s="203">
        <v>18</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4364</v>
      </c>
    </row>
    <row r="139" s="2" customFormat="1">
      <c r="A139" s="34"/>
      <c r="B139" s="35"/>
      <c r="C139" s="34"/>
      <c r="D139" s="192" t="s">
        <v>290</v>
      </c>
      <c r="E139" s="34"/>
      <c r="F139" s="193" t="s">
        <v>4363</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4365</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16.5" customHeight="1">
      <c r="A141" s="34"/>
      <c r="B141" s="177"/>
      <c r="C141" s="178" t="s">
        <v>280</v>
      </c>
      <c r="D141" s="178" t="s">
        <v>284</v>
      </c>
      <c r="E141" s="179" t="s">
        <v>280</v>
      </c>
      <c r="F141" s="180" t="s">
        <v>835</v>
      </c>
      <c r="G141" s="181" t="s">
        <v>410</v>
      </c>
      <c r="H141" s="203">
        <v>18</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4366</v>
      </c>
    </row>
    <row r="142" s="2" customFormat="1">
      <c r="A142" s="34"/>
      <c r="B142" s="35"/>
      <c r="C142" s="34"/>
      <c r="D142" s="192" t="s">
        <v>290</v>
      </c>
      <c r="E142" s="34"/>
      <c r="F142" s="193" t="s">
        <v>835</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c r="A143" s="34"/>
      <c r="B143" s="35"/>
      <c r="C143" s="34"/>
      <c r="D143" s="192" t="s">
        <v>291</v>
      </c>
      <c r="E143" s="34"/>
      <c r="F143" s="197" t="s">
        <v>4367</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291</v>
      </c>
      <c r="AU143" s="15" t="s">
        <v>80</v>
      </c>
    </row>
    <row r="144" s="2" customFormat="1" ht="16.5" customHeight="1">
      <c r="A144" s="34"/>
      <c r="B144" s="177"/>
      <c r="C144" s="178" t="s">
        <v>307</v>
      </c>
      <c r="D144" s="178" t="s">
        <v>284</v>
      </c>
      <c r="E144" s="179" t="s">
        <v>307</v>
      </c>
      <c r="F144" s="180" t="s">
        <v>840</v>
      </c>
      <c r="G144" s="181" t="s">
        <v>410</v>
      </c>
      <c r="H144" s="203">
        <v>15</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4368</v>
      </c>
    </row>
    <row r="145" s="2" customFormat="1">
      <c r="A145" s="34"/>
      <c r="B145" s="35"/>
      <c r="C145" s="34"/>
      <c r="D145" s="192" t="s">
        <v>290</v>
      </c>
      <c r="E145" s="34"/>
      <c r="F145" s="193" t="s">
        <v>840</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c r="A146" s="34"/>
      <c r="B146" s="35"/>
      <c r="C146" s="34"/>
      <c r="D146" s="192" t="s">
        <v>291</v>
      </c>
      <c r="E146" s="34"/>
      <c r="F146" s="197" t="s">
        <v>4369</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291</v>
      </c>
      <c r="AU146" s="15" t="s">
        <v>80</v>
      </c>
    </row>
    <row r="147" s="2" customFormat="1" ht="16.5" customHeight="1">
      <c r="A147" s="34"/>
      <c r="B147" s="177"/>
      <c r="C147" s="178" t="s">
        <v>312</v>
      </c>
      <c r="D147" s="178" t="s">
        <v>284</v>
      </c>
      <c r="E147" s="179" t="s">
        <v>312</v>
      </c>
      <c r="F147" s="180" t="s">
        <v>4370</v>
      </c>
      <c r="G147" s="181" t="s">
        <v>403</v>
      </c>
      <c r="H147" s="203">
        <v>248.06</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4371</v>
      </c>
    </row>
    <row r="148" s="2" customFormat="1">
      <c r="A148" s="34"/>
      <c r="B148" s="35"/>
      <c r="C148" s="34"/>
      <c r="D148" s="192" t="s">
        <v>290</v>
      </c>
      <c r="E148" s="34"/>
      <c r="F148" s="193" t="s">
        <v>4370</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c r="A149" s="34"/>
      <c r="B149" s="35"/>
      <c r="C149" s="34"/>
      <c r="D149" s="192" t="s">
        <v>291</v>
      </c>
      <c r="E149" s="34"/>
      <c r="F149" s="197" t="s">
        <v>4372</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291</v>
      </c>
      <c r="AU149" s="15" t="s">
        <v>80</v>
      </c>
    </row>
    <row r="150" s="2" customFormat="1" ht="21.75" customHeight="1">
      <c r="A150" s="34"/>
      <c r="B150" s="177"/>
      <c r="C150" s="178" t="s">
        <v>317</v>
      </c>
      <c r="D150" s="178" t="s">
        <v>284</v>
      </c>
      <c r="E150" s="179" t="s">
        <v>317</v>
      </c>
      <c r="F150" s="180" t="s">
        <v>4373</v>
      </c>
      <c r="G150" s="181" t="s">
        <v>403</v>
      </c>
      <c r="H150" s="203">
        <v>58.079999999999998</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4374</v>
      </c>
    </row>
    <row r="151" s="2" customFormat="1">
      <c r="A151" s="34"/>
      <c r="B151" s="35"/>
      <c r="C151" s="34"/>
      <c r="D151" s="192" t="s">
        <v>290</v>
      </c>
      <c r="E151" s="34"/>
      <c r="F151" s="193" t="s">
        <v>4373</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4372</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1.75" customHeight="1">
      <c r="A153" s="34"/>
      <c r="B153" s="177"/>
      <c r="C153" s="178" t="s">
        <v>322</v>
      </c>
      <c r="D153" s="178" t="s">
        <v>284</v>
      </c>
      <c r="E153" s="179" t="s">
        <v>322</v>
      </c>
      <c r="F153" s="180" t="s">
        <v>4375</v>
      </c>
      <c r="G153" s="181" t="s">
        <v>886</v>
      </c>
      <c r="H153" s="203">
        <v>33.590000000000003</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4376</v>
      </c>
    </row>
    <row r="154" s="2" customFormat="1">
      <c r="A154" s="34"/>
      <c r="B154" s="35"/>
      <c r="C154" s="34"/>
      <c r="D154" s="192" t="s">
        <v>290</v>
      </c>
      <c r="E154" s="34"/>
      <c r="F154" s="193" t="s">
        <v>4375</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c r="A155" s="34"/>
      <c r="B155" s="35"/>
      <c r="C155" s="34"/>
      <c r="D155" s="192" t="s">
        <v>291</v>
      </c>
      <c r="E155" s="34"/>
      <c r="F155" s="197" t="s">
        <v>4377</v>
      </c>
      <c r="G155" s="34"/>
      <c r="H155" s="34"/>
      <c r="I155" s="194"/>
      <c r="J155" s="34"/>
      <c r="K155" s="34"/>
      <c r="L155" s="35"/>
      <c r="M155" s="199"/>
      <c r="N155" s="200"/>
      <c r="O155" s="201"/>
      <c r="P155" s="201"/>
      <c r="Q155" s="201"/>
      <c r="R155" s="201"/>
      <c r="S155" s="201"/>
      <c r="T155" s="202"/>
      <c r="U155" s="34"/>
      <c r="V155" s="34"/>
      <c r="W155" s="34"/>
      <c r="X155" s="34"/>
      <c r="Y155" s="34"/>
      <c r="Z155" s="34"/>
      <c r="AA155" s="34"/>
      <c r="AB155" s="34"/>
      <c r="AC155" s="34"/>
      <c r="AD155" s="34"/>
      <c r="AE155" s="34"/>
      <c r="AT155" s="15" t="s">
        <v>291</v>
      </c>
      <c r="AU155" s="15" t="s">
        <v>80</v>
      </c>
    </row>
    <row r="156" s="2" customFormat="1" ht="6.96" customHeight="1">
      <c r="A156" s="34"/>
      <c r="B156" s="56"/>
      <c r="C156" s="57"/>
      <c r="D156" s="57"/>
      <c r="E156" s="57"/>
      <c r="F156" s="57"/>
      <c r="G156" s="57"/>
      <c r="H156" s="57"/>
      <c r="I156" s="57"/>
      <c r="J156" s="57"/>
      <c r="K156" s="57"/>
      <c r="L156" s="35"/>
      <c r="M156" s="34"/>
      <c r="O156" s="34"/>
      <c r="P156" s="34"/>
      <c r="Q156" s="34"/>
      <c r="R156" s="34"/>
      <c r="S156" s="34"/>
      <c r="T156" s="34"/>
      <c r="U156" s="34"/>
      <c r="V156" s="34"/>
      <c r="W156" s="34"/>
      <c r="X156" s="34"/>
      <c r="Y156" s="34"/>
      <c r="Z156" s="34"/>
      <c r="AA156" s="34"/>
      <c r="AB156" s="34"/>
      <c r="AC156" s="34"/>
      <c r="AD156" s="34"/>
      <c r="AE156" s="34"/>
    </row>
  </sheetData>
  <autoFilter ref="C120:K155"/>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107</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597</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ROUND(J128,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ROUND((SUM(BE128:BE167)),  2)</f>
        <v>0</v>
      </c>
      <c r="G37" s="34"/>
      <c r="H37" s="34"/>
      <c r="I37" s="133">
        <v>0.20999999999999999</v>
      </c>
      <c r="J37" s="132">
        <f>ROUND(((SUM(BE128:BE167))*I37),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ROUND((SUM(BF128:BF167)),  2)</f>
        <v>0</v>
      </c>
      <c r="G38" s="34"/>
      <c r="H38" s="34"/>
      <c r="I38" s="133">
        <v>0.12</v>
      </c>
      <c r="J38" s="132">
        <f>ROUND(((SUM(BF128:BF167))*I38),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ROUND((SUM(BG128:BG167)),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ROUND((SUM(BH128:BH167)),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ROUND((SUM(BI128:BI167)),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Objekt4 - Zpevněné plochy</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J128</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J129</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598</v>
      </c>
      <c r="E102" s="147"/>
      <c r="F102" s="147"/>
      <c r="G102" s="147"/>
      <c r="H102" s="147"/>
      <c r="I102" s="147"/>
      <c r="J102" s="148">
        <f>J149</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599</v>
      </c>
      <c r="E103" s="147"/>
      <c r="F103" s="147"/>
      <c r="G103" s="147"/>
      <c r="H103" s="147"/>
      <c r="I103" s="147"/>
      <c r="J103" s="148">
        <f>J160</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600</v>
      </c>
      <c r="E104" s="147"/>
      <c r="F104" s="147"/>
      <c r="G104" s="147"/>
      <c r="H104" s="147"/>
      <c r="I104" s="147"/>
      <c r="J104" s="148">
        <f>J165</f>
        <v>0</v>
      </c>
      <c r="K104" s="9"/>
      <c r="L104" s="145"/>
      <c r="S104" s="9"/>
      <c r="T104" s="9"/>
      <c r="U104" s="9"/>
      <c r="V104" s="9"/>
      <c r="W104" s="9"/>
      <c r="X104" s="9"/>
      <c r="Y104" s="9"/>
      <c r="Z104" s="9"/>
      <c r="AA104" s="9"/>
      <c r="AB104" s="9"/>
      <c r="AC104" s="9"/>
      <c r="AD104" s="9"/>
      <c r="AE104" s="9"/>
    </row>
    <row r="105" s="2" customFormat="1" ht="21.84" customHeight="1">
      <c r="A105" s="34"/>
      <c r="B105" s="35"/>
      <c r="C105" s="34"/>
      <c r="D105" s="34"/>
      <c r="E105" s="34"/>
      <c r="F105" s="34"/>
      <c r="G105" s="34"/>
      <c r="H105" s="34"/>
      <c r="I105" s="34"/>
      <c r="J105" s="34"/>
      <c r="K105" s="34"/>
      <c r="L105" s="51"/>
      <c r="S105" s="34"/>
      <c r="T105" s="34"/>
      <c r="U105" s="34"/>
      <c r="V105" s="34"/>
      <c r="W105" s="34"/>
      <c r="X105" s="34"/>
      <c r="Y105" s="34"/>
      <c r="Z105" s="34"/>
      <c r="AA105" s="34"/>
      <c r="AB105" s="34"/>
      <c r="AC105" s="34"/>
      <c r="AD105" s="34"/>
      <c r="AE105" s="34"/>
    </row>
    <row r="106" s="2" customFormat="1" ht="6.96" customHeight="1">
      <c r="A106" s="34"/>
      <c r="B106" s="56"/>
      <c r="C106" s="57"/>
      <c r="D106" s="57"/>
      <c r="E106" s="57"/>
      <c r="F106" s="57"/>
      <c r="G106" s="57"/>
      <c r="H106" s="57"/>
      <c r="I106" s="57"/>
      <c r="J106" s="57"/>
      <c r="K106" s="57"/>
      <c r="L106" s="51"/>
      <c r="S106" s="34"/>
      <c r="T106" s="34"/>
      <c r="U106" s="34"/>
      <c r="V106" s="34"/>
      <c r="W106" s="34"/>
      <c r="X106" s="34"/>
      <c r="Y106" s="34"/>
      <c r="Z106" s="34"/>
      <c r="AA106" s="34"/>
      <c r="AB106" s="34"/>
      <c r="AC106" s="34"/>
      <c r="AD106" s="34"/>
      <c r="AE106" s="34"/>
    </row>
    <row r="110" s="2" customFormat="1" ht="6.96" customHeight="1">
      <c r="A110" s="34"/>
      <c r="B110" s="58"/>
      <c r="C110" s="59"/>
      <c r="D110" s="59"/>
      <c r="E110" s="59"/>
      <c r="F110" s="59"/>
      <c r="G110" s="59"/>
      <c r="H110" s="59"/>
      <c r="I110" s="59"/>
      <c r="J110" s="59"/>
      <c r="K110" s="59"/>
      <c r="L110" s="51"/>
      <c r="S110" s="34"/>
      <c r="T110" s="34"/>
      <c r="U110" s="34"/>
      <c r="V110" s="34"/>
      <c r="W110" s="34"/>
      <c r="X110" s="34"/>
      <c r="Y110" s="34"/>
      <c r="Z110" s="34"/>
      <c r="AA110" s="34"/>
      <c r="AB110" s="34"/>
      <c r="AC110" s="34"/>
      <c r="AD110" s="34"/>
      <c r="AE110" s="34"/>
    </row>
    <row r="111" s="2" customFormat="1" ht="24.96" customHeight="1">
      <c r="A111" s="34"/>
      <c r="B111" s="35"/>
      <c r="C111" s="19" t="s">
        <v>266</v>
      </c>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6.96" customHeight="1">
      <c r="A112" s="34"/>
      <c r="B112" s="35"/>
      <c r="C112" s="34"/>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2" customHeight="1">
      <c r="A113" s="34"/>
      <c r="B113" s="35"/>
      <c r="C113" s="28" t="s">
        <v>16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16.5" customHeight="1">
      <c r="A114" s="34"/>
      <c r="B114" s="35"/>
      <c r="C114" s="34"/>
      <c r="D114" s="34"/>
      <c r="E114" s="126" t="str">
        <f>E7</f>
        <v>Městský park -Děkanská zahrada Pelhřimov - kompletní provedení</v>
      </c>
      <c r="F114" s="28"/>
      <c r="G114" s="28"/>
      <c r="H114" s="28"/>
      <c r="I114" s="34"/>
      <c r="J114" s="34"/>
      <c r="K114" s="34"/>
      <c r="L114" s="51"/>
      <c r="S114" s="34"/>
      <c r="T114" s="34"/>
      <c r="U114" s="34"/>
      <c r="V114" s="34"/>
      <c r="W114" s="34"/>
      <c r="X114" s="34"/>
      <c r="Y114" s="34"/>
      <c r="Z114" s="34"/>
      <c r="AA114" s="34"/>
      <c r="AB114" s="34"/>
      <c r="AC114" s="34"/>
      <c r="AD114" s="34"/>
      <c r="AE114" s="34"/>
    </row>
    <row r="115" s="1" customFormat="1" ht="12" customHeight="1">
      <c r="B115" s="18"/>
      <c r="C115" s="28" t="s">
        <v>249</v>
      </c>
      <c r="L115" s="18"/>
    </row>
    <row r="116" s="1" customFormat="1" ht="16.5" customHeight="1">
      <c r="B116" s="18"/>
      <c r="E116" s="126" t="s">
        <v>250</v>
      </c>
      <c r="F116" s="1"/>
      <c r="G116" s="1"/>
      <c r="H116" s="1"/>
      <c r="L116" s="18"/>
    </row>
    <row r="117" s="1" customFormat="1" ht="12" customHeight="1">
      <c r="B117" s="18"/>
      <c r="C117" s="28" t="s">
        <v>251</v>
      </c>
      <c r="L117" s="18"/>
    </row>
    <row r="118" s="2" customFormat="1" ht="16.5" customHeight="1">
      <c r="A118" s="34"/>
      <c r="B118" s="35"/>
      <c r="C118" s="34"/>
      <c r="D118" s="34"/>
      <c r="E118" s="127" t="s">
        <v>252</v>
      </c>
      <c r="F118" s="34"/>
      <c r="G118" s="34"/>
      <c r="H118" s="34"/>
      <c r="I118" s="34"/>
      <c r="J118" s="34"/>
      <c r="K118" s="34"/>
      <c r="L118" s="51"/>
      <c r="S118" s="34"/>
      <c r="T118" s="34"/>
      <c r="U118" s="34"/>
      <c r="V118" s="34"/>
      <c r="W118" s="34"/>
      <c r="X118" s="34"/>
      <c r="Y118" s="34"/>
      <c r="Z118" s="34"/>
      <c r="AA118" s="34"/>
      <c r="AB118" s="34"/>
      <c r="AC118" s="34"/>
      <c r="AD118" s="34"/>
      <c r="AE118" s="34"/>
    </row>
    <row r="119" s="2" customFormat="1" ht="12" customHeight="1">
      <c r="A119" s="34"/>
      <c r="B119" s="35"/>
      <c r="C119" s="28" t="s">
        <v>395</v>
      </c>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16.5" customHeight="1">
      <c r="A120" s="34"/>
      <c r="B120" s="35"/>
      <c r="C120" s="34"/>
      <c r="D120" s="34"/>
      <c r="E120" s="63" t="str">
        <f>E13</f>
        <v>Objekt4 - Zpevněné plochy</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6.96" customHeight="1">
      <c r="A121" s="34"/>
      <c r="B121" s="35"/>
      <c r="C121" s="34"/>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2" customHeight="1">
      <c r="A122" s="34"/>
      <c r="B122" s="35"/>
      <c r="C122" s="28" t="s">
        <v>20</v>
      </c>
      <c r="D122" s="34"/>
      <c r="E122" s="34"/>
      <c r="F122" s="23" t="str">
        <f>F16</f>
        <v xml:space="preserve"> </v>
      </c>
      <c r="G122" s="34"/>
      <c r="H122" s="34"/>
      <c r="I122" s="28" t="s">
        <v>22</v>
      </c>
      <c r="J122" s="65" t="str">
        <f>IF(J16="","",J16)</f>
        <v>5. 12. 2024</v>
      </c>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5.15" customHeight="1">
      <c r="A124" s="34"/>
      <c r="B124" s="35"/>
      <c r="C124" s="28" t="s">
        <v>24</v>
      </c>
      <c r="D124" s="34"/>
      <c r="E124" s="34"/>
      <c r="F124" s="23" t="str">
        <f>E19</f>
        <v xml:space="preserve"> </v>
      </c>
      <c r="G124" s="34"/>
      <c r="H124" s="34"/>
      <c r="I124" s="28" t="s">
        <v>29</v>
      </c>
      <c r="J124" s="32" t="str">
        <f>E25</f>
        <v xml:space="preserve"> </v>
      </c>
      <c r="K124" s="34"/>
      <c r="L124" s="51"/>
      <c r="S124" s="34"/>
      <c r="T124" s="34"/>
      <c r="U124" s="34"/>
      <c r="V124" s="34"/>
      <c r="W124" s="34"/>
      <c r="X124" s="34"/>
      <c r="Y124" s="34"/>
      <c r="Z124" s="34"/>
      <c r="AA124" s="34"/>
      <c r="AB124" s="34"/>
      <c r="AC124" s="34"/>
      <c r="AD124" s="34"/>
      <c r="AE124" s="34"/>
    </row>
    <row r="125" s="2" customFormat="1" ht="15.15" customHeight="1">
      <c r="A125" s="34"/>
      <c r="B125" s="35"/>
      <c r="C125" s="28" t="s">
        <v>27</v>
      </c>
      <c r="D125" s="34"/>
      <c r="E125" s="34"/>
      <c r="F125" s="23" t="str">
        <f>IF(E22="","",E22)</f>
        <v>Vyplň údaj</v>
      </c>
      <c r="G125" s="34"/>
      <c r="H125" s="34"/>
      <c r="I125" s="28" t="s">
        <v>31</v>
      </c>
      <c r="J125" s="32" t="str">
        <f>E28</f>
        <v xml:space="preserve"> </v>
      </c>
      <c r="K125" s="34"/>
      <c r="L125" s="51"/>
      <c r="S125" s="34"/>
      <c r="T125" s="34"/>
      <c r="U125" s="34"/>
      <c r="V125" s="34"/>
      <c r="W125" s="34"/>
      <c r="X125" s="34"/>
      <c r="Y125" s="34"/>
      <c r="Z125" s="34"/>
      <c r="AA125" s="34"/>
      <c r="AB125" s="34"/>
      <c r="AC125" s="34"/>
      <c r="AD125" s="34"/>
      <c r="AE125" s="34"/>
    </row>
    <row r="126" s="2" customFormat="1" ht="10.32"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11" customFormat="1" ht="29.28" customHeight="1">
      <c r="A127" s="153"/>
      <c r="B127" s="154"/>
      <c r="C127" s="155" t="s">
        <v>267</v>
      </c>
      <c r="D127" s="156" t="s">
        <v>58</v>
      </c>
      <c r="E127" s="156" t="s">
        <v>54</v>
      </c>
      <c r="F127" s="156" t="s">
        <v>55</v>
      </c>
      <c r="G127" s="156" t="s">
        <v>268</v>
      </c>
      <c r="H127" s="156" t="s">
        <v>269</v>
      </c>
      <c r="I127" s="156" t="s">
        <v>270</v>
      </c>
      <c r="J127" s="157" t="s">
        <v>257</v>
      </c>
      <c r="K127" s="158" t="s">
        <v>271</v>
      </c>
      <c r="L127" s="159"/>
      <c r="M127" s="82" t="s">
        <v>1</v>
      </c>
      <c r="N127" s="83" t="s">
        <v>37</v>
      </c>
      <c r="O127" s="83" t="s">
        <v>272</v>
      </c>
      <c r="P127" s="83" t="s">
        <v>273</v>
      </c>
      <c r="Q127" s="83" t="s">
        <v>274</v>
      </c>
      <c r="R127" s="83" t="s">
        <v>275</v>
      </c>
      <c r="S127" s="83" t="s">
        <v>276</v>
      </c>
      <c r="T127" s="84" t="s">
        <v>277</v>
      </c>
      <c r="U127" s="153"/>
      <c r="V127" s="153"/>
      <c r="W127" s="153"/>
      <c r="X127" s="153"/>
      <c r="Y127" s="153"/>
      <c r="Z127" s="153"/>
      <c r="AA127" s="153"/>
      <c r="AB127" s="153"/>
      <c r="AC127" s="153"/>
      <c r="AD127" s="153"/>
      <c r="AE127" s="153"/>
    </row>
    <row r="128" s="2" customFormat="1" ht="22.8" customHeight="1">
      <c r="A128" s="34"/>
      <c r="B128" s="35"/>
      <c r="C128" s="89" t="s">
        <v>278</v>
      </c>
      <c r="D128" s="34"/>
      <c r="E128" s="34"/>
      <c r="F128" s="34"/>
      <c r="G128" s="34"/>
      <c r="H128" s="34"/>
      <c r="I128" s="34"/>
      <c r="J128" s="160">
        <f>BK128</f>
        <v>0</v>
      </c>
      <c r="K128" s="34"/>
      <c r="L128" s="35"/>
      <c r="M128" s="85"/>
      <c r="N128" s="69"/>
      <c r="O128" s="86"/>
      <c r="P128" s="161">
        <f>P129+P149+P160+P165</f>
        <v>0</v>
      </c>
      <c r="Q128" s="86"/>
      <c r="R128" s="161">
        <f>R129+R149+R160+R165</f>
        <v>0</v>
      </c>
      <c r="S128" s="86"/>
      <c r="T128" s="162">
        <f>T129+T149+T160+T165</f>
        <v>0</v>
      </c>
      <c r="U128" s="34"/>
      <c r="V128" s="34"/>
      <c r="W128" s="34"/>
      <c r="X128" s="34"/>
      <c r="Y128" s="34"/>
      <c r="Z128" s="34"/>
      <c r="AA128" s="34"/>
      <c r="AB128" s="34"/>
      <c r="AC128" s="34"/>
      <c r="AD128" s="34"/>
      <c r="AE128" s="34"/>
      <c r="AT128" s="15" t="s">
        <v>72</v>
      </c>
      <c r="AU128" s="15" t="s">
        <v>259</v>
      </c>
      <c r="BK128" s="163">
        <f>BK129+BK149+BK160+BK165</f>
        <v>0</v>
      </c>
    </row>
    <row r="129" s="12" customFormat="1" ht="25.92" customHeight="1">
      <c r="A129" s="12"/>
      <c r="B129" s="164"/>
      <c r="C129" s="12"/>
      <c r="D129" s="165" t="s">
        <v>72</v>
      </c>
      <c r="E129" s="166" t="s">
        <v>80</v>
      </c>
      <c r="F129" s="166" t="s">
        <v>400</v>
      </c>
      <c r="G129" s="12"/>
      <c r="H129" s="12"/>
      <c r="I129" s="167"/>
      <c r="J129" s="168">
        <f>BK129</f>
        <v>0</v>
      </c>
      <c r="K129" s="12"/>
      <c r="L129" s="164"/>
      <c r="M129" s="169"/>
      <c r="N129" s="170"/>
      <c r="O129" s="170"/>
      <c r="P129" s="171">
        <f>SUM(P130:P148)</f>
        <v>0</v>
      </c>
      <c r="Q129" s="170"/>
      <c r="R129" s="171">
        <f>SUM(R130:R148)</f>
        <v>0</v>
      </c>
      <c r="S129" s="170"/>
      <c r="T129" s="172">
        <f>SUM(T130:T148)</f>
        <v>0</v>
      </c>
      <c r="U129" s="12"/>
      <c r="V129" s="12"/>
      <c r="W129" s="12"/>
      <c r="X129" s="12"/>
      <c r="Y129" s="12"/>
      <c r="Z129" s="12"/>
      <c r="AA129" s="12"/>
      <c r="AB129" s="12"/>
      <c r="AC129" s="12"/>
      <c r="AD129" s="12"/>
      <c r="AE129" s="12"/>
      <c r="AR129" s="165" t="s">
        <v>80</v>
      </c>
      <c r="AT129" s="173" t="s">
        <v>72</v>
      </c>
      <c r="AU129" s="173" t="s">
        <v>73</v>
      </c>
      <c r="AY129" s="165" t="s">
        <v>281</v>
      </c>
      <c r="BK129" s="174">
        <f>SUM(BK130:BK148)</f>
        <v>0</v>
      </c>
    </row>
    <row r="130" s="2" customFormat="1" ht="16.5" customHeight="1">
      <c r="A130" s="34"/>
      <c r="B130" s="177"/>
      <c r="C130" s="178" t="s">
        <v>80</v>
      </c>
      <c r="D130" s="178" t="s">
        <v>284</v>
      </c>
      <c r="E130" s="179" t="s">
        <v>601</v>
      </c>
      <c r="F130" s="180" t="s">
        <v>602</v>
      </c>
      <c r="G130" s="181" t="s">
        <v>510</v>
      </c>
      <c r="H130" s="203">
        <v>444.33999999999998</v>
      </c>
      <c r="I130" s="183"/>
      <c r="J130" s="184">
        <f>ROUND(I130*H130,2)</f>
        <v>0</v>
      </c>
      <c r="K130" s="185"/>
      <c r="L130" s="35"/>
      <c r="M130" s="186" t="s">
        <v>1</v>
      </c>
      <c r="N130" s="187" t="s">
        <v>38</v>
      </c>
      <c r="O130" s="73"/>
      <c r="P130" s="188">
        <f>O130*H130</f>
        <v>0</v>
      </c>
      <c r="Q130" s="188">
        <v>0</v>
      </c>
      <c r="R130" s="188">
        <f>Q130*H130</f>
        <v>0</v>
      </c>
      <c r="S130" s="188">
        <v>0</v>
      </c>
      <c r="T130" s="189">
        <f>S130*H130</f>
        <v>0</v>
      </c>
      <c r="U130" s="34"/>
      <c r="V130" s="34"/>
      <c r="W130" s="34"/>
      <c r="X130" s="34"/>
      <c r="Y130" s="34"/>
      <c r="Z130" s="34"/>
      <c r="AA130" s="34"/>
      <c r="AB130" s="34"/>
      <c r="AC130" s="34"/>
      <c r="AD130" s="34"/>
      <c r="AE130" s="34"/>
      <c r="AR130" s="190" t="s">
        <v>97</v>
      </c>
      <c r="AT130" s="190" t="s">
        <v>284</v>
      </c>
      <c r="AU130" s="190" t="s">
        <v>80</v>
      </c>
      <c r="AY130" s="15" t="s">
        <v>281</v>
      </c>
      <c r="BE130" s="191">
        <f>IF(N130="základní",J130,0)</f>
        <v>0</v>
      </c>
      <c r="BF130" s="191">
        <f>IF(N130="snížená",J130,0)</f>
        <v>0</v>
      </c>
      <c r="BG130" s="191">
        <f>IF(N130="zákl. přenesená",J130,0)</f>
        <v>0</v>
      </c>
      <c r="BH130" s="191">
        <f>IF(N130="sníž. přenesená",J130,0)</f>
        <v>0</v>
      </c>
      <c r="BI130" s="191">
        <f>IF(N130="nulová",J130,0)</f>
        <v>0</v>
      </c>
      <c r="BJ130" s="15" t="s">
        <v>80</v>
      </c>
      <c r="BK130" s="191">
        <f>ROUND(I130*H130,2)</f>
        <v>0</v>
      </c>
      <c r="BL130" s="15" t="s">
        <v>97</v>
      </c>
      <c r="BM130" s="190" t="s">
        <v>603</v>
      </c>
    </row>
    <row r="131" s="2" customFormat="1">
      <c r="A131" s="34"/>
      <c r="B131" s="35"/>
      <c r="C131" s="34"/>
      <c r="D131" s="192" t="s">
        <v>290</v>
      </c>
      <c r="E131" s="34"/>
      <c r="F131" s="193" t="s">
        <v>602</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290</v>
      </c>
      <c r="AU131" s="15" t="s">
        <v>80</v>
      </c>
    </row>
    <row r="132" s="2" customFormat="1" ht="16.5" customHeight="1">
      <c r="A132" s="34"/>
      <c r="B132" s="177"/>
      <c r="C132" s="178" t="s">
        <v>82</v>
      </c>
      <c r="D132" s="178" t="s">
        <v>284</v>
      </c>
      <c r="E132" s="179" t="s">
        <v>557</v>
      </c>
      <c r="F132" s="180" t="s">
        <v>604</v>
      </c>
      <c r="G132" s="181" t="s">
        <v>510</v>
      </c>
      <c r="H132" s="203">
        <v>222.16</v>
      </c>
      <c r="I132" s="183"/>
      <c r="J132" s="184">
        <f>ROUND(I132*H132,2)</f>
        <v>0</v>
      </c>
      <c r="K132" s="185"/>
      <c r="L132" s="35"/>
      <c r="M132" s="186" t="s">
        <v>1</v>
      </c>
      <c r="N132" s="187" t="s">
        <v>38</v>
      </c>
      <c r="O132" s="73"/>
      <c r="P132" s="188">
        <f>O132*H132</f>
        <v>0</v>
      </c>
      <c r="Q132" s="188">
        <v>0</v>
      </c>
      <c r="R132" s="188">
        <f>Q132*H132</f>
        <v>0</v>
      </c>
      <c r="S132" s="188">
        <v>0</v>
      </c>
      <c r="T132" s="189">
        <f>S132*H132</f>
        <v>0</v>
      </c>
      <c r="U132" s="34"/>
      <c r="V132" s="34"/>
      <c r="W132" s="34"/>
      <c r="X132" s="34"/>
      <c r="Y132" s="34"/>
      <c r="Z132" s="34"/>
      <c r="AA132" s="34"/>
      <c r="AB132" s="34"/>
      <c r="AC132" s="34"/>
      <c r="AD132" s="34"/>
      <c r="AE132" s="34"/>
      <c r="AR132" s="190" t="s">
        <v>97</v>
      </c>
      <c r="AT132" s="190" t="s">
        <v>284</v>
      </c>
      <c r="AU132" s="190" t="s">
        <v>80</v>
      </c>
      <c r="AY132" s="15" t="s">
        <v>281</v>
      </c>
      <c r="BE132" s="191">
        <f>IF(N132="základní",J132,0)</f>
        <v>0</v>
      </c>
      <c r="BF132" s="191">
        <f>IF(N132="snížená",J132,0)</f>
        <v>0</v>
      </c>
      <c r="BG132" s="191">
        <f>IF(N132="zákl. přenesená",J132,0)</f>
        <v>0</v>
      </c>
      <c r="BH132" s="191">
        <f>IF(N132="sníž. přenesená",J132,0)</f>
        <v>0</v>
      </c>
      <c r="BI132" s="191">
        <f>IF(N132="nulová",J132,0)</f>
        <v>0</v>
      </c>
      <c r="BJ132" s="15" t="s">
        <v>80</v>
      </c>
      <c r="BK132" s="191">
        <f>ROUND(I132*H132,2)</f>
        <v>0</v>
      </c>
      <c r="BL132" s="15" t="s">
        <v>97</v>
      </c>
      <c r="BM132" s="190" t="s">
        <v>605</v>
      </c>
    </row>
    <row r="133" s="2" customFormat="1">
      <c r="A133" s="34"/>
      <c r="B133" s="35"/>
      <c r="C133" s="34"/>
      <c r="D133" s="192" t="s">
        <v>290</v>
      </c>
      <c r="E133" s="34"/>
      <c r="F133" s="193" t="s">
        <v>604</v>
      </c>
      <c r="G133" s="34"/>
      <c r="H133" s="34"/>
      <c r="I133" s="194"/>
      <c r="J133" s="34"/>
      <c r="K133" s="34"/>
      <c r="L133" s="35"/>
      <c r="M133" s="195"/>
      <c r="N133" s="196"/>
      <c r="O133" s="73"/>
      <c r="P133" s="73"/>
      <c r="Q133" s="73"/>
      <c r="R133" s="73"/>
      <c r="S133" s="73"/>
      <c r="T133" s="74"/>
      <c r="U133" s="34"/>
      <c r="V133" s="34"/>
      <c r="W133" s="34"/>
      <c r="X133" s="34"/>
      <c r="Y133" s="34"/>
      <c r="Z133" s="34"/>
      <c r="AA133" s="34"/>
      <c r="AB133" s="34"/>
      <c r="AC133" s="34"/>
      <c r="AD133" s="34"/>
      <c r="AE133" s="34"/>
      <c r="AT133" s="15" t="s">
        <v>290</v>
      </c>
      <c r="AU133" s="15" t="s">
        <v>80</v>
      </c>
    </row>
    <row r="134" s="2" customFormat="1" ht="16.5" customHeight="1">
      <c r="A134" s="34"/>
      <c r="B134" s="177"/>
      <c r="C134" s="178" t="s">
        <v>90</v>
      </c>
      <c r="D134" s="178" t="s">
        <v>284</v>
      </c>
      <c r="E134" s="179" t="s">
        <v>606</v>
      </c>
      <c r="F134" s="180" t="s">
        <v>607</v>
      </c>
      <c r="G134" s="181" t="s">
        <v>510</v>
      </c>
      <c r="H134" s="203">
        <v>0.16600000000000001</v>
      </c>
      <c r="I134" s="183"/>
      <c r="J134" s="184">
        <f>ROUND(I134*H134,2)</f>
        <v>0</v>
      </c>
      <c r="K134" s="185"/>
      <c r="L134" s="35"/>
      <c r="M134" s="186" t="s">
        <v>1</v>
      </c>
      <c r="N134" s="187" t="s">
        <v>38</v>
      </c>
      <c r="O134" s="73"/>
      <c r="P134" s="188">
        <f>O134*H134</f>
        <v>0</v>
      </c>
      <c r="Q134" s="188">
        <v>0</v>
      </c>
      <c r="R134" s="188">
        <f>Q134*H134</f>
        <v>0</v>
      </c>
      <c r="S134" s="188">
        <v>0</v>
      </c>
      <c r="T134" s="189">
        <f>S134*H134</f>
        <v>0</v>
      </c>
      <c r="U134" s="34"/>
      <c r="V134" s="34"/>
      <c r="W134" s="34"/>
      <c r="X134" s="34"/>
      <c r="Y134" s="34"/>
      <c r="Z134" s="34"/>
      <c r="AA134" s="34"/>
      <c r="AB134" s="34"/>
      <c r="AC134" s="34"/>
      <c r="AD134" s="34"/>
      <c r="AE134" s="34"/>
      <c r="AR134" s="190" t="s">
        <v>97</v>
      </c>
      <c r="AT134" s="190" t="s">
        <v>284</v>
      </c>
      <c r="AU134" s="190" t="s">
        <v>80</v>
      </c>
      <c r="AY134" s="15" t="s">
        <v>281</v>
      </c>
      <c r="BE134" s="191">
        <f>IF(N134="základní",J134,0)</f>
        <v>0</v>
      </c>
      <c r="BF134" s="191">
        <f>IF(N134="snížená",J134,0)</f>
        <v>0</v>
      </c>
      <c r="BG134" s="191">
        <f>IF(N134="zákl. přenesená",J134,0)</f>
        <v>0</v>
      </c>
      <c r="BH134" s="191">
        <f>IF(N134="sníž. přenesená",J134,0)</f>
        <v>0</v>
      </c>
      <c r="BI134" s="191">
        <f>IF(N134="nulová",J134,0)</f>
        <v>0</v>
      </c>
      <c r="BJ134" s="15" t="s">
        <v>80</v>
      </c>
      <c r="BK134" s="191">
        <f>ROUND(I134*H134,2)</f>
        <v>0</v>
      </c>
      <c r="BL134" s="15" t="s">
        <v>97</v>
      </c>
      <c r="BM134" s="190" t="s">
        <v>608</v>
      </c>
    </row>
    <row r="135" s="2" customFormat="1">
      <c r="A135" s="34"/>
      <c r="B135" s="35"/>
      <c r="C135" s="34"/>
      <c r="D135" s="192" t="s">
        <v>290</v>
      </c>
      <c r="E135" s="34"/>
      <c r="F135" s="193" t="s">
        <v>607</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290</v>
      </c>
      <c r="AU135" s="15" t="s">
        <v>80</v>
      </c>
    </row>
    <row r="136" s="2" customFormat="1" ht="21.75" customHeight="1">
      <c r="A136" s="34"/>
      <c r="B136" s="177"/>
      <c r="C136" s="178" t="s">
        <v>97</v>
      </c>
      <c r="D136" s="178" t="s">
        <v>284</v>
      </c>
      <c r="E136" s="179" t="s">
        <v>609</v>
      </c>
      <c r="F136" s="180" t="s">
        <v>610</v>
      </c>
      <c r="G136" s="181" t="s">
        <v>510</v>
      </c>
      <c r="H136" s="203">
        <v>444.488</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80</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611</v>
      </c>
    </row>
    <row r="137" s="2" customFormat="1">
      <c r="A137" s="34"/>
      <c r="B137" s="35"/>
      <c r="C137" s="34"/>
      <c r="D137" s="192" t="s">
        <v>290</v>
      </c>
      <c r="E137" s="34"/>
      <c r="F137" s="193" t="s">
        <v>610</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80</v>
      </c>
    </row>
    <row r="138" s="2" customFormat="1" ht="24.15" customHeight="1">
      <c r="A138" s="34"/>
      <c r="B138" s="177"/>
      <c r="C138" s="178" t="s">
        <v>280</v>
      </c>
      <c r="D138" s="178" t="s">
        <v>284</v>
      </c>
      <c r="E138" s="179" t="s">
        <v>612</v>
      </c>
      <c r="F138" s="180" t="s">
        <v>613</v>
      </c>
      <c r="G138" s="181" t="s">
        <v>510</v>
      </c>
      <c r="H138" s="203">
        <v>1333.02</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614</v>
      </c>
    </row>
    <row r="139" s="2" customFormat="1">
      <c r="A139" s="34"/>
      <c r="B139" s="35"/>
      <c r="C139" s="34"/>
      <c r="D139" s="192" t="s">
        <v>290</v>
      </c>
      <c r="E139" s="34"/>
      <c r="F139" s="193" t="s">
        <v>613</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615</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1.75" customHeight="1">
      <c r="A141" s="34"/>
      <c r="B141" s="177"/>
      <c r="C141" s="178" t="s">
        <v>307</v>
      </c>
      <c r="D141" s="178" t="s">
        <v>284</v>
      </c>
      <c r="E141" s="179" t="s">
        <v>616</v>
      </c>
      <c r="F141" s="180" t="s">
        <v>617</v>
      </c>
      <c r="G141" s="181" t="s">
        <v>403</v>
      </c>
      <c r="H141" s="203">
        <v>1369.9200000000001</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618</v>
      </c>
    </row>
    <row r="142" s="2" customFormat="1">
      <c r="A142" s="34"/>
      <c r="B142" s="35"/>
      <c r="C142" s="34"/>
      <c r="D142" s="192" t="s">
        <v>290</v>
      </c>
      <c r="E142" s="34"/>
      <c r="F142" s="193" t="s">
        <v>617</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ht="16.5" customHeight="1">
      <c r="A143" s="34"/>
      <c r="B143" s="177"/>
      <c r="C143" s="178" t="s">
        <v>312</v>
      </c>
      <c r="D143" s="178" t="s">
        <v>284</v>
      </c>
      <c r="E143" s="179" t="s">
        <v>619</v>
      </c>
      <c r="F143" s="180" t="s">
        <v>620</v>
      </c>
      <c r="G143" s="181" t="s">
        <v>403</v>
      </c>
      <c r="H143" s="203">
        <v>0.83199999999999996</v>
      </c>
      <c r="I143" s="183"/>
      <c r="J143" s="184">
        <f>ROUND(I143*H143,2)</f>
        <v>0</v>
      </c>
      <c r="K143" s="185"/>
      <c r="L143" s="35"/>
      <c r="M143" s="186" t="s">
        <v>1</v>
      </c>
      <c r="N143" s="187" t="s">
        <v>38</v>
      </c>
      <c r="O143" s="73"/>
      <c r="P143" s="188">
        <f>O143*H143</f>
        <v>0</v>
      </c>
      <c r="Q143" s="188">
        <v>0</v>
      </c>
      <c r="R143" s="188">
        <f>Q143*H143</f>
        <v>0</v>
      </c>
      <c r="S143" s="188">
        <v>0</v>
      </c>
      <c r="T143" s="189">
        <f>S143*H143</f>
        <v>0</v>
      </c>
      <c r="U143" s="34"/>
      <c r="V143" s="34"/>
      <c r="W143" s="34"/>
      <c r="X143" s="34"/>
      <c r="Y143" s="34"/>
      <c r="Z143" s="34"/>
      <c r="AA143" s="34"/>
      <c r="AB143" s="34"/>
      <c r="AC143" s="34"/>
      <c r="AD143" s="34"/>
      <c r="AE143" s="34"/>
      <c r="AR143" s="190" t="s">
        <v>97</v>
      </c>
      <c r="AT143" s="190" t="s">
        <v>284</v>
      </c>
      <c r="AU143" s="190" t="s">
        <v>80</v>
      </c>
      <c r="AY143" s="15" t="s">
        <v>281</v>
      </c>
      <c r="BE143" s="191">
        <f>IF(N143="základní",J143,0)</f>
        <v>0</v>
      </c>
      <c r="BF143" s="191">
        <f>IF(N143="snížená",J143,0)</f>
        <v>0</v>
      </c>
      <c r="BG143" s="191">
        <f>IF(N143="zákl. přenesená",J143,0)</f>
        <v>0</v>
      </c>
      <c r="BH143" s="191">
        <f>IF(N143="sníž. přenesená",J143,0)</f>
        <v>0</v>
      </c>
      <c r="BI143" s="191">
        <f>IF(N143="nulová",J143,0)</f>
        <v>0</v>
      </c>
      <c r="BJ143" s="15" t="s">
        <v>80</v>
      </c>
      <c r="BK143" s="191">
        <f>ROUND(I143*H143,2)</f>
        <v>0</v>
      </c>
      <c r="BL143" s="15" t="s">
        <v>97</v>
      </c>
      <c r="BM143" s="190" t="s">
        <v>621</v>
      </c>
    </row>
    <row r="144" s="2" customFormat="1">
      <c r="A144" s="34"/>
      <c r="B144" s="35"/>
      <c r="C144" s="34"/>
      <c r="D144" s="192" t="s">
        <v>290</v>
      </c>
      <c r="E144" s="34"/>
      <c r="F144" s="193" t="s">
        <v>620</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290</v>
      </c>
      <c r="AU144" s="15" t="s">
        <v>80</v>
      </c>
    </row>
    <row r="145" s="2" customFormat="1" ht="16.5" customHeight="1">
      <c r="A145" s="34"/>
      <c r="B145" s="177"/>
      <c r="C145" s="178" t="s">
        <v>317</v>
      </c>
      <c r="D145" s="178" t="s">
        <v>284</v>
      </c>
      <c r="E145" s="179" t="s">
        <v>622</v>
      </c>
      <c r="F145" s="180" t="s">
        <v>623</v>
      </c>
      <c r="G145" s="181" t="s">
        <v>510</v>
      </c>
      <c r="H145" s="203">
        <v>444.39999999999998</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80</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624</v>
      </c>
    </row>
    <row r="146" s="2" customFormat="1">
      <c r="A146" s="34"/>
      <c r="B146" s="35"/>
      <c r="C146" s="34"/>
      <c r="D146" s="192" t="s">
        <v>290</v>
      </c>
      <c r="E146" s="34"/>
      <c r="F146" s="193" t="s">
        <v>623</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80</v>
      </c>
    </row>
    <row r="147" s="2" customFormat="1" ht="16.5" customHeight="1">
      <c r="A147" s="34"/>
      <c r="B147" s="177"/>
      <c r="C147" s="178" t="s">
        <v>322</v>
      </c>
      <c r="D147" s="178" t="s">
        <v>284</v>
      </c>
      <c r="E147" s="179" t="s">
        <v>625</v>
      </c>
      <c r="F147" s="180" t="s">
        <v>626</v>
      </c>
      <c r="G147" s="181" t="s">
        <v>627</v>
      </c>
      <c r="H147" s="203">
        <v>80</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628</v>
      </c>
    </row>
    <row r="148" s="2" customFormat="1">
      <c r="A148" s="34"/>
      <c r="B148" s="35"/>
      <c r="C148" s="34"/>
      <c r="D148" s="192" t="s">
        <v>290</v>
      </c>
      <c r="E148" s="34"/>
      <c r="F148" s="193" t="s">
        <v>626</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12" customFormat="1" ht="25.92" customHeight="1">
      <c r="A149" s="12"/>
      <c r="B149" s="164"/>
      <c r="C149" s="12"/>
      <c r="D149" s="165" t="s">
        <v>72</v>
      </c>
      <c r="E149" s="166" t="s">
        <v>544</v>
      </c>
      <c r="F149" s="166" t="s">
        <v>105</v>
      </c>
      <c r="G149" s="12"/>
      <c r="H149" s="12"/>
      <c r="I149" s="167"/>
      <c r="J149" s="168">
        <f>BK149</f>
        <v>0</v>
      </c>
      <c r="K149" s="12"/>
      <c r="L149" s="164"/>
      <c r="M149" s="169"/>
      <c r="N149" s="170"/>
      <c r="O149" s="170"/>
      <c r="P149" s="171">
        <f>SUM(P150:P159)</f>
        <v>0</v>
      </c>
      <c r="Q149" s="170"/>
      <c r="R149" s="171">
        <f>SUM(R150:R159)</f>
        <v>0</v>
      </c>
      <c r="S149" s="170"/>
      <c r="T149" s="172">
        <f>SUM(T150:T159)</f>
        <v>0</v>
      </c>
      <c r="U149" s="12"/>
      <c r="V149" s="12"/>
      <c r="W149" s="12"/>
      <c r="X149" s="12"/>
      <c r="Y149" s="12"/>
      <c r="Z149" s="12"/>
      <c r="AA149" s="12"/>
      <c r="AB149" s="12"/>
      <c r="AC149" s="12"/>
      <c r="AD149" s="12"/>
      <c r="AE149" s="12"/>
      <c r="AR149" s="165" t="s">
        <v>80</v>
      </c>
      <c r="AT149" s="173" t="s">
        <v>72</v>
      </c>
      <c r="AU149" s="173" t="s">
        <v>73</v>
      </c>
      <c r="AY149" s="165" t="s">
        <v>281</v>
      </c>
      <c r="BK149" s="174">
        <f>SUM(BK150:BK159)</f>
        <v>0</v>
      </c>
    </row>
    <row r="150" s="2" customFormat="1" ht="24.15" customHeight="1">
      <c r="A150" s="34"/>
      <c r="B150" s="177"/>
      <c r="C150" s="178" t="s">
        <v>327</v>
      </c>
      <c r="D150" s="178" t="s">
        <v>284</v>
      </c>
      <c r="E150" s="179" t="s">
        <v>629</v>
      </c>
      <c r="F150" s="180" t="s">
        <v>630</v>
      </c>
      <c r="G150" s="181" t="s">
        <v>403</v>
      </c>
      <c r="H150" s="203">
        <v>1369.9200000000001</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631</v>
      </c>
    </row>
    <row r="151" s="2" customFormat="1">
      <c r="A151" s="34"/>
      <c r="B151" s="35"/>
      <c r="C151" s="34"/>
      <c r="D151" s="192" t="s">
        <v>290</v>
      </c>
      <c r="E151" s="34"/>
      <c r="F151" s="193" t="s">
        <v>630</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ht="24.15" customHeight="1">
      <c r="A152" s="34"/>
      <c r="B152" s="177"/>
      <c r="C152" s="178" t="s">
        <v>332</v>
      </c>
      <c r="D152" s="178" t="s">
        <v>284</v>
      </c>
      <c r="E152" s="179" t="s">
        <v>632</v>
      </c>
      <c r="F152" s="180" t="s">
        <v>633</v>
      </c>
      <c r="G152" s="181" t="s">
        <v>403</v>
      </c>
      <c r="H152" s="203">
        <v>130.66999999999999</v>
      </c>
      <c r="I152" s="183"/>
      <c r="J152" s="184">
        <f>ROUND(I152*H152,2)</f>
        <v>0</v>
      </c>
      <c r="K152" s="185"/>
      <c r="L152" s="35"/>
      <c r="M152" s="186" t="s">
        <v>1</v>
      </c>
      <c r="N152" s="187" t="s">
        <v>38</v>
      </c>
      <c r="O152" s="73"/>
      <c r="P152" s="188">
        <f>O152*H152</f>
        <v>0</v>
      </c>
      <c r="Q152" s="188">
        <v>0</v>
      </c>
      <c r="R152" s="188">
        <f>Q152*H152</f>
        <v>0</v>
      </c>
      <c r="S152" s="188">
        <v>0</v>
      </c>
      <c r="T152" s="189">
        <f>S152*H152</f>
        <v>0</v>
      </c>
      <c r="U152" s="34"/>
      <c r="V152" s="34"/>
      <c r="W152" s="34"/>
      <c r="X152" s="34"/>
      <c r="Y152" s="34"/>
      <c r="Z152" s="34"/>
      <c r="AA152" s="34"/>
      <c r="AB152" s="34"/>
      <c r="AC152" s="34"/>
      <c r="AD152" s="34"/>
      <c r="AE152" s="34"/>
      <c r="AR152" s="190" t="s">
        <v>97</v>
      </c>
      <c r="AT152" s="190" t="s">
        <v>284</v>
      </c>
      <c r="AU152" s="190" t="s">
        <v>80</v>
      </c>
      <c r="AY152" s="15" t="s">
        <v>281</v>
      </c>
      <c r="BE152" s="191">
        <f>IF(N152="základní",J152,0)</f>
        <v>0</v>
      </c>
      <c r="BF152" s="191">
        <f>IF(N152="snížená",J152,0)</f>
        <v>0</v>
      </c>
      <c r="BG152" s="191">
        <f>IF(N152="zákl. přenesená",J152,0)</f>
        <v>0</v>
      </c>
      <c r="BH152" s="191">
        <f>IF(N152="sníž. přenesená",J152,0)</f>
        <v>0</v>
      </c>
      <c r="BI152" s="191">
        <f>IF(N152="nulová",J152,0)</f>
        <v>0</v>
      </c>
      <c r="BJ152" s="15" t="s">
        <v>80</v>
      </c>
      <c r="BK152" s="191">
        <f>ROUND(I152*H152,2)</f>
        <v>0</v>
      </c>
      <c r="BL152" s="15" t="s">
        <v>97</v>
      </c>
      <c r="BM152" s="190" t="s">
        <v>634</v>
      </c>
    </row>
    <row r="153" s="2" customFormat="1">
      <c r="A153" s="34"/>
      <c r="B153" s="35"/>
      <c r="C153" s="34"/>
      <c r="D153" s="192" t="s">
        <v>290</v>
      </c>
      <c r="E153" s="34"/>
      <c r="F153" s="193" t="s">
        <v>633</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290</v>
      </c>
      <c r="AU153" s="15" t="s">
        <v>80</v>
      </c>
    </row>
    <row r="154" s="2" customFormat="1" ht="24.15" customHeight="1">
      <c r="A154" s="34"/>
      <c r="B154" s="177"/>
      <c r="C154" s="178" t="s">
        <v>8</v>
      </c>
      <c r="D154" s="178" t="s">
        <v>284</v>
      </c>
      <c r="E154" s="179" t="s">
        <v>635</v>
      </c>
      <c r="F154" s="180" t="s">
        <v>636</v>
      </c>
      <c r="G154" s="181" t="s">
        <v>403</v>
      </c>
      <c r="H154" s="203">
        <v>588.70000000000005</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80</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637</v>
      </c>
    </row>
    <row r="155" s="2" customFormat="1">
      <c r="A155" s="34"/>
      <c r="B155" s="35"/>
      <c r="C155" s="34"/>
      <c r="D155" s="192" t="s">
        <v>290</v>
      </c>
      <c r="E155" s="34"/>
      <c r="F155" s="193" t="s">
        <v>636</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80</v>
      </c>
    </row>
    <row r="156" s="2" customFormat="1" ht="21.75" customHeight="1">
      <c r="A156" s="34"/>
      <c r="B156" s="177"/>
      <c r="C156" s="178" t="s">
        <v>439</v>
      </c>
      <c r="D156" s="178" t="s">
        <v>284</v>
      </c>
      <c r="E156" s="179" t="s">
        <v>638</v>
      </c>
      <c r="F156" s="180" t="s">
        <v>639</v>
      </c>
      <c r="G156" s="181" t="s">
        <v>403</v>
      </c>
      <c r="H156" s="203">
        <v>758.49000000000001</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640</v>
      </c>
    </row>
    <row r="157" s="2" customFormat="1">
      <c r="A157" s="34"/>
      <c r="B157" s="35"/>
      <c r="C157" s="34"/>
      <c r="D157" s="192" t="s">
        <v>290</v>
      </c>
      <c r="E157" s="34"/>
      <c r="F157" s="193" t="s">
        <v>639</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ht="21.75" customHeight="1">
      <c r="A158" s="34"/>
      <c r="B158" s="177"/>
      <c r="C158" s="178" t="s">
        <v>343</v>
      </c>
      <c r="D158" s="178" t="s">
        <v>284</v>
      </c>
      <c r="E158" s="179" t="s">
        <v>641</v>
      </c>
      <c r="F158" s="180" t="s">
        <v>642</v>
      </c>
      <c r="G158" s="181" t="s">
        <v>515</v>
      </c>
      <c r="H158" s="203">
        <v>174.19999999999999</v>
      </c>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97</v>
      </c>
      <c r="AT158" s="190" t="s">
        <v>284</v>
      </c>
      <c r="AU158" s="190" t="s">
        <v>80</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643</v>
      </c>
    </row>
    <row r="159" s="2" customFormat="1">
      <c r="A159" s="34"/>
      <c r="B159" s="35"/>
      <c r="C159" s="34"/>
      <c r="D159" s="192" t="s">
        <v>290</v>
      </c>
      <c r="E159" s="34"/>
      <c r="F159" s="193" t="s">
        <v>644</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80</v>
      </c>
    </row>
    <row r="160" s="12" customFormat="1" ht="25.92" customHeight="1">
      <c r="A160" s="12"/>
      <c r="B160" s="164"/>
      <c r="C160" s="12"/>
      <c r="D160" s="165" t="s">
        <v>72</v>
      </c>
      <c r="E160" s="166" t="s">
        <v>645</v>
      </c>
      <c r="F160" s="166" t="s">
        <v>646</v>
      </c>
      <c r="G160" s="12"/>
      <c r="H160" s="12"/>
      <c r="I160" s="167"/>
      <c r="J160" s="168">
        <f>BK160</f>
        <v>0</v>
      </c>
      <c r="K160" s="12"/>
      <c r="L160" s="164"/>
      <c r="M160" s="169"/>
      <c r="N160" s="170"/>
      <c r="O160" s="170"/>
      <c r="P160" s="171">
        <f>SUM(P161:P164)</f>
        <v>0</v>
      </c>
      <c r="Q160" s="170"/>
      <c r="R160" s="171">
        <f>SUM(R161:R164)</f>
        <v>0</v>
      </c>
      <c r="S160" s="170"/>
      <c r="T160" s="172">
        <f>SUM(T161:T164)</f>
        <v>0</v>
      </c>
      <c r="U160" s="12"/>
      <c r="V160" s="12"/>
      <c r="W160" s="12"/>
      <c r="X160" s="12"/>
      <c r="Y160" s="12"/>
      <c r="Z160" s="12"/>
      <c r="AA160" s="12"/>
      <c r="AB160" s="12"/>
      <c r="AC160" s="12"/>
      <c r="AD160" s="12"/>
      <c r="AE160" s="12"/>
      <c r="AR160" s="165" t="s">
        <v>80</v>
      </c>
      <c r="AT160" s="173" t="s">
        <v>72</v>
      </c>
      <c r="AU160" s="173" t="s">
        <v>73</v>
      </c>
      <c r="AY160" s="165" t="s">
        <v>281</v>
      </c>
      <c r="BK160" s="174">
        <f>SUM(BK161:BK164)</f>
        <v>0</v>
      </c>
    </row>
    <row r="161" s="2" customFormat="1" ht="21.75" customHeight="1">
      <c r="A161" s="34"/>
      <c r="B161" s="177"/>
      <c r="C161" s="178" t="s">
        <v>348</v>
      </c>
      <c r="D161" s="178" t="s">
        <v>284</v>
      </c>
      <c r="E161" s="179" t="s">
        <v>647</v>
      </c>
      <c r="F161" s="180" t="s">
        <v>648</v>
      </c>
      <c r="G161" s="181" t="s">
        <v>505</v>
      </c>
      <c r="H161" s="203">
        <v>728.79999999999995</v>
      </c>
      <c r="I161" s="183"/>
      <c r="J161" s="184">
        <f>ROUND(I161*H161,2)</f>
        <v>0</v>
      </c>
      <c r="K161" s="185"/>
      <c r="L161" s="35"/>
      <c r="M161" s="186" t="s">
        <v>1</v>
      </c>
      <c r="N161" s="187"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97</v>
      </c>
      <c r="AT161" s="190" t="s">
        <v>284</v>
      </c>
      <c r="AU161" s="190" t="s">
        <v>80</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97</v>
      </c>
      <c r="BM161" s="190" t="s">
        <v>649</v>
      </c>
    </row>
    <row r="162" s="2" customFormat="1">
      <c r="A162" s="34"/>
      <c r="B162" s="35"/>
      <c r="C162" s="34"/>
      <c r="D162" s="192" t="s">
        <v>290</v>
      </c>
      <c r="E162" s="34"/>
      <c r="F162" s="193" t="s">
        <v>648</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80</v>
      </c>
    </row>
    <row r="163" s="2" customFormat="1" ht="21.75" customHeight="1">
      <c r="A163" s="34"/>
      <c r="B163" s="177"/>
      <c r="C163" s="178" t="s">
        <v>353</v>
      </c>
      <c r="D163" s="178" t="s">
        <v>284</v>
      </c>
      <c r="E163" s="179" t="s">
        <v>650</v>
      </c>
      <c r="F163" s="180" t="s">
        <v>651</v>
      </c>
      <c r="G163" s="181" t="s">
        <v>510</v>
      </c>
      <c r="H163" s="203">
        <v>27.329999999999998</v>
      </c>
      <c r="I163" s="183"/>
      <c r="J163" s="184">
        <f>ROUND(I163*H163,2)</f>
        <v>0</v>
      </c>
      <c r="K163" s="185"/>
      <c r="L163" s="35"/>
      <c r="M163" s="186" t="s">
        <v>1</v>
      </c>
      <c r="N163" s="187" t="s">
        <v>38</v>
      </c>
      <c r="O163" s="73"/>
      <c r="P163" s="188">
        <f>O163*H163</f>
        <v>0</v>
      </c>
      <c r="Q163" s="188">
        <v>0</v>
      </c>
      <c r="R163" s="188">
        <f>Q163*H163</f>
        <v>0</v>
      </c>
      <c r="S163" s="188">
        <v>0</v>
      </c>
      <c r="T163" s="189">
        <f>S163*H163</f>
        <v>0</v>
      </c>
      <c r="U163" s="34"/>
      <c r="V163" s="34"/>
      <c r="W163" s="34"/>
      <c r="X163" s="34"/>
      <c r="Y163" s="34"/>
      <c r="Z163" s="34"/>
      <c r="AA163" s="34"/>
      <c r="AB163" s="34"/>
      <c r="AC163" s="34"/>
      <c r="AD163" s="34"/>
      <c r="AE163" s="34"/>
      <c r="AR163" s="190" t="s">
        <v>97</v>
      </c>
      <c r="AT163" s="190" t="s">
        <v>284</v>
      </c>
      <c r="AU163" s="190" t="s">
        <v>80</v>
      </c>
      <c r="AY163" s="15" t="s">
        <v>281</v>
      </c>
      <c r="BE163" s="191">
        <f>IF(N163="základní",J163,0)</f>
        <v>0</v>
      </c>
      <c r="BF163" s="191">
        <f>IF(N163="snížená",J163,0)</f>
        <v>0</v>
      </c>
      <c r="BG163" s="191">
        <f>IF(N163="zákl. přenesená",J163,0)</f>
        <v>0</v>
      </c>
      <c r="BH163" s="191">
        <f>IF(N163="sníž. přenesená",J163,0)</f>
        <v>0</v>
      </c>
      <c r="BI163" s="191">
        <f>IF(N163="nulová",J163,0)</f>
        <v>0</v>
      </c>
      <c r="BJ163" s="15" t="s">
        <v>80</v>
      </c>
      <c r="BK163" s="191">
        <f>ROUND(I163*H163,2)</f>
        <v>0</v>
      </c>
      <c r="BL163" s="15" t="s">
        <v>97</v>
      </c>
      <c r="BM163" s="190" t="s">
        <v>652</v>
      </c>
    </row>
    <row r="164" s="2" customFormat="1">
      <c r="A164" s="34"/>
      <c r="B164" s="35"/>
      <c r="C164" s="34"/>
      <c r="D164" s="192" t="s">
        <v>290</v>
      </c>
      <c r="E164" s="34"/>
      <c r="F164" s="193" t="s">
        <v>651</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290</v>
      </c>
      <c r="AU164" s="15" t="s">
        <v>80</v>
      </c>
    </row>
    <row r="165" s="12" customFormat="1" ht="25.92" customHeight="1">
      <c r="A165" s="12"/>
      <c r="B165" s="164"/>
      <c r="C165" s="12"/>
      <c r="D165" s="165" t="s">
        <v>72</v>
      </c>
      <c r="E165" s="166" t="s">
        <v>653</v>
      </c>
      <c r="F165" s="166" t="s">
        <v>654</v>
      </c>
      <c r="G165" s="12"/>
      <c r="H165" s="12"/>
      <c r="I165" s="167"/>
      <c r="J165" s="168">
        <f>BK165</f>
        <v>0</v>
      </c>
      <c r="K165" s="12"/>
      <c r="L165" s="164"/>
      <c r="M165" s="169"/>
      <c r="N165" s="170"/>
      <c r="O165" s="170"/>
      <c r="P165" s="171">
        <f>SUM(P166:P167)</f>
        <v>0</v>
      </c>
      <c r="Q165" s="170"/>
      <c r="R165" s="171">
        <f>SUM(R166:R167)</f>
        <v>0</v>
      </c>
      <c r="S165" s="170"/>
      <c r="T165" s="172">
        <f>SUM(T166:T167)</f>
        <v>0</v>
      </c>
      <c r="U165" s="12"/>
      <c r="V165" s="12"/>
      <c r="W165" s="12"/>
      <c r="X165" s="12"/>
      <c r="Y165" s="12"/>
      <c r="Z165" s="12"/>
      <c r="AA165" s="12"/>
      <c r="AB165" s="12"/>
      <c r="AC165" s="12"/>
      <c r="AD165" s="12"/>
      <c r="AE165" s="12"/>
      <c r="AR165" s="165" t="s">
        <v>80</v>
      </c>
      <c r="AT165" s="173" t="s">
        <v>72</v>
      </c>
      <c r="AU165" s="173" t="s">
        <v>73</v>
      </c>
      <c r="AY165" s="165" t="s">
        <v>281</v>
      </c>
      <c r="BK165" s="174">
        <f>SUM(BK166:BK167)</f>
        <v>0</v>
      </c>
    </row>
    <row r="166" s="2" customFormat="1" ht="16.5" customHeight="1">
      <c r="A166" s="34"/>
      <c r="B166" s="177"/>
      <c r="C166" s="178" t="s">
        <v>360</v>
      </c>
      <c r="D166" s="178" t="s">
        <v>284</v>
      </c>
      <c r="E166" s="179" t="s">
        <v>655</v>
      </c>
      <c r="F166" s="180" t="s">
        <v>656</v>
      </c>
      <c r="G166" s="181" t="s">
        <v>515</v>
      </c>
      <c r="H166" s="203">
        <v>970</v>
      </c>
      <c r="I166" s="183"/>
      <c r="J166" s="184">
        <f>ROUND(I166*H166,2)</f>
        <v>0</v>
      </c>
      <c r="K166" s="185"/>
      <c r="L166" s="35"/>
      <c r="M166" s="186" t="s">
        <v>1</v>
      </c>
      <c r="N166" s="187" t="s">
        <v>38</v>
      </c>
      <c r="O166" s="73"/>
      <c r="P166" s="188">
        <f>O166*H166</f>
        <v>0</v>
      </c>
      <c r="Q166" s="188">
        <v>0</v>
      </c>
      <c r="R166" s="188">
        <f>Q166*H166</f>
        <v>0</v>
      </c>
      <c r="S166" s="188">
        <v>0</v>
      </c>
      <c r="T166" s="189">
        <f>S166*H166</f>
        <v>0</v>
      </c>
      <c r="U166" s="34"/>
      <c r="V166" s="34"/>
      <c r="W166" s="34"/>
      <c r="X166" s="34"/>
      <c r="Y166" s="34"/>
      <c r="Z166" s="34"/>
      <c r="AA166" s="34"/>
      <c r="AB166" s="34"/>
      <c r="AC166" s="34"/>
      <c r="AD166" s="34"/>
      <c r="AE166" s="34"/>
      <c r="AR166" s="190" t="s">
        <v>97</v>
      </c>
      <c r="AT166" s="190" t="s">
        <v>284</v>
      </c>
      <c r="AU166" s="190" t="s">
        <v>80</v>
      </c>
      <c r="AY166" s="15" t="s">
        <v>281</v>
      </c>
      <c r="BE166" s="191">
        <f>IF(N166="základní",J166,0)</f>
        <v>0</v>
      </c>
      <c r="BF166" s="191">
        <f>IF(N166="snížená",J166,0)</f>
        <v>0</v>
      </c>
      <c r="BG166" s="191">
        <f>IF(N166="zákl. přenesená",J166,0)</f>
        <v>0</v>
      </c>
      <c r="BH166" s="191">
        <f>IF(N166="sníž. přenesená",J166,0)</f>
        <v>0</v>
      </c>
      <c r="BI166" s="191">
        <f>IF(N166="nulová",J166,0)</f>
        <v>0</v>
      </c>
      <c r="BJ166" s="15" t="s">
        <v>80</v>
      </c>
      <c r="BK166" s="191">
        <f>ROUND(I166*H166,2)</f>
        <v>0</v>
      </c>
      <c r="BL166" s="15" t="s">
        <v>97</v>
      </c>
      <c r="BM166" s="190" t="s">
        <v>657</v>
      </c>
    </row>
    <row r="167" s="2" customFormat="1">
      <c r="A167" s="34"/>
      <c r="B167" s="35"/>
      <c r="C167" s="34"/>
      <c r="D167" s="192" t="s">
        <v>290</v>
      </c>
      <c r="E167" s="34"/>
      <c r="F167" s="193" t="s">
        <v>656</v>
      </c>
      <c r="G167" s="34"/>
      <c r="H167" s="34"/>
      <c r="I167" s="194"/>
      <c r="J167" s="34"/>
      <c r="K167" s="34"/>
      <c r="L167" s="35"/>
      <c r="M167" s="199"/>
      <c r="N167" s="200"/>
      <c r="O167" s="201"/>
      <c r="P167" s="201"/>
      <c r="Q167" s="201"/>
      <c r="R167" s="201"/>
      <c r="S167" s="201"/>
      <c r="T167" s="202"/>
      <c r="U167" s="34"/>
      <c r="V167" s="34"/>
      <c r="W167" s="34"/>
      <c r="X167" s="34"/>
      <c r="Y167" s="34"/>
      <c r="Z167" s="34"/>
      <c r="AA167" s="34"/>
      <c r="AB167" s="34"/>
      <c r="AC167" s="34"/>
      <c r="AD167" s="34"/>
      <c r="AE167" s="34"/>
      <c r="AT167" s="15" t="s">
        <v>290</v>
      </c>
      <c r="AU167" s="15" t="s">
        <v>80</v>
      </c>
    </row>
    <row r="168" s="2" customFormat="1" ht="6.96" customHeight="1">
      <c r="A168" s="34"/>
      <c r="B168" s="56"/>
      <c r="C168" s="57"/>
      <c r="D168" s="57"/>
      <c r="E168" s="57"/>
      <c r="F168" s="57"/>
      <c r="G168" s="57"/>
      <c r="H168" s="57"/>
      <c r="I168" s="57"/>
      <c r="J168" s="57"/>
      <c r="K168" s="57"/>
      <c r="L168" s="35"/>
      <c r="M168" s="34"/>
      <c r="O168" s="34"/>
      <c r="P168" s="34"/>
      <c r="Q168" s="34"/>
      <c r="R168" s="34"/>
      <c r="S168" s="34"/>
      <c r="T168" s="34"/>
      <c r="U168" s="34"/>
      <c r="V168" s="34"/>
      <c r="W168" s="34"/>
      <c r="X168" s="34"/>
      <c r="Y168" s="34"/>
      <c r="Z168" s="34"/>
      <c r="AA168" s="34"/>
      <c r="AB168" s="34"/>
      <c r="AC168" s="34"/>
      <c r="AD168" s="34"/>
      <c r="AE168" s="34"/>
    </row>
  </sheetData>
  <autoFilter ref="C127:K167"/>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111</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658</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ROUND(J136,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ROUND((SUM(BE136:BE318)),  2)</f>
        <v>0</v>
      </c>
      <c r="G37" s="34"/>
      <c r="H37" s="34"/>
      <c r="I37" s="133">
        <v>0.20999999999999999</v>
      </c>
      <c r="J37" s="132">
        <f>ROUND(((SUM(BE136:BE318))*I37),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ROUND((SUM(BF136:BF318)),  2)</f>
        <v>0</v>
      </c>
      <c r="G38" s="34"/>
      <c r="H38" s="34"/>
      <c r="I38" s="133">
        <v>0.12</v>
      </c>
      <c r="J38" s="132">
        <f>ROUND(((SUM(BF136:BF318))*I38),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ROUND((SUM(BG136:BG318)),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ROUND((SUM(BH136:BH318)),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ROUND((SUM(BI136:BI318)),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Objekt4 - Oválná kašna a kaskády</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J136</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J137</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J186</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J219</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661</v>
      </c>
      <c r="E104" s="147"/>
      <c r="F104" s="147"/>
      <c r="G104" s="147"/>
      <c r="H104" s="147"/>
      <c r="I104" s="147"/>
      <c r="J104" s="148">
        <f>J241</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662</v>
      </c>
      <c r="E105" s="147"/>
      <c r="F105" s="147"/>
      <c r="G105" s="147"/>
      <c r="H105" s="147"/>
      <c r="I105" s="147"/>
      <c r="J105" s="148">
        <f>J245</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663</v>
      </c>
      <c r="E106" s="147"/>
      <c r="F106" s="147"/>
      <c r="G106" s="147"/>
      <c r="H106" s="147"/>
      <c r="I106" s="147"/>
      <c r="J106" s="148">
        <f>J251</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664</v>
      </c>
      <c r="E107" s="147"/>
      <c r="F107" s="147"/>
      <c r="G107" s="147"/>
      <c r="H107" s="147"/>
      <c r="I107" s="147"/>
      <c r="J107" s="148">
        <f>J258</f>
        <v>0</v>
      </c>
      <c r="K107" s="9"/>
      <c r="L107" s="145"/>
      <c r="S107" s="9"/>
      <c r="T107" s="9"/>
      <c r="U107" s="9"/>
      <c r="V107" s="9"/>
      <c r="W107" s="9"/>
      <c r="X107" s="9"/>
      <c r="Y107" s="9"/>
      <c r="Z107" s="9"/>
      <c r="AA107" s="9"/>
      <c r="AB107" s="9"/>
      <c r="AC107" s="9"/>
      <c r="AD107" s="9"/>
      <c r="AE107" s="9"/>
    </row>
    <row r="108" s="9" customFormat="1" ht="24.96" customHeight="1">
      <c r="A108" s="9"/>
      <c r="B108" s="145"/>
      <c r="C108" s="9"/>
      <c r="D108" s="146" t="s">
        <v>600</v>
      </c>
      <c r="E108" s="147"/>
      <c r="F108" s="147"/>
      <c r="G108" s="147"/>
      <c r="H108" s="147"/>
      <c r="I108" s="147"/>
      <c r="J108" s="148">
        <f>J271</f>
        <v>0</v>
      </c>
      <c r="K108" s="9"/>
      <c r="L108" s="145"/>
      <c r="S108" s="9"/>
      <c r="T108" s="9"/>
      <c r="U108" s="9"/>
      <c r="V108" s="9"/>
      <c r="W108" s="9"/>
      <c r="X108" s="9"/>
      <c r="Y108" s="9"/>
      <c r="Z108" s="9"/>
      <c r="AA108" s="9"/>
      <c r="AB108" s="9"/>
      <c r="AC108" s="9"/>
      <c r="AD108" s="9"/>
      <c r="AE108" s="9"/>
    </row>
    <row r="109" s="9" customFormat="1" ht="24.96" customHeight="1">
      <c r="A109" s="9"/>
      <c r="B109" s="145"/>
      <c r="C109" s="9"/>
      <c r="D109" s="146" t="s">
        <v>665</v>
      </c>
      <c r="E109" s="147"/>
      <c r="F109" s="147"/>
      <c r="G109" s="147"/>
      <c r="H109" s="147"/>
      <c r="I109" s="147"/>
      <c r="J109" s="148">
        <f>J275</f>
        <v>0</v>
      </c>
      <c r="K109" s="9"/>
      <c r="L109" s="145"/>
      <c r="S109" s="9"/>
      <c r="T109" s="9"/>
      <c r="U109" s="9"/>
      <c r="V109" s="9"/>
      <c r="W109" s="9"/>
      <c r="X109" s="9"/>
      <c r="Y109" s="9"/>
      <c r="Z109" s="9"/>
      <c r="AA109" s="9"/>
      <c r="AB109" s="9"/>
      <c r="AC109" s="9"/>
      <c r="AD109" s="9"/>
      <c r="AE109" s="9"/>
    </row>
    <row r="110" s="9" customFormat="1" ht="24.96" customHeight="1">
      <c r="A110" s="9"/>
      <c r="B110" s="145"/>
      <c r="C110" s="9"/>
      <c r="D110" s="146" t="s">
        <v>666</v>
      </c>
      <c r="E110" s="147"/>
      <c r="F110" s="147"/>
      <c r="G110" s="147"/>
      <c r="H110" s="147"/>
      <c r="I110" s="147"/>
      <c r="J110" s="148">
        <f>J292</f>
        <v>0</v>
      </c>
      <c r="K110" s="9"/>
      <c r="L110" s="145"/>
      <c r="S110" s="9"/>
      <c r="T110" s="9"/>
      <c r="U110" s="9"/>
      <c r="V110" s="9"/>
      <c r="W110" s="9"/>
      <c r="X110" s="9"/>
      <c r="Y110" s="9"/>
      <c r="Z110" s="9"/>
      <c r="AA110" s="9"/>
      <c r="AB110" s="9"/>
      <c r="AC110" s="9"/>
      <c r="AD110" s="9"/>
      <c r="AE110" s="9"/>
    </row>
    <row r="111" s="9" customFormat="1" ht="24.96" customHeight="1">
      <c r="A111" s="9"/>
      <c r="B111" s="145"/>
      <c r="C111" s="9"/>
      <c r="D111" s="146" t="s">
        <v>667</v>
      </c>
      <c r="E111" s="147"/>
      <c r="F111" s="147"/>
      <c r="G111" s="147"/>
      <c r="H111" s="147"/>
      <c r="I111" s="147"/>
      <c r="J111" s="148">
        <f>J302</f>
        <v>0</v>
      </c>
      <c r="K111" s="9"/>
      <c r="L111" s="145"/>
      <c r="S111" s="9"/>
      <c r="T111" s="9"/>
      <c r="U111" s="9"/>
      <c r="V111" s="9"/>
      <c r="W111" s="9"/>
      <c r="X111" s="9"/>
      <c r="Y111" s="9"/>
      <c r="Z111" s="9"/>
      <c r="AA111" s="9"/>
      <c r="AB111" s="9"/>
      <c r="AC111" s="9"/>
      <c r="AD111" s="9"/>
      <c r="AE111" s="9"/>
    </row>
    <row r="112" s="9" customFormat="1" ht="24.96" customHeight="1">
      <c r="A112" s="9"/>
      <c r="B112" s="145"/>
      <c r="C112" s="9"/>
      <c r="D112" s="146" t="s">
        <v>668</v>
      </c>
      <c r="E112" s="147"/>
      <c r="F112" s="147"/>
      <c r="G112" s="147"/>
      <c r="H112" s="147"/>
      <c r="I112" s="147"/>
      <c r="J112" s="148">
        <f>J318</f>
        <v>0</v>
      </c>
      <c r="K112" s="9"/>
      <c r="L112" s="145"/>
      <c r="S112" s="9"/>
      <c r="T112" s="9"/>
      <c r="U112" s="9"/>
      <c r="V112" s="9"/>
      <c r="W112" s="9"/>
      <c r="X112" s="9"/>
      <c r="Y112" s="9"/>
      <c r="Z112" s="9"/>
      <c r="AA112" s="9"/>
      <c r="AB112" s="9"/>
      <c r="AC112" s="9"/>
      <c r="AD112" s="9"/>
      <c r="AE112" s="9"/>
    </row>
    <row r="113" s="2" customFormat="1" ht="21.84" customHeight="1">
      <c r="A113" s="34"/>
      <c r="B113" s="35"/>
      <c r="C113" s="34"/>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6.96" customHeight="1">
      <c r="A114" s="34"/>
      <c r="B114" s="56"/>
      <c r="C114" s="57"/>
      <c r="D114" s="57"/>
      <c r="E114" s="57"/>
      <c r="F114" s="57"/>
      <c r="G114" s="57"/>
      <c r="H114" s="57"/>
      <c r="I114" s="57"/>
      <c r="J114" s="57"/>
      <c r="K114" s="57"/>
      <c r="L114" s="51"/>
      <c r="S114" s="34"/>
      <c r="T114" s="34"/>
      <c r="U114" s="34"/>
      <c r="V114" s="34"/>
      <c r="W114" s="34"/>
      <c r="X114" s="34"/>
      <c r="Y114" s="34"/>
      <c r="Z114" s="34"/>
      <c r="AA114" s="34"/>
      <c r="AB114" s="34"/>
      <c r="AC114" s="34"/>
      <c r="AD114" s="34"/>
      <c r="AE114" s="34"/>
    </row>
    <row r="118" s="2" customFormat="1" ht="6.96" customHeight="1">
      <c r="A118" s="34"/>
      <c r="B118" s="58"/>
      <c r="C118" s="59"/>
      <c r="D118" s="59"/>
      <c r="E118" s="59"/>
      <c r="F118" s="59"/>
      <c r="G118" s="59"/>
      <c r="H118" s="59"/>
      <c r="I118" s="59"/>
      <c r="J118" s="59"/>
      <c r="K118" s="59"/>
      <c r="L118" s="51"/>
      <c r="S118" s="34"/>
      <c r="T118" s="34"/>
      <c r="U118" s="34"/>
      <c r="V118" s="34"/>
      <c r="W118" s="34"/>
      <c r="X118" s="34"/>
      <c r="Y118" s="34"/>
      <c r="Z118" s="34"/>
      <c r="AA118" s="34"/>
      <c r="AB118" s="34"/>
      <c r="AC118" s="34"/>
      <c r="AD118" s="34"/>
      <c r="AE118" s="34"/>
    </row>
    <row r="119" s="2" customFormat="1" ht="24.96" customHeight="1">
      <c r="A119" s="34"/>
      <c r="B119" s="35"/>
      <c r="C119" s="19" t="s">
        <v>266</v>
      </c>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6.96" customHeight="1">
      <c r="A120" s="34"/>
      <c r="B120" s="35"/>
      <c r="C120" s="34"/>
      <c r="D120" s="34"/>
      <c r="E120" s="34"/>
      <c r="F120" s="34"/>
      <c r="G120" s="34"/>
      <c r="H120" s="34"/>
      <c r="I120" s="34"/>
      <c r="J120" s="34"/>
      <c r="K120" s="34"/>
      <c r="L120" s="51"/>
      <c r="S120" s="34"/>
      <c r="T120" s="34"/>
      <c r="U120" s="34"/>
      <c r="V120" s="34"/>
      <c r="W120" s="34"/>
      <c r="X120" s="34"/>
      <c r="Y120" s="34"/>
      <c r="Z120" s="34"/>
      <c r="AA120" s="34"/>
      <c r="AB120" s="34"/>
      <c r="AC120" s="34"/>
      <c r="AD120" s="34"/>
      <c r="AE120" s="34"/>
    </row>
    <row r="121" s="2" customFormat="1" ht="12" customHeight="1">
      <c r="A121" s="34"/>
      <c r="B121" s="35"/>
      <c r="C121" s="28" t="s">
        <v>16</v>
      </c>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6.5" customHeight="1">
      <c r="A122" s="34"/>
      <c r="B122" s="35"/>
      <c r="C122" s="34"/>
      <c r="D122" s="34"/>
      <c r="E122" s="126" t="str">
        <f>E7</f>
        <v>Městský park -Děkanská zahrada Pelhřimov - kompletní provedení</v>
      </c>
      <c r="F122" s="28"/>
      <c r="G122" s="28"/>
      <c r="H122" s="28"/>
      <c r="I122" s="34"/>
      <c r="J122" s="34"/>
      <c r="K122" s="34"/>
      <c r="L122" s="51"/>
      <c r="S122" s="34"/>
      <c r="T122" s="34"/>
      <c r="U122" s="34"/>
      <c r="V122" s="34"/>
      <c r="W122" s="34"/>
      <c r="X122" s="34"/>
      <c r="Y122" s="34"/>
      <c r="Z122" s="34"/>
      <c r="AA122" s="34"/>
      <c r="AB122" s="34"/>
      <c r="AC122" s="34"/>
      <c r="AD122" s="34"/>
      <c r="AE122" s="34"/>
    </row>
    <row r="123" s="1" customFormat="1" ht="12" customHeight="1">
      <c r="B123" s="18"/>
      <c r="C123" s="28" t="s">
        <v>249</v>
      </c>
      <c r="L123" s="18"/>
    </row>
    <row r="124" s="1" customFormat="1" ht="16.5" customHeight="1">
      <c r="B124" s="18"/>
      <c r="E124" s="126" t="s">
        <v>250</v>
      </c>
      <c r="F124" s="1"/>
      <c r="G124" s="1"/>
      <c r="H124" s="1"/>
      <c r="L124" s="18"/>
    </row>
    <row r="125" s="1" customFormat="1" ht="12" customHeight="1">
      <c r="B125" s="18"/>
      <c r="C125" s="28" t="s">
        <v>251</v>
      </c>
      <c r="L125" s="18"/>
    </row>
    <row r="126" s="2" customFormat="1" ht="16.5" customHeight="1">
      <c r="A126" s="34"/>
      <c r="B126" s="35"/>
      <c r="C126" s="34"/>
      <c r="D126" s="34"/>
      <c r="E126" s="127" t="s">
        <v>252</v>
      </c>
      <c r="F126" s="34"/>
      <c r="G126" s="34"/>
      <c r="H126" s="34"/>
      <c r="I126" s="34"/>
      <c r="J126" s="34"/>
      <c r="K126" s="34"/>
      <c r="L126" s="51"/>
      <c r="S126" s="34"/>
      <c r="T126" s="34"/>
      <c r="U126" s="34"/>
      <c r="V126" s="34"/>
      <c r="W126" s="34"/>
      <c r="X126" s="34"/>
      <c r="Y126" s="34"/>
      <c r="Z126" s="34"/>
      <c r="AA126" s="34"/>
      <c r="AB126" s="34"/>
      <c r="AC126" s="34"/>
      <c r="AD126" s="34"/>
      <c r="AE126" s="34"/>
    </row>
    <row r="127" s="2" customFormat="1" ht="12" customHeight="1">
      <c r="A127" s="34"/>
      <c r="B127" s="35"/>
      <c r="C127" s="28" t="s">
        <v>395</v>
      </c>
      <c r="D127" s="34"/>
      <c r="E127" s="34"/>
      <c r="F127" s="34"/>
      <c r="G127" s="34"/>
      <c r="H127" s="34"/>
      <c r="I127" s="34"/>
      <c r="J127" s="34"/>
      <c r="K127" s="34"/>
      <c r="L127" s="51"/>
      <c r="S127" s="34"/>
      <c r="T127" s="34"/>
      <c r="U127" s="34"/>
      <c r="V127" s="34"/>
      <c r="W127" s="34"/>
      <c r="X127" s="34"/>
      <c r="Y127" s="34"/>
      <c r="Z127" s="34"/>
      <c r="AA127" s="34"/>
      <c r="AB127" s="34"/>
      <c r="AC127" s="34"/>
      <c r="AD127" s="34"/>
      <c r="AE127" s="34"/>
    </row>
    <row r="128" s="2" customFormat="1" ht="16.5" customHeight="1">
      <c r="A128" s="34"/>
      <c r="B128" s="35"/>
      <c r="C128" s="34"/>
      <c r="D128" s="34"/>
      <c r="E128" s="63" t="str">
        <f>E13</f>
        <v>Objekt4 - Oválná kašna a kaskády</v>
      </c>
      <c r="F128" s="34"/>
      <c r="G128" s="34"/>
      <c r="H128" s="34"/>
      <c r="I128" s="34"/>
      <c r="J128" s="34"/>
      <c r="K128" s="34"/>
      <c r="L128" s="51"/>
      <c r="S128" s="34"/>
      <c r="T128" s="34"/>
      <c r="U128" s="34"/>
      <c r="V128" s="34"/>
      <c r="W128" s="34"/>
      <c r="X128" s="34"/>
      <c r="Y128" s="34"/>
      <c r="Z128" s="34"/>
      <c r="AA128" s="34"/>
      <c r="AB128" s="34"/>
      <c r="AC128" s="34"/>
      <c r="AD128" s="34"/>
      <c r="AE128" s="34"/>
    </row>
    <row r="129" s="2" customFormat="1" ht="6.96" customHeight="1">
      <c r="A129" s="34"/>
      <c r="B129" s="35"/>
      <c r="C129" s="34"/>
      <c r="D129" s="34"/>
      <c r="E129" s="34"/>
      <c r="F129" s="34"/>
      <c r="G129" s="34"/>
      <c r="H129" s="34"/>
      <c r="I129" s="34"/>
      <c r="J129" s="34"/>
      <c r="K129" s="34"/>
      <c r="L129" s="51"/>
      <c r="S129" s="34"/>
      <c r="T129" s="34"/>
      <c r="U129" s="34"/>
      <c r="V129" s="34"/>
      <c r="W129" s="34"/>
      <c r="X129" s="34"/>
      <c r="Y129" s="34"/>
      <c r="Z129" s="34"/>
      <c r="AA129" s="34"/>
      <c r="AB129" s="34"/>
      <c r="AC129" s="34"/>
      <c r="AD129" s="34"/>
      <c r="AE129" s="34"/>
    </row>
    <row r="130" s="2" customFormat="1" ht="12" customHeight="1">
      <c r="A130" s="34"/>
      <c r="B130" s="35"/>
      <c r="C130" s="28" t="s">
        <v>20</v>
      </c>
      <c r="D130" s="34"/>
      <c r="E130" s="34"/>
      <c r="F130" s="23" t="str">
        <f>F16</f>
        <v xml:space="preserve"> </v>
      </c>
      <c r="G130" s="34"/>
      <c r="H130" s="34"/>
      <c r="I130" s="28" t="s">
        <v>22</v>
      </c>
      <c r="J130" s="65" t="str">
        <f>IF(J16="","",J16)</f>
        <v>5. 12. 2024</v>
      </c>
      <c r="K130" s="34"/>
      <c r="L130" s="51"/>
      <c r="S130" s="34"/>
      <c r="T130" s="34"/>
      <c r="U130" s="34"/>
      <c r="V130" s="34"/>
      <c r="W130" s="34"/>
      <c r="X130" s="34"/>
      <c r="Y130" s="34"/>
      <c r="Z130" s="34"/>
      <c r="AA130" s="34"/>
      <c r="AB130" s="34"/>
      <c r="AC130" s="34"/>
      <c r="AD130" s="34"/>
      <c r="AE130" s="34"/>
    </row>
    <row r="131" s="2" customFormat="1" ht="6.96" customHeight="1">
      <c r="A131" s="34"/>
      <c r="B131" s="35"/>
      <c r="C131" s="34"/>
      <c r="D131" s="34"/>
      <c r="E131" s="34"/>
      <c r="F131" s="34"/>
      <c r="G131" s="34"/>
      <c r="H131" s="34"/>
      <c r="I131" s="34"/>
      <c r="J131" s="34"/>
      <c r="K131" s="34"/>
      <c r="L131" s="51"/>
      <c r="S131" s="34"/>
      <c r="T131" s="34"/>
      <c r="U131" s="34"/>
      <c r="V131" s="34"/>
      <c r="W131" s="34"/>
      <c r="X131" s="34"/>
      <c r="Y131" s="34"/>
      <c r="Z131" s="34"/>
      <c r="AA131" s="34"/>
      <c r="AB131" s="34"/>
      <c r="AC131" s="34"/>
      <c r="AD131" s="34"/>
      <c r="AE131" s="34"/>
    </row>
    <row r="132" s="2" customFormat="1" ht="15.15" customHeight="1">
      <c r="A132" s="34"/>
      <c r="B132" s="35"/>
      <c r="C132" s="28" t="s">
        <v>24</v>
      </c>
      <c r="D132" s="34"/>
      <c r="E132" s="34"/>
      <c r="F132" s="23" t="str">
        <f>E19</f>
        <v xml:space="preserve"> </v>
      </c>
      <c r="G132" s="34"/>
      <c r="H132" s="34"/>
      <c r="I132" s="28" t="s">
        <v>29</v>
      </c>
      <c r="J132" s="32" t="str">
        <f>E25</f>
        <v xml:space="preserve"> </v>
      </c>
      <c r="K132" s="34"/>
      <c r="L132" s="51"/>
      <c r="S132" s="34"/>
      <c r="T132" s="34"/>
      <c r="U132" s="34"/>
      <c r="V132" s="34"/>
      <c r="W132" s="34"/>
      <c r="X132" s="34"/>
      <c r="Y132" s="34"/>
      <c r="Z132" s="34"/>
      <c r="AA132" s="34"/>
      <c r="AB132" s="34"/>
      <c r="AC132" s="34"/>
      <c r="AD132" s="34"/>
      <c r="AE132" s="34"/>
    </row>
    <row r="133" s="2" customFormat="1" ht="15.15" customHeight="1">
      <c r="A133" s="34"/>
      <c r="B133" s="35"/>
      <c r="C133" s="28" t="s">
        <v>27</v>
      </c>
      <c r="D133" s="34"/>
      <c r="E133" s="34"/>
      <c r="F133" s="23" t="str">
        <f>IF(E22="","",E22)</f>
        <v>Vyplň údaj</v>
      </c>
      <c r="G133" s="34"/>
      <c r="H133" s="34"/>
      <c r="I133" s="28" t="s">
        <v>31</v>
      </c>
      <c r="J133" s="32" t="str">
        <f>E28</f>
        <v xml:space="preserve"> </v>
      </c>
      <c r="K133" s="34"/>
      <c r="L133" s="51"/>
      <c r="S133" s="34"/>
      <c r="T133" s="34"/>
      <c r="U133" s="34"/>
      <c r="V133" s="34"/>
      <c r="W133" s="34"/>
      <c r="X133" s="34"/>
      <c r="Y133" s="34"/>
      <c r="Z133" s="34"/>
      <c r="AA133" s="34"/>
      <c r="AB133" s="34"/>
      <c r="AC133" s="34"/>
      <c r="AD133" s="34"/>
      <c r="AE133" s="34"/>
    </row>
    <row r="134" s="2" customFormat="1" ht="10.32" customHeight="1">
      <c r="A134" s="34"/>
      <c r="B134" s="35"/>
      <c r="C134" s="34"/>
      <c r="D134" s="34"/>
      <c r="E134" s="34"/>
      <c r="F134" s="34"/>
      <c r="G134" s="34"/>
      <c r="H134" s="34"/>
      <c r="I134" s="34"/>
      <c r="J134" s="34"/>
      <c r="K134" s="34"/>
      <c r="L134" s="51"/>
      <c r="S134" s="34"/>
      <c r="T134" s="34"/>
      <c r="U134" s="34"/>
      <c r="V134" s="34"/>
      <c r="W134" s="34"/>
      <c r="X134" s="34"/>
      <c r="Y134" s="34"/>
      <c r="Z134" s="34"/>
      <c r="AA134" s="34"/>
      <c r="AB134" s="34"/>
      <c r="AC134" s="34"/>
      <c r="AD134" s="34"/>
      <c r="AE134" s="34"/>
    </row>
    <row r="135" s="11" customFormat="1" ht="29.28" customHeight="1">
      <c r="A135" s="153"/>
      <c r="B135" s="154"/>
      <c r="C135" s="155" t="s">
        <v>267</v>
      </c>
      <c r="D135" s="156" t="s">
        <v>58</v>
      </c>
      <c r="E135" s="156" t="s">
        <v>54</v>
      </c>
      <c r="F135" s="156" t="s">
        <v>55</v>
      </c>
      <c r="G135" s="156" t="s">
        <v>268</v>
      </c>
      <c r="H135" s="156" t="s">
        <v>269</v>
      </c>
      <c r="I135" s="156" t="s">
        <v>270</v>
      </c>
      <c r="J135" s="157" t="s">
        <v>257</v>
      </c>
      <c r="K135" s="158" t="s">
        <v>271</v>
      </c>
      <c r="L135" s="159"/>
      <c r="M135" s="82" t="s">
        <v>1</v>
      </c>
      <c r="N135" s="83" t="s">
        <v>37</v>
      </c>
      <c r="O135" s="83" t="s">
        <v>272</v>
      </c>
      <c r="P135" s="83" t="s">
        <v>273</v>
      </c>
      <c r="Q135" s="83" t="s">
        <v>274</v>
      </c>
      <c r="R135" s="83" t="s">
        <v>275</v>
      </c>
      <c r="S135" s="83" t="s">
        <v>276</v>
      </c>
      <c r="T135" s="84" t="s">
        <v>277</v>
      </c>
      <c r="U135" s="153"/>
      <c r="V135" s="153"/>
      <c r="W135" s="153"/>
      <c r="X135" s="153"/>
      <c r="Y135" s="153"/>
      <c r="Z135" s="153"/>
      <c r="AA135" s="153"/>
      <c r="AB135" s="153"/>
      <c r="AC135" s="153"/>
      <c r="AD135" s="153"/>
      <c r="AE135" s="153"/>
    </row>
    <row r="136" s="2" customFormat="1" ht="22.8" customHeight="1">
      <c r="A136" s="34"/>
      <c r="B136" s="35"/>
      <c r="C136" s="89" t="s">
        <v>278</v>
      </c>
      <c r="D136" s="34"/>
      <c r="E136" s="34"/>
      <c r="F136" s="34"/>
      <c r="G136" s="34"/>
      <c r="H136" s="34"/>
      <c r="I136" s="34"/>
      <c r="J136" s="160">
        <f>BK136</f>
        <v>0</v>
      </c>
      <c r="K136" s="34"/>
      <c r="L136" s="35"/>
      <c r="M136" s="85"/>
      <c r="N136" s="69"/>
      <c r="O136" s="86"/>
      <c r="P136" s="161">
        <f>P137+P186+P219+P241+P245+P251+P258+P271+P275+P292+P302+P318</f>
        <v>0</v>
      </c>
      <c r="Q136" s="86"/>
      <c r="R136" s="161">
        <f>R137+R186+R219+R241+R245+R251+R258+R271+R275+R292+R302+R318</f>
        <v>0</v>
      </c>
      <c r="S136" s="86"/>
      <c r="T136" s="162">
        <f>T137+T186+T219+T241+T245+T251+T258+T271+T275+T292+T302+T318</f>
        <v>0</v>
      </c>
      <c r="U136" s="34"/>
      <c r="V136" s="34"/>
      <c r="W136" s="34"/>
      <c r="X136" s="34"/>
      <c r="Y136" s="34"/>
      <c r="Z136" s="34"/>
      <c r="AA136" s="34"/>
      <c r="AB136" s="34"/>
      <c r="AC136" s="34"/>
      <c r="AD136" s="34"/>
      <c r="AE136" s="34"/>
      <c r="AT136" s="15" t="s">
        <v>72</v>
      </c>
      <c r="AU136" s="15" t="s">
        <v>259</v>
      </c>
      <c r="BK136" s="163">
        <f>BK137+BK186+BK219+BK241+BK245+BK251+BK258+BK271+BK275+BK292+BK302+BK318</f>
        <v>0</v>
      </c>
    </row>
    <row r="137" s="12" customFormat="1" ht="25.92" customHeight="1">
      <c r="A137" s="12"/>
      <c r="B137" s="164"/>
      <c r="C137" s="12"/>
      <c r="D137" s="165" t="s">
        <v>72</v>
      </c>
      <c r="E137" s="166" t="s">
        <v>80</v>
      </c>
      <c r="F137" s="166" t="s">
        <v>400</v>
      </c>
      <c r="G137" s="12"/>
      <c r="H137" s="12"/>
      <c r="I137" s="167"/>
      <c r="J137" s="168">
        <f>BK137</f>
        <v>0</v>
      </c>
      <c r="K137" s="12"/>
      <c r="L137" s="164"/>
      <c r="M137" s="169"/>
      <c r="N137" s="170"/>
      <c r="O137" s="170"/>
      <c r="P137" s="171">
        <f>SUM(P138:P185)</f>
        <v>0</v>
      </c>
      <c r="Q137" s="170"/>
      <c r="R137" s="171">
        <f>SUM(R138:R185)</f>
        <v>0</v>
      </c>
      <c r="S137" s="170"/>
      <c r="T137" s="172">
        <f>SUM(T138:T185)</f>
        <v>0</v>
      </c>
      <c r="U137" s="12"/>
      <c r="V137" s="12"/>
      <c r="W137" s="12"/>
      <c r="X137" s="12"/>
      <c r="Y137" s="12"/>
      <c r="Z137" s="12"/>
      <c r="AA137" s="12"/>
      <c r="AB137" s="12"/>
      <c r="AC137" s="12"/>
      <c r="AD137" s="12"/>
      <c r="AE137" s="12"/>
      <c r="AR137" s="165" t="s">
        <v>80</v>
      </c>
      <c r="AT137" s="173" t="s">
        <v>72</v>
      </c>
      <c r="AU137" s="173" t="s">
        <v>73</v>
      </c>
      <c r="AY137" s="165" t="s">
        <v>281</v>
      </c>
      <c r="BK137" s="174">
        <f>SUM(BK138:BK185)</f>
        <v>0</v>
      </c>
    </row>
    <row r="138" s="2" customFormat="1" ht="24.15" customHeight="1">
      <c r="A138" s="34"/>
      <c r="B138" s="177"/>
      <c r="C138" s="178" t="s">
        <v>80</v>
      </c>
      <c r="D138" s="178" t="s">
        <v>284</v>
      </c>
      <c r="E138" s="179" t="s">
        <v>669</v>
      </c>
      <c r="F138" s="180" t="s">
        <v>670</v>
      </c>
      <c r="G138" s="181" t="s">
        <v>510</v>
      </c>
      <c r="H138" s="203">
        <v>24.823</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671</v>
      </c>
    </row>
    <row r="139" s="2" customFormat="1">
      <c r="A139" s="34"/>
      <c r="B139" s="35"/>
      <c r="C139" s="34"/>
      <c r="D139" s="192" t="s">
        <v>290</v>
      </c>
      <c r="E139" s="34"/>
      <c r="F139" s="193" t="s">
        <v>670</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672</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4.15" customHeight="1">
      <c r="A141" s="34"/>
      <c r="B141" s="177"/>
      <c r="C141" s="178" t="s">
        <v>82</v>
      </c>
      <c r="D141" s="178" t="s">
        <v>284</v>
      </c>
      <c r="E141" s="179" t="s">
        <v>673</v>
      </c>
      <c r="F141" s="180" t="s">
        <v>674</v>
      </c>
      <c r="G141" s="181" t="s">
        <v>510</v>
      </c>
      <c r="H141" s="203">
        <v>12.411</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675</v>
      </c>
    </row>
    <row r="142" s="2" customFormat="1">
      <c r="A142" s="34"/>
      <c r="B142" s="35"/>
      <c r="C142" s="34"/>
      <c r="D142" s="192" t="s">
        <v>290</v>
      </c>
      <c r="E142" s="34"/>
      <c r="F142" s="193" t="s">
        <v>674</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c r="A143" s="34"/>
      <c r="B143" s="35"/>
      <c r="C143" s="34"/>
      <c r="D143" s="192" t="s">
        <v>291</v>
      </c>
      <c r="E143" s="34"/>
      <c r="F143" s="197" t="s">
        <v>676</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291</v>
      </c>
      <c r="AU143" s="15" t="s">
        <v>80</v>
      </c>
    </row>
    <row r="144" s="2" customFormat="1" ht="24.15" customHeight="1">
      <c r="A144" s="34"/>
      <c r="B144" s="177"/>
      <c r="C144" s="178" t="s">
        <v>90</v>
      </c>
      <c r="D144" s="178" t="s">
        <v>284</v>
      </c>
      <c r="E144" s="179" t="s">
        <v>677</v>
      </c>
      <c r="F144" s="180" t="s">
        <v>678</v>
      </c>
      <c r="G144" s="181" t="s">
        <v>510</v>
      </c>
      <c r="H144" s="203">
        <v>4.4039999999999999</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679</v>
      </c>
    </row>
    <row r="145" s="2" customFormat="1">
      <c r="A145" s="34"/>
      <c r="B145" s="35"/>
      <c r="C145" s="34"/>
      <c r="D145" s="192" t="s">
        <v>290</v>
      </c>
      <c r="E145" s="34"/>
      <c r="F145" s="193" t="s">
        <v>678</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c r="A146" s="34"/>
      <c r="B146" s="35"/>
      <c r="C146" s="34"/>
      <c r="D146" s="192" t="s">
        <v>291</v>
      </c>
      <c r="E146" s="34"/>
      <c r="F146" s="197" t="s">
        <v>680</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291</v>
      </c>
      <c r="AU146" s="15" t="s">
        <v>80</v>
      </c>
    </row>
    <row r="147" s="2" customFormat="1" ht="24.15" customHeight="1">
      <c r="A147" s="34"/>
      <c r="B147" s="177"/>
      <c r="C147" s="178" t="s">
        <v>97</v>
      </c>
      <c r="D147" s="178" t="s">
        <v>284</v>
      </c>
      <c r="E147" s="179" t="s">
        <v>681</v>
      </c>
      <c r="F147" s="180" t="s">
        <v>682</v>
      </c>
      <c r="G147" s="181" t="s">
        <v>510</v>
      </c>
      <c r="H147" s="203">
        <v>2.202</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683</v>
      </c>
    </row>
    <row r="148" s="2" customFormat="1">
      <c r="A148" s="34"/>
      <c r="B148" s="35"/>
      <c r="C148" s="34"/>
      <c r="D148" s="192" t="s">
        <v>290</v>
      </c>
      <c r="E148" s="34"/>
      <c r="F148" s="193" t="s">
        <v>682</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c r="A149" s="34"/>
      <c r="B149" s="35"/>
      <c r="C149" s="34"/>
      <c r="D149" s="192" t="s">
        <v>291</v>
      </c>
      <c r="E149" s="34"/>
      <c r="F149" s="197" t="s">
        <v>684</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291</v>
      </c>
      <c r="AU149" s="15" t="s">
        <v>80</v>
      </c>
    </row>
    <row r="150" s="2" customFormat="1" ht="24.15" customHeight="1">
      <c r="A150" s="34"/>
      <c r="B150" s="177"/>
      <c r="C150" s="178" t="s">
        <v>280</v>
      </c>
      <c r="D150" s="178" t="s">
        <v>284</v>
      </c>
      <c r="E150" s="179" t="s">
        <v>685</v>
      </c>
      <c r="F150" s="180" t="s">
        <v>686</v>
      </c>
      <c r="G150" s="181" t="s">
        <v>510</v>
      </c>
      <c r="H150" s="203">
        <v>5.2800000000000002</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687</v>
      </c>
    </row>
    <row r="151" s="2" customFormat="1">
      <c r="A151" s="34"/>
      <c r="B151" s="35"/>
      <c r="C151" s="34"/>
      <c r="D151" s="192" t="s">
        <v>290</v>
      </c>
      <c r="E151" s="34"/>
      <c r="F151" s="193" t="s">
        <v>686</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688</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4.15" customHeight="1">
      <c r="A153" s="34"/>
      <c r="B153" s="177"/>
      <c r="C153" s="178" t="s">
        <v>307</v>
      </c>
      <c r="D153" s="178" t="s">
        <v>284</v>
      </c>
      <c r="E153" s="179" t="s">
        <v>609</v>
      </c>
      <c r="F153" s="180" t="s">
        <v>689</v>
      </c>
      <c r="G153" s="181" t="s">
        <v>510</v>
      </c>
      <c r="H153" s="203">
        <v>26.587</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690</v>
      </c>
    </row>
    <row r="154" s="2" customFormat="1">
      <c r="A154" s="34"/>
      <c r="B154" s="35"/>
      <c r="C154" s="34"/>
      <c r="D154" s="192" t="s">
        <v>290</v>
      </c>
      <c r="E154" s="34"/>
      <c r="F154" s="193" t="s">
        <v>689</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c r="A155" s="34"/>
      <c r="B155" s="35"/>
      <c r="C155" s="34"/>
      <c r="D155" s="192" t="s">
        <v>291</v>
      </c>
      <c r="E155" s="34"/>
      <c r="F155" s="197" t="s">
        <v>691</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291</v>
      </c>
      <c r="AU155" s="15" t="s">
        <v>80</v>
      </c>
    </row>
    <row r="156" s="2" customFormat="1" ht="24.15" customHeight="1">
      <c r="A156" s="34"/>
      <c r="B156" s="177"/>
      <c r="C156" s="178" t="s">
        <v>312</v>
      </c>
      <c r="D156" s="178" t="s">
        <v>284</v>
      </c>
      <c r="E156" s="179" t="s">
        <v>612</v>
      </c>
      <c r="F156" s="180" t="s">
        <v>613</v>
      </c>
      <c r="G156" s="181" t="s">
        <v>510</v>
      </c>
      <c r="H156" s="203">
        <v>79.760999999999996</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692</v>
      </c>
    </row>
    <row r="157" s="2" customFormat="1">
      <c r="A157" s="34"/>
      <c r="B157" s="35"/>
      <c r="C157" s="34"/>
      <c r="D157" s="192" t="s">
        <v>290</v>
      </c>
      <c r="E157" s="34"/>
      <c r="F157" s="193" t="s">
        <v>613</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c r="A158" s="34"/>
      <c r="B158" s="35"/>
      <c r="C158" s="34"/>
      <c r="D158" s="192" t="s">
        <v>291</v>
      </c>
      <c r="E158" s="34"/>
      <c r="F158" s="197" t="s">
        <v>693</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291</v>
      </c>
      <c r="AU158" s="15" t="s">
        <v>80</v>
      </c>
    </row>
    <row r="159" s="2" customFormat="1" ht="33" customHeight="1">
      <c r="A159" s="34"/>
      <c r="B159" s="177"/>
      <c r="C159" s="178" t="s">
        <v>317</v>
      </c>
      <c r="D159" s="178" t="s">
        <v>284</v>
      </c>
      <c r="E159" s="179" t="s">
        <v>694</v>
      </c>
      <c r="F159" s="180" t="s">
        <v>695</v>
      </c>
      <c r="G159" s="181" t="s">
        <v>510</v>
      </c>
      <c r="H159" s="203">
        <v>2.6400000000000001</v>
      </c>
      <c r="I159" s="183"/>
      <c r="J159" s="184">
        <f>ROUND(I159*H159,2)</f>
        <v>0</v>
      </c>
      <c r="K159" s="185"/>
      <c r="L159" s="35"/>
      <c r="M159" s="186" t="s">
        <v>1</v>
      </c>
      <c r="N159" s="187"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97</v>
      </c>
      <c r="AT159" s="190" t="s">
        <v>284</v>
      </c>
      <c r="AU159" s="190" t="s">
        <v>80</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696</v>
      </c>
    </row>
    <row r="160" s="2" customFormat="1">
      <c r="A160" s="34"/>
      <c r="B160" s="35"/>
      <c r="C160" s="34"/>
      <c r="D160" s="192" t="s">
        <v>290</v>
      </c>
      <c r="E160" s="34"/>
      <c r="F160" s="193" t="s">
        <v>695</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80</v>
      </c>
    </row>
    <row r="161" s="2" customFormat="1">
      <c r="A161" s="34"/>
      <c r="B161" s="35"/>
      <c r="C161" s="34"/>
      <c r="D161" s="192" t="s">
        <v>291</v>
      </c>
      <c r="E161" s="34"/>
      <c r="F161" s="197" t="s">
        <v>697</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291</v>
      </c>
      <c r="AU161" s="15" t="s">
        <v>80</v>
      </c>
    </row>
    <row r="162" s="2" customFormat="1" ht="24.15" customHeight="1">
      <c r="A162" s="34"/>
      <c r="B162" s="177"/>
      <c r="C162" s="178" t="s">
        <v>322</v>
      </c>
      <c r="D162" s="178" t="s">
        <v>284</v>
      </c>
      <c r="E162" s="179" t="s">
        <v>698</v>
      </c>
      <c r="F162" s="180" t="s">
        <v>699</v>
      </c>
      <c r="G162" s="181" t="s">
        <v>510</v>
      </c>
      <c r="H162" s="203">
        <v>0.65000000000000002</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700</v>
      </c>
    </row>
    <row r="163" s="2" customFormat="1">
      <c r="A163" s="34"/>
      <c r="B163" s="35"/>
      <c r="C163" s="34"/>
      <c r="D163" s="192" t="s">
        <v>290</v>
      </c>
      <c r="E163" s="34"/>
      <c r="F163" s="193" t="s">
        <v>699</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c r="A164" s="34"/>
      <c r="B164" s="35"/>
      <c r="C164" s="34"/>
      <c r="D164" s="192" t="s">
        <v>291</v>
      </c>
      <c r="E164" s="34"/>
      <c r="F164" s="197" t="s">
        <v>701</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291</v>
      </c>
      <c r="AU164" s="15" t="s">
        <v>80</v>
      </c>
    </row>
    <row r="165" s="2" customFormat="1" ht="24.15" customHeight="1">
      <c r="A165" s="34"/>
      <c r="B165" s="177"/>
      <c r="C165" s="178" t="s">
        <v>327</v>
      </c>
      <c r="D165" s="178" t="s">
        <v>284</v>
      </c>
      <c r="E165" s="179" t="s">
        <v>702</v>
      </c>
      <c r="F165" s="180" t="s">
        <v>703</v>
      </c>
      <c r="G165" s="181" t="s">
        <v>510</v>
      </c>
      <c r="H165" s="203">
        <v>1.044</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704</v>
      </c>
    </row>
    <row r="166" s="2" customFormat="1">
      <c r="A166" s="34"/>
      <c r="B166" s="35"/>
      <c r="C166" s="34"/>
      <c r="D166" s="192" t="s">
        <v>290</v>
      </c>
      <c r="E166" s="34"/>
      <c r="F166" s="193" t="s">
        <v>703</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705</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2" customFormat="1" ht="16.5" customHeight="1">
      <c r="A168" s="34"/>
      <c r="B168" s="177"/>
      <c r="C168" s="178" t="s">
        <v>332</v>
      </c>
      <c r="D168" s="178" t="s">
        <v>284</v>
      </c>
      <c r="E168" s="179" t="s">
        <v>706</v>
      </c>
      <c r="F168" s="180" t="s">
        <v>707</v>
      </c>
      <c r="G168" s="181" t="s">
        <v>510</v>
      </c>
      <c r="H168" s="203">
        <v>2.6400000000000001</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80</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708</v>
      </c>
    </row>
    <row r="169" s="2" customFormat="1">
      <c r="A169" s="34"/>
      <c r="B169" s="35"/>
      <c r="C169" s="34"/>
      <c r="D169" s="192" t="s">
        <v>290</v>
      </c>
      <c r="E169" s="34"/>
      <c r="F169" s="193" t="s">
        <v>707</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80</v>
      </c>
    </row>
    <row r="170" s="2" customFormat="1">
      <c r="A170" s="34"/>
      <c r="B170" s="35"/>
      <c r="C170" s="34"/>
      <c r="D170" s="192" t="s">
        <v>291</v>
      </c>
      <c r="E170" s="34"/>
      <c r="F170" s="197" t="s">
        <v>709</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80</v>
      </c>
    </row>
    <row r="171" s="2" customFormat="1" ht="16.5" customHeight="1">
      <c r="A171" s="34"/>
      <c r="B171" s="177"/>
      <c r="C171" s="178" t="s">
        <v>8</v>
      </c>
      <c r="D171" s="178" t="s">
        <v>284</v>
      </c>
      <c r="E171" s="179" t="s">
        <v>710</v>
      </c>
      <c r="F171" s="180" t="s">
        <v>711</v>
      </c>
      <c r="G171" s="181" t="s">
        <v>510</v>
      </c>
      <c r="H171" s="203">
        <v>2.6400000000000001</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712</v>
      </c>
    </row>
    <row r="172" s="2" customFormat="1">
      <c r="A172" s="34"/>
      <c r="B172" s="35"/>
      <c r="C172" s="34"/>
      <c r="D172" s="192" t="s">
        <v>290</v>
      </c>
      <c r="E172" s="34"/>
      <c r="F172" s="193" t="s">
        <v>711</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713</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2" customFormat="1" ht="21.75" customHeight="1">
      <c r="A174" s="34"/>
      <c r="B174" s="177"/>
      <c r="C174" s="178" t="s">
        <v>439</v>
      </c>
      <c r="D174" s="178" t="s">
        <v>284</v>
      </c>
      <c r="E174" s="179" t="s">
        <v>616</v>
      </c>
      <c r="F174" s="180" t="s">
        <v>714</v>
      </c>
      <c r="G174" s="181" t="s">
        <v>403</v>
      </c>
      <c r="H174" s="203">
        <v>37.131999999999998</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80</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715</v>
      </c>
    </row>
    <row r="175" s="2" customFormat="1">
      <c r="A175" s="34"/>
      <c r="B175" s="35"/>
      <c r="C175" s="34"/>
      <c r="D175" s="192" t="s">
        <v>290</v>
      </c>
      <c r="E175" s="34"/>
      <c r="F175" s="193" t="s">
        <v>714</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80</v>
      </c>
    </row>
    <row r="176" s="2" customFormat="1">
      <c r="A176" s="34"/>
      <c r="B176" s="35"/>
      <c r="C176" s="34"/>
      <c r="D176" s="192" t="s">
        <v>291</v>
      </c>
      <c r="E176" s="34"/>
      <c r="F176" s="197" t="s">
        <v>716</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80</v>
      </c>
    </row>
    <row r="177" s="2" customFormat="1" ht="24.15" customHeight="1">
      <c r="A177" s="34"/>
      <c r="B177" s="177"/>
      <c r="C177" s="178" t="s">
        <v>343</v>
      </c>
      <c r="D177" s="178" t="s">
        <v>284</v>
      </c>
      <c r="E177" s="179" t="s">
        <v>622</v>
      </c>
      <c r="F177" s="180" t="s">
        <v>717</v>
      </c>
      <c r="G177" s="181" t="s">
        <v>510</v>
      </c>
      <c r="H177" s="203">
        <v>26.587</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718</v>
      </c>
    </row>
    <row r="178" s="2" customFormat="1">
      <c r="A178" s="34"/>
      <c r="B178" s="35"/>
      <c r="C178" s="34"/>
      <c r="D178" s="192" t="s">
        <v>290</v>
      </c>
      <c r="E178" s="34"/>
      <c r="F178" s="193" t="s">
        <v>717</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80</v>
      </c>
    </row>
    <row r="179" s="2" customFormat="1">
      <c r="A179" s="34"/>
      <c r="B179" s="35"/>
      <c r="C179" s="34"/>
      <c r="D179" s="192" t="s">
        <v>291</v>
      </c>
      <c r="E179" s="34"/>
      <c r="F179" s="197" t="s">
        <v>719</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291</v>
      </c>
      <c r="AU179" s="15" t="s">
        <v>80</v>
      </c>
    </row>
    <row r="180" s="2" customFormat="1" ht="16.5" customHeight="1">
      <c r="A180" s="34"/>
      <c r="B180" s="177"/>
      <c r="C180" s="178" t="s">
        <v>348</v>
      </c>
      <c r="D180" s="178" t="s">
        <v>284</v>
      </c>
      <c r="E180" s="179" t="s">
        <v>625</v>
      </c>
      <c r="F180" s="180" t="s">
        <v>626</v>
      </c>
      <c r="G180" s="181" t="s">
        <v>627</v>
      </c>
      <c r="H180" s="203">
        <v>50</v>
      </c>
      <c r="I180" s="183"/>
      <c r="J180" s="184">
        <f>ROUND(I180*H180,2)</f>
        <v>0</v>
      </c>
      <c r="K180" s="185"/>
      <c r="L180" s="35"/>
      <c r="M180" s="186" t="s">
        <v>1</v>
      </c>
      <c r="N180" s="187" t="s">
        <v>38</v>
      </c>
      <c r="O180" s="73"/>
      <c r="P180" s="188">
        <f>O180*H180</f>
        <v>0</v>
      </c>
      <c r="Q180" s="188">
        <v>0</v>
      </c>
      <c r="R180" s="188">
        <f>Q180*H180</f>
        <v>0</v>
      </c>
      <c r="S180" s="188">
        <v>0</v>
      </c>
      <c r="T180" s="189">
        <f>S180*H180</f>
        <v>0</v>
      </c>
      <c r="U180" s="34"/>
      <c r="V180" s="34"/>
      <c r="W180" s="34"/>
      <c r="X180" s="34"/>
      <c r="Y180" s="34"/>
      <c r="Z180" s="34"/>
      <c r="AA180" s="34"/>
      <c r="AB180" s="34"/>
      <c r="AC180" s="34"/>
      <c r="AD180" s="34"/>
      <c r="AE180" s="34"/>
      <c r="AR180" s="190" t="s">
        <v>97</v>
      </c>
      <c r="AT180" s="190" t="s">
        <v>284</v>
      </c>
      <c r="AU180" s="190" t="s">
        <v>80</v>
      </c>
      <c r="AY180" s="15" t="s">
        <v>281</v>
      </c>
      <c r="BE180" s="191">
        <f>IF(N180="základní",J180,0)</f>
        <v>0</v>
      </c>
      <c r="BF180" s="191">
        <f>IF(N180="snížená",J180,0)</f>
        <v>0</v>
      </c>
      <c r="BG180" s="191">
        <f>IF(N180="zákl. přenesená",J180,0)</f>
        <v>0</v>
      </c>
      <c r="BH180" s="191">
        <f>IF(N180="sníž. přenesená",J180,0)</f>
        <v>0</v>
      </c>
      <c r="BI180" s="191">
        <f>IF(N180="nulová",J180,0)</f>
        <v>0</v>
      </c>
      <c r="BJ180" s="15" t="s">
        <v>80</v>
      </c>
      <c r="BK180" s="191">
        <f>ROUND(I180*H180,2)</f>
        <v>0</v>
      </c>
      <c r="BL180" s="15" t="s">
        <v>97</v>
      </c>
      <c r="BM180" s="190" t="s">
        <v>720</v>
      </c>
    </row>
    <row r="181" s="2" customFormat="1">
      <c r="A181" s="34"/>
      <c r="B181" s="35"/>
      <c r="C181" s="34"/>
      <c r="D181" s="192" t="s">
        <v>290</v>
      </c>
      <c r="E181" s="34"/>
      <c r="F181" s="193" t="s">
        <v>626</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290</v>
      </c>
      <c r="AU181" s="15" t="s">
        <v>80</v>
      </c>
    </row>
    <row r="182" s="2" customFormat="1">
      <c r="A182" s="34"/>
      <c r="B182" s="35"/>
      <c r="C182" s="34"/>
      <c r="D182" s="192" t="s">
        <v>291</v>
      </c>
      <c r="E182" s="34"/>
      <c r="F182" s="197" t="s">
        <v>721</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291</v>
      </c>
      <c r="AU182" s="15" t="s">
        <v>80</v>
      </c>
    </row>
    <row r="183" s="2" customFormat="1" ht="16.5" customHeight="1">
      <c r="A183" s="34"/>
      <c r="B183" s="177"/>
      <c r="C183" s="178" t="s">
        <v>353</v>
      </c>
      <c r="D183" s="178" t="s">
        <v>284</v>
      </c>
      <c r="E183" s="179" t="s">
        <v>722</v>
      </c>
      <c r="F183" s="180" t="s">
        <v>723</v>
      </c>
      <c r="G183" s="181" t="s">
        <v>510</v>
      </c>
      <c r="H183" s="203">
        <v>0.65000000000000002</v>
      </c>
      <c r="I183" s="183"/>
      <c r="J183" s="184">
        <f>ROUND(I183*H183,2)</f>
        <v>0</v>
      </c>
      <c r="K183" s="185"/>
      <c r="L183" s="35"/>
      <c r="M183" s="186" t="s">
        <v>1</v>
      </c>
      <c r="N183" s="187" t="s">
        <v>38</v>
      </c>
      <c r="O183" s="73"/>
      <c r="P183" s="188">
        <f>O183*H183</f>
        <v>0</v>
      </c>
      <c r="Q183" s="188">
        <v>0</v>
      </c>
      <c r="R183" s="188">
        <f>Q183*H183</f>
        <v>0</v>
      </c>
      <c r="S183" s="188">
        <v>0</v>
      </c>
      <c r="T183" s="189">
        <f>S183*H183</f>
        <v>0</v>
      </c>
      <c r="U183" s="34"/>
      <c r="V183" s="34"/>
      <c r="W183" s="34"/>
      <c r="X183" s="34"/>
      <c r="Y183" s="34"/>
      <c r="Z183" s="34"/>
      <c r="AA183" s="34"/>
      <c r="AB183" s="34"/>
      <c r="AC183" s="34"/>
      <c r="AD183" s="34"/>
      <c r="AE183" s="34"/>
      <c r="AR183" s="190" t="s">
        <v>97</v>
      </c>
      <c r="AT183" s="190" t="s">
        <v>284</v>
      </c>
      <c r="AU183" s="190" t="s">
        <v>80</v>
      </c>
      <c r="AY183" s="15" t="s">
        <v>281</v>
      </c>
      <c r="BE183" s="191">
        <f>IF(N183="základní",J183,0)</f>
        <v>0</v>
      </c>
      <c r="BF183" s="191">
        <f>IF(N183="snížená",J183,0)</f>
        <v>0</v>
      </c>
      <c r="BG183" s="191">
        <f>IF(N183="zákl. přenesená",J183,0)</f>
        <v>0</v>
      </c>
      <c r="BH183" s="191">
        <f>IF(N183="sníž. přenesená",J183,0)</f>
        <v>0</v>
      </c>
      <c r="BI183" s="191">
        <f>IF(N183="nulová",J183,0)</f>
        <v>0</v>
      </c>
      <c r="BJ183" s="15" t="s">
        <v>80</v>
      </c>
      <c r="BK183" s="191">
        <f>ROUND(I183*H183,2)</f>
        <v>0</v>
      </c>
      <c r="BL183" s="15" t="s">
        <v>97</v>
      </c>
      <c r="BM183" s="190" t="s">
        <v>724</v>
      </c>
    </row>
    <row r="184" s="2" customFormat="1">
      <c r="A184" s="34"/>
      <c r="B184" s="35"/>
      <c r="C184" s="34"/>
      <c r="D184" s="192" t="s">
        <v>290</v>
      </c>
      <c r="E184" s="34"/>
      <c r="F184" s="193" t="s">
        <v>723</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290</v>
      </c>
      <c r="AU184" s="15" t="s">
        <v>80</v>
      </c>
    </row>
    <row r="185" s="2" customFormat="1">
      <c r="A185" s="34"/>
      <c r="B185" s="35"/>
      <c r="C185" s="34"/>
      <c r="D185" s="192" t="s">
        <v>291</v>
      </c>
      <c r="E185" s="34"/>
      <c r="F185" s="197" t="s">
        <v>725</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291</v>
      </c>
      <c r="AU185" s="15" t="s">
        <v>80</v>
      </c>
    </row>
    <row r="186" s="12" customFormat="1" ht="25.92" customHeight="1">
      <c r="A186" s="12"/>
      <c r="B186" s="164"/>
      <c r="C186" s="12"/>
      <c r="D186" s="165" t="s">
        <v>72</v>
      </c>
      <c r="E186" s="166" t="s">
        <v>82</v>
      </c>
      <c r="F186" s="166" t="s">
        <v>726</v>
      </c>
      <c r="G186" s="12"/>
      <c r="H186" s="12"/>
      <c r="I186" s="167"/>
      <c r="J186" s="168">
        <f>BK186</f>
        <v>0</v>
      </c>
      <c r="K186" s="12"/>
      <c r="L186" s="164"/>
      <c r="M186" s="169"/>
      <c r="N186" s="170"/>
      <c r="O186" s="170"/>
      <c r="P186" s="171">
        <f>SUM(P187:P218)</f>
        <v>0</v>
      </c>
      <c r="Q186" s="170"/>
      <c r="R186" s="171">
        <f>SUM(R187:R218)</f>
        <v>0</v>
      </c>
      <c r="S186" s="170"/>
      <c r="T186" s="172">
        <f>SUM(T187:T218)</f>
        <v>0</v>
      </c>
      <c r="U186" s="12"/>
      <c r="V186" s="12"/>
      <c r="W186" s="12"/>
      <c r="X186" s="12"/>
      <c r="Y186" s="12"/>
      <c r="Z186" s="12"/>
      <c r="AA186" s="12"/>
      <c r="AB186" s="12"/>
      <c r="AC186" s="12"/>
      <c r="AD186" s="12"/>
      <c r="AE186" s="12"/>
      <c r="AR186" s="165" t="s">
        <v>80</v>
      </c>
      <c r="AT186" s="173" t="s">
        <v>72</v>
      </c>
      <c r="AU186" s="173" t="s">
        <v>73</v>
      </c>
      <c r="AY186" s="165" t="s">
        <v>281</v>
      </c>
      <c r="BK186" s="174">
        <f>SUM(BK187:BK218)</f>
        <v>0</v>
      </c>
    </row>
    <row r="187" s="2" customFormat="1" ht="37.8" customHeight="1">
      <c r="A187" s="34"/>
      <c r="B187" s="177"/>
      <c r="C187" s="178" t="s">
        <v>360</v>
      </c>
      <c r="D187" s="178" t="s">
        <v>284</v>
      </c>
      <c r="E187" s="179" t="s">
        <v>727</v>
      </c>
      <c r="F187" s="180" t="s">
        <v>728</v>
      </c>
      <c r="G187" s="181" t="s">
        <v>510</v>
      </c>
      <c r="H187" s="203">
        <v>5.1799999999999997</v>
      </c>
      <c r="I187" s="183"/>
      <c r="J187" s="184">
        <f>ROUND(I187*H187,2)</f>
        <v>0</v>
      </c>
      <c r="K187" s="185"/>
      <c r="L187" s="35"/>
      <c r="M187" s="186" t="s">
        <v>1</v>
      </c>
      <c r="N187" s="187" t="s">
        <v>38</v>
      </c>
      <c r="O187" s="73"/>
      <c r="P187" s="188">
        <f>O187*H187</f>
        <v>0</v>
      </c>
      <c r="Q187" s="188">
        <v>0</v>
      </c>
      <c r="R187" s="188">
        <f>Q187*H187</f>
        <v>0</v>
      </c>
      <c r="S187" s="188">
        <v>0</v>
      </c>
      <c r="T187" s="189">
        <f>S187*H187</f>
        <v>0</v>
      </c>
      <c r="U187" s="34"/>
      <c r="V187" s="34"/>
      <c r="W187" s="34"/>
      <c r="X187" s="34"/>
      <c r="Y187" s="34"/>
      <c r="Z187" s="34"/>
      <c r="AA187" s="34"/>
      <c r="AB187" s="34"/>
      <c r="AC187" s="34"/>
      <c r="AD187" s="34"/>
      <c r="AE187" s="34"/>
      <c r="AR187" s="190" t="s">
        <v>97</v>
      </c>
      <c r="AT187" s="190" t="s">
        <v>284</v>
      </c>
      <c r="AU187" s="190" t="s">
        <v>80</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729</v>
      </c>
    </row>
    <row r="188" s="2" customFormat="1">
      <c r="A188" s="34"/>
      <c r="B188" s="35"/>
      <c r="C188" s="34"/>
      <c r="D188" s="192" t="s">
        <v>290</v>
      </c>
      <c r="E188" s="34"/>
      <c r="F188" s="193" t="s">
        <v>728</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290</v>
      </c>
      <c r="AU188" s="15" t="s">
        <v>80</v>
      </c>
    </row>
    <row r="189" s="2" customFormat="1">
      <c r="A189" s="34"/>
      <c r="B189" s="35"/>
      <c r="C189" s="34"/>
      <c r="D189" s="192" t="s">
        <v>291</v>
      </c>
      <c r="E189" s="34"/>
      <c r="F189" s="197" t="s">
        <v>730</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291</v>
      </c>
      <c r="AU189" s="15" t="s">
        <v>80</v>
      </c>
    </row>
    <row r="190" s="2" customFormat="1" ht="16.5" customHeight="1">
      <c r="A190" s="34"/>
      <c r="B190" s="177"/>
      <c r="C190" s="178" t="s">
        <v>455</v>
      </c>
      <c r="D190" s="178" t="s">
        <v>284</v>
      </c>
      <c r="E190" s="179" t="s">
        <v>731</v>
      </c>
      <c r="F190" s="180" t="s">
        <v>732</v>
      </c>
      <c r="G190" s="181" t="s">
        <v>403</v>
      </c>
      <c r="H190" s="203">
        <v>3.2850000000000001</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80</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733</v>
      </c>
    </row>
    <row r="191" s="2" customFormat="1">
      <c r="A191" s="34"/>
      <c r="B191" s="35"/>
      <c r="C191" s="34"/>
      <c r="D191" s="192" t="s">
        <v>290</v>
      </c>
      <c r="E191" s="34"/>
      <c r="F191" s="193" t="s">
        <v>732</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80</v>
      </c>
    </row>
    <row r="192" s="2" customFormat="1">
      <c r="A192" s="34"/>
      <c r="B192" s="35"/>
      <c r="C192" s="34"/>
      <c r="D192" s="192" t="s">
        <v>291</v>
      </c>
      <c r="E192" s="34"/>
      <c r="F192" s="197" t="s">
        <v>734</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291</v>
      </c>
      <c r="AU192" s="15" t="s">
        <v>80</v>
      </c>
    </row>
    <row r="193" s="2" customFormat="1" ht="16.5" customHeight="1">
      <c r="A193" s="34"/>
      <c r="B193" s="177"/>
      <c r="C193" s="178" t="s">
        <v>367</v>
      </c>
      <c r="D193" s="178" t="s">
        <v>284</v>
      </c>
      <c r="E193" s="179" t="s">
        <v>735</v>
      </c>
      <c r="F193" s="180" t="s">
        <v>736</v>
      </c>
      <c r="G193" s="181" t="s">
        <v>403</v>
      </c>
      <c r="H193" s="203">
        <v>3.2850000000000001</v>
      </c>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97</v>
      </c>
      <c r="AT193" s="190" t="s">
        <v>284</v>
      </c>
      <c r="AU193" s="190" t="s">
        <v>80</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97</v>
      </c>
      <c r="BM193" s="190" t="s">
        <v>737</v>
      </c>
    </row>
    <row r="194" s="2" customFormat="1">
      <c r="A194" s="34"/>
      <c r="B194" s="35"/>
      <c r="C194" s="34"/>
      <c r="D194" s="192" t="s">
        <v>290</v>
      </c>
      <c r="E194" s="34"/>
      <c r="F194" s="193" t="s">
        <v>736</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80</v>
      </c>
    </row>
    <row r="195" s="2" customFormat="1">
      <c r="A195" s="34"/>
      <c r="B195" s="35"/>
      <c r="C195" s="34"/>
      <c r="D195" s="192" t="s">
        <v>291</v>
      </c>
      <c r="E195" s="34"/>
      <c r="F195" s="197" t="s">
        <v>738</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80</v>
      </c>
    </row>
    <row r="196" s="2" customFormat="1" ht="24.15" customHeight="1">
      <c r="A196" s="34"/>
      <c r="B196" s="177"/>
      <c r="C196" s="178" t="s">
        <v>372</v>
      </c>
      <c r="D196" s="178" t="s">
        <v>284</v>
      </c>
      <c r="E196" s="179" t="s">
        <v>739</v>
      </c>
      <c r="F196" s="180" t="s">
        <v>740</v>
      </c>
      <c r="G196" s="181" t="s">
        <v>515</v>
      </c>
      <c r="H196" s="203">
        <v>6.3460000000000001</v>
      </c>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97</v>
      </c>
      <c r="AT196" s="190" t="s">
        <v>284</v>
      </c>
      <c r="AU196" s="190" t="s">
        <v>80</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97</v>
      </c>
      <c r="BM196" s="190" t="s">
        <v>741</v>
      </c>
    </row>
    <row r="197" s="2" customFormat="1">
      <c r="A197" s="34"/>
      <c r="B197" s="35"/>
      <c r="C197" s="34"/>
      <c r="D197" s="192" t="s">
        <v>290</v>
      </c>
      <c r="E197" s="34"/>
      <c r="F197" s="193" t="s">
        <v>740</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80</v>
      </c>
    </row>
    <row r="198" s="2" customFormat="1">
      <c r="A198" s="34"/>
      <c r="B198" s="35"/>
      <c r="C198" s="34"/>
      <c r="D198" s="192" t="s">
        <v>291</v>
      </c>
      <c r="E198" s="34"/>
      <c r="F198" s="197" t="s">
        <v>742</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291</v>
      </c>
      <c r="AU198" s="15" t="s">
        <v>80</v>
      </c>
    </row>
    <row r="199" s="2" customFormat="1" ht="37.8" customHeight="1">
      <c r="A199" s="34"/>
      <c r="B199" s="177"/>
      <c r="C199" s="178" t="s">
        <v>7</v>
      </c>
      <c r="D199" s="178" t="s">
        <v>284</v>
      </c>
      <c r="E199" s="179" t="s">
        <v>743</v>
      </c>
      <c r="F199" s="180" t="s">
        <v>744</v>
      </c>
      <c r="G199" s="181" t="s">
        <v>510</v>
      </c>
      <c r="H199" s="203">
        <v>5.04</v>
      </c>
      <c r="I199" s="183"/>
      <c r="J199" s="184">
        <f>ROUND(I199*H199,2)</f>
        <v>0</v>
      </c>
      <c r="K199" s="185"/>
      <c r="L199" s="35"/>
      <c r="M199" s="186" t="s">
        <v>1</v>
      </c>
      <c r="N199" s="187" t="s">
        <v>38</v>
      </c>
      <c r="O199" s="73"/>
      <c r="P199" s="188">
        <f>O199*H199</f>
        <v>0</v>
      </c>
      <c r="Q199" s="188">
        <v>0</v>
      </c>
      <c r="R199" s="188">
        <f>Q199*H199</f>
        <v>0</v>
      </c>
      <c r="S199" s="188">
        <v>0</v>
      </c>
      <c r="T199" s="189">
        <f>S199*H199</f>
        <v>0</v>
      </c>
      <c r="U199" s="34"/>
      <c r="V199" s="34"/>
      <c r="W199" s="34"/>
      <c r="X199" s="34"/>
      <c r="Y199" s="34"/>
      <c r="Z199" s="34"/>
      <c r="AA199" s="34"/>
      <c r="AB199" s="34"/>
      <c r="AC199" s="34"/>
      <c r="AD199" s="34"/>
      <c r="AE199" s="34"/>
      <c r="AR199" s="190" t="s">
        <v>97</v>
      </c>
      <c r="AT199" s="190" t="s">
        <v>284</v>
      </c>
      <c r="AU199" s="190" t="s">
        <v>80</v>
      </c>
      <c r="AY199" s="15" t="s">
        <v>281</v>
      </c>
      <c r="BE199" s="191">
        <f>IF(N199="základní",J199,0)</f>
        <v>0</v>
      </c>
      <c r="BF199" s="191">
        <f>IF(N199="snížená",J199,0)</f>
        <v>0</v>
      </c>
      <c r="BG199" s="191">
        <f>IF(N199="zákl. přenesená",J199,0)</f>
        <v>0</v>
      </c>
      <c r="BH199" s="191">
        <f>IF(N199="sníž. přenesená",J199,0)</f>
        <v>0</v>
      </c>
      <c r="BI199" s="191">
        <f>IF(N199="nulová",J199,0)</f>
        <v>0</v>
      </c>
      <c r="BJ199" s="15" t="s">
        <v>80</v>
      </c>
      <c r="BK199" s="191">
        <f>ROUND(I199*H199,2)</f>
        <v>0</v>
      </c>
      <c r="BL199" s="15" t="s">
        <v>97</v>
      </c>
      <c r="BM199" s="190" t="s">
        <v>745</v>
      </c>
    </row>
    <row r="200" s="2" customFormat="1">
      <c r="A200" s="34"/>
      <c r="B200" s="35"/>
      <c r="C200" s="34"/>
      <c r="D200" s="192" t="s">
        <v>290</v>
      </c>
      <c r="E200" s="34"/>
      <c r="F200" s="193" t="s">
        <v>744</v>
      </c>
      <c r="G200" s="34"/>
      <c r="H200" s="34"/>
      <c r="I200" s="194"/>
      <c r="J200" s="34"/>
      <c r="K200" s="34"/>
      <c r="L200" s="35"/>
      <c r="M200" s="195"/>
      <c r="N200" s="196"/>
      <c r="O200" s="73"/>
      <c r="P200" s="73"/>
      <c r="Q200" s="73"/>
      <c r="R200" s="73"/>
      <c r="S200" s="73"/>
      <c r="T200" s="74"/>
      <c r="U200" s="34"/>
      <c r="V200" s="34"/>
      <c r="W200" s="34"/>
      <c r="X200" s="34"/>
      <c r="Y200" s="34"/>
      <c r="Z200" s="34"/>
      <c r="AA200" s="34"/>
      <c r="AB200" s="34"/>
      <c r="AC200" s="34"/>
      <c r="AD200" s="34"/>
      <c r="AE200" s="34"/>
      <c r="AT200" s="15" t="s">
        <v>290</v>
      </c>
      <c r="AU200" s="15" t="s">
        <v>80</v>
      </c>
    </row>
    <row r="201" s="2" customFormat="1">
      <c r="A201" s="34"/>
      <c r="B201" s="35"/>
      <c r="C201" s="34"/>
      <c r="D201" s="192" t="s">
        <v>291</v>
      </c>
      <c r="E201" s="34"/>
      <c r="F201" s="197" t="s">
        <v>746</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291</v>
      </c>
      <c r="AU201" s="15" t="s">
        <v>80</v>
      </c>
    </row>
    <row r="202" s="2" customFormat="1" ht="16.5" customHeight="1">
      <c r="A202" s="34"/>
      <c r="B202" s="177"/>
      <c r="C202" s="178" t="s">
        <v>380</v>
      </c>
      <c r="D202" s="178" t="s">
        <v>284</v>
      </c>
      <c r="E202" s="179" t="s">
        <v>747</v>
      </c>
      <c r="F202" s="180" t="s">
        <v>748</v>
      </c>
      <c r="G202" s="181" t="s">
        <v>403</v>
      </c>
      <c r="H202" s="203">
        <v>8.2799999999999994</v>
      </c>
      <c r="I202" s="183"/>
      <c r="J202" s="184">
        <f>ROUND(I202*H202,2)</f>
        <v>0</v>
      </c>
      <c r="K202" s="185"/>
      <c r="L202" s="35"/>
      <c r="M202" s="186" t="s">
        <v>1</v>
      </c>
      <c r="N202" s="187" t="s">
        <v>38</v>
      </c>
      <c r="O202" s="73"/>
      <c r="P202" s="188">
        <f>O202*H202</f>
        <v>0</v>
      </c>
      <c r="Q202" s="188">
        <v>0</v>
      </c>
      <c r="R202" s="188">
        <f>Q202*H202</f>
        <v>0</v>
      </c>
      <c r="S202" s="188">
        <v>0</v>
      </c>
      <c r="T202" s="189">
        <f>S202*H202</f>
        <v>0</v>
      </c>
      <c r="U202" s="34"/>
      <c r="V202" s="34"/>
      <c r="W202" s="34"/>
      <c r="X202" s="34"/>
      <c r="Y202" s="34"/>
      <c r="Z202" s="34"/>
      <c r="AA202" s="34"/>
      <c r="AB202" s="34"/>
      <c r="AC202" s="34"/>
      <c r="AD202" s="34"/>
      <c r="AE202" s="34"/>
      <c r="AR202" s="190" t="s">
        <v>97</v>
      </c>
      <c r="AT202" s="190" t="s">
        <v>284</v>
      </c>
      <c r="AU202" s="190" t="s">
        <v>80</v>
      </c>
      <c r="AY202" s="15" t="s">
        <v>281</v>
      </c>
      <c r="BE202" s="191">
        <f>IF(N202="základní",J202,0)</f>
        <v>0</v>
      </c>
      <c r="BF202" s="191">
        <f>IF(N202="snížená",J202,0)</f>
        <v>0</v>
      </c>
      <c r="BG202" s="191">
        <f>IF(N202="zákl. přenesená",J202,0)</f>
        <v>0</v>
      </c>
      <c r="BH202" s="191">
        <f>IF(N202="sníž. přenesená",J202,0)</f>
        <v>0</v>
      </c>
      <c r="BI202" s="191">
        <f>IF(N202="nulová",J202,0)</f>
        <v>0</v>
      </c>
      <c r="BJ202" s="15" t="s">
        <v>80</v>
      </c>
      <c r="BK202" s="191">
        <f>ROUND(I202*H202,2)</f>
        <v>0</v>
      </c>
      <c r="BL202" s="15" t="s">
        <v>97</v>
      </c>
      <c r="BM202" s="190" t="s">
        <v>749</v>
      </c>
    </row>
    <row r="203" s="2" customFormat="1">
      <c r="A203" s="34"/>
      <c r="B203" s="35"/>
      <c r="C203" s="34"/>
      <c r="D203" s="192" t="s">
        <v>290</v>
      </c>
      <c r="E203" s="34"/>
      <c r="F203" s="193" t="s">
        <v>748</v>
      </c>
      <c r="G203" s="34"/>
      <c r="H203" s="34"/>
      <c r="I203" s="194"/>
      <c r="J203" s="34"/>
      <c r="K203" s="34"/>
      <c r="L203" s="35"/>
      <c r="M203" s="195"/>
      <c r="N203" s="196"/>
      <c r="O203" s="73"/>
      <c r="P203" s="73"/>
      <c r="Q203" s="73"/>
      <c r="R203" s="73"/>
      <c r="S203" s="73"/>
      <c r="T203" s="74"/>
      <c r="U203" s="34"/>
      <c r="V203" s="34"/>
      <c r="W203" s="34"/>
      <c r="X203" s="34"/>
      <c r="Y203" s="34"/>
      <c r="Z203" s="34"/>
      <c r="AA203" s="34"/>
      <c r="AB203" s="34"/>
      <c r="AC203" s="34"/>
      <c r="AD203" s="34"/>
      <c r="AE203" s="34"/>
      <c r="AT203" s="15" t="s">
        <v>290</v>
      </c>
      <c r="AU203" s="15" t="s">
        <v>80</v>
      </c>
    </row>
    <row r="204" s="2" customFormat="1">
      <c r="A204" s="34"/>
      <c r="B204" s="35"/>
      <c r="C204" s="34"/>
      <c r="D204" s="192" t="s">
        <v>291</v>
      </c>
      <c r="E204" s="34"/>
      <c r="F204" s="197" t="s">
        <v>750</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291</v>
      </c>
      <c r="AU204" s="15" t="s">
        <v>80</v>
      </c>
    </row>
    <row r="205" s="2" customFormat="1" ht="16.5" customHeight="1">
      <c r="A205" s="34"/>
      <c r="B205" s="177"/>
      <c r="C205" s="178" t="s">
        <v>385</v>
      </c>
      <c r="D205" s="178" t="s">
        <v>284</v>
      </c>
      <c r="E205" s="179" t="s">
        <v>751</v>
      </c>
      <c r="F205" s="180" t="s">
        <v>752</v>
      </c>
      <c r="G205" s="181" t="s">
        <v>403</v>
      </c>
      <c r="H205" s="203">
        <v>8.2799999999999994</v>
      </c>
      <c r="I205" s="183"/>
      <c r="J205" s="184">
        <f>ROUND(I205*H205,2)</f>
        <v>0</v>
      </c>
      <c r="K205" s="185"/>
      <c r="L205" s="35"/>
      <c r="M205" s="186" t="s">
        <v>1</v>
      </c>
      <c r="N205" s="187" t="s">
        <v>38</v>
      </c>
      <c r="O205" s="73"/>
      <c r="P205" s="188">
        <f>O205*H205</f>
        <v>0</v>
      </c>
      <c r="Q205" s="188">
        <v>0</v>
      </c>
      <c r="R205" s="188">
        <f>Q205*H205</f>
        <v>0</v>
      </c>
      <c r="S205" s="188">
        <v>0</v>
      </c>
      <c r="T205" s="189">
        <f>S205*H205</f>
        <v>0</v>
      </c>
      <c r="U205" s="34"/>
      <c r="V205" s="34"/>
      <c r="W205" s="34"/>
      <c r="X205" s="34"/>
      <c r="Y205" s="34"/>
      <c r="Z205" s="34"/>
      <c r="AA205" s="34"/>
      <c r="AB205" s="34"/>
      <c r="AC205" s="34"/>
      <c r="AD205" s="34"/>
      <c r="AE205" s="34"/>
      <c r="AR205" s="190" t="s">
        <v>97</v>
      </c>
      <c r="AT205" s="190" t="s">
        <v>284</v>
      </c>
      <c r="AU205" s="190" t="s">
        <v>80</v>
      </c>
      <c r="AY205" s="15" t="s">
        <v>281</v>
      </c>
      <c r="BE205" s="191">
        <f>IF(N205="základní",J205,0)</f>
        <v>0</v>
      </c>
      <c r="BF205" s="191">
        <f>IF(N205="snížená",J205,0)</f>
        <v>0</v>
      </c>
      <c r="BG205" s="191">
        <f>IF(N205="zákl. přenesená",J205,0)</f>
        <v>0</v>
      </c>
      <c r="BH205" s="191">
        <f>IF(N205="sníž. přenesená",J205,0)</f>
        <v>0</v>
      </c>
      <c r="BI205" s="191">
        <f>IF(N205="nulová",J205,0)</f>
        <v>0</v>
      </c>
      <c r="BJ205" s="15" t="s">
        <v>80</v>
      </c>
      <c r="BK205" s="191">
        <f>ROUND(I205*H205,2)</f>
        <v>0</v>
      </c>
      <c r="BL205" s="15" t="s">
        <v>97</v>
      </c>
      <c r="BM205" s="190" t="s">
        <v>753</v>
      </c>
    </row>
    <row r="206" s="2" customFormat="1">
      <c r="A206" s="34"/>
      <c r="B206" s="35"/>
      <c r="C206" s="34"/>
      <c r="D206" s="192" t="s">
        <v>290</v>
      </c>
      <c r="E206" s="34"/>
      <c r="F206" s="193" t="s">
        <v>752</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290</v>
      </c>
      <c r="AU206" s="15" t="s">
        <v>80</v>
      </c>
    </row>
    <row r="207" s="2" customFormat="1">
      <c r="A207" s="34"/>
      <c r="B207" s="35"/>
      <c r="C207" s="34"/>
      <c r="D207" s="192" t="s">
        <v>291</v>
      </c>
      <c r="E207" s="34"/>
      <c r="F207" s="197" t="s">
        <v>754</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291</v>
      </c>
      <c r="AU207" s="15" t="s">
        <v>80</v>
      </c>
    </row>
    <row r="208" s="2" customFormat="1" ht="21.75" customHeight="1">
      <c r="A208" s="34"/>
      <c r="B208" s="177"/>
      <c r="C208" s="178" t="s">
        <v>390</v>
      </c>
      <c r="D208" s="178" t="s">
        <v>284</v>
      </c>
      <c r="E208" s="179" t="s">
        <v>755</v>
      </c>
      <c r="F208" s="180" t="s">
        <v>756</v>
      </c>
      <c r="G208" s="181" t="s">
        <v>515</v>
      </c>
      <c r="H208" s="203">
        <v>0.252</v>
      </c>
      <c r="I208" s="183"/>
      <c r="J208" s="184">
        <f>ROUND(I208*H208,2)</f>
        <v>0</v>
      </c>
      <c r="K208" s="185"/>
      <c r="L208" s="35"/>
      <c r="M208" s="186" t="s">
        <v>1</v>
      </c>
      <c r="N208" s="187" t="s">
        <v>38</v>
      </c>
      <c r="O208" s="73"/>
      <c r="P208" s="188">
        <f>O208*H208</f>
        <v>0</v>
      </c>
      <c r="Q208" s="188">
        <v>0</v>
      </c>
      <c r="R208" s="188">
        <f>Q208*H208</f>
        <v>0</v>
      </c>
      <c r="S208" s="188">
        <v>0</v>
      </c>
      <c r="T208" s="189">
        <f>S208*H208</f>
        <v>0</v>
      </c>
      <c r="U208" s="34"/>
      <c r="V208" s="34"/>
      <c r="W208" s="34"/>
      <c r="X208" s="34"/>
      <c r="Y208" s="34"/>
      <c r="Z208" s="34"/>
      <c r="AA208" s="34"/>
      <c r="AB208" s="34"/>
      <c r="AC208" s="34"/>
      <c r="AD208" s="34"/>
      <c r="AE208" s="34"/>
      <c r="AR208" s="190" t="s">
        <v>97</v>
      </c>
      <c r="AT208" s="190" t="s">
        <v>284</v>
      </c>
      <c r="AU208" s="190" t="s">
        <v>80</v>
      </c>
      <c r="AY208" s="15" t="s">
        <v>281</v>
      </c>
      <c r="BE208" s="191">
        <f>IF(N208="základní",J208,0)</f>
        <v>0</v>
      </c>
      <c r="BF208" s="191">
        <f>IF(N208="snížená",J208,0)</f>
        <v>0</v>
      </c>
      <c r="BG208" s="191">
        <f>IF(N208="zákl. přenesená",J208,0)</f>
        <v>0</v>
      </c>
      <c r="BH208" s="191">
        <f>IF(N208="sníž. přenesená",J208,0)</f>
        <v>0</v>
      </c>
      <c r="BI208" s="191">
        <f>IF(N208="nulová",J208,0)</f>
        <v>0</v>
      </c>
      <c r="BJ208" s="15" t="s">
        <v>80</v>
      </c>
      <c r="BK208" s="191">
        <f>ROUND(I208*H208,2)</f>
        <v>0</v>
      </c>
      <c r="BL208" s="15" t="s">
        <v>97</v>
      </c>
      <c r="BM208" s="190" t="s">
        <v>757</v>
      </c>
    </row>
    <row r="209" s="2" customFormat="1">
      <c r="A209" s="34"/>
      <c r="B209" s="35"/>
      <c r="C209" s="34"/>
      <c r="D209" s="192" t="s">
        <v>290</v>
      </c>
      <c r="E209" s="34"/>
      <c r="F209" s="193" t="s">
        <v>756</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290</v>
      </c>
      <c r="AU209" s="15" t="s">
        <v>80</v>
      </c>
    </row>
    <row r="210" s="2" customFormat="1">
      <c r="A210" s="34"/>
      <c r="B210" s="35"/>
      <c r="C210" s="34"/>
      <c r="D210" s="192" t="s">
        <v>291</v>
      </c>
      <c r="E210" s="34"/>
      <c r="F210" s="197" t="s">
        <v>758</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291</v>
      </c>
      <c r="AU210" s="15" t="s">
        <v>80</v>
      </c>
    </row>
    <row r="211" s="2" customFormat="1" ht="24.15" customHeight="1">
      <c r="A211" s="34"/>
      <c r="B211" s="177"/>
      <c r="C211" s="178" t="s">
        <v>477</v>
      </c>
      <c r="D211" s="178" t="s">
        <v>284</v>
      </c>
      <c r="E211" s="179" t="s">
        <v>759</v>
      </c>
      <c r="F211" s="180" t="s">
        <v>760</v>
      </c>
      <c r="G211" s="181" t="s">
        <v>403</v>
      </c>
      <c r="H211" s="203">
        <v>3</v>
      </c>
      <c r="I211" s="183"/>
      <c r="J211" s="184">
        <f>ROUND(I211*H211,2)</f>
        <v>0</v>
      </c>
      <c r="K211" s="185"/>
      <c r="L211" s="35"/>
      <c r="M211" s="186" t="s">
        <v>1</v>
      </c>
      <c r="N211" s="187" t="s">
        <v>38</v>
      </c>
      <c r="O211" s="73"/>
      <c r="P211" s="188">
        <f>O211*H211</f>
        <v>0</v>
      </c>
      <c r="Q211" s="188">
        <v>0</v>
      </c>
      <c r="R211" s="188">
        <f>Q211*H211</f>
        <v>0</v>
      </c>
      <c r="S211" s="188">
        <v>0</v>
      </c>
      <c r="T211" s="189">
        <f>S211*H211</f>
        <v>0</v>
      </c>
      <c r="U211" s="34"/>
      <c r="V211" s="34"/>
      <c r="W211" s="34"/>
      <c r="X211" s="34"/>
      <c r="Y211" s="34"/>
      <c r="Z211" s="34"/>
      <c r="AA211" s="34"/>
      <c r="AB211" s="34"/>
      <c r="AC211" s="34"/>
      <c r="AD211" s="34"/>
      <c r="AE211" s="34"/>
      <c r="AR211" s="190" t="s">
        <v>97</v>
      </c>
      <c r="AT211" s="190" t="s">
        <v>284</v>
      </c>
      <c r="AU211" s="190" t="s">
        <v>80</v>
      </c>
      <c r="AY211" s="15" t="s">
        <v>281</v>
      </c>
      <c r="BE211" s="191">
        <f>IF(N211="základní",J211,0)</f>
        <v>0</v>
      </c>
      <c r="BF211" s="191">
        <f>IF(N211="snížená",J211,0)</f>
        <v>0</v>
      </c>
      <c r="BG211" s="191">
        <f>IF(N211="zákl. přenesená",J211,0)</f>
        <v>0</v>
      </c>
      <c r="BH211" s="191">
        <f>IF(N211="sníž. přenesená",J211,0)</f>
        <v>0</v>
      </c>
      <c r="BI211" s="191">
        <f>IF(N211="nulová",J211,0)</f>
        <v>0</v>
      </c>
      <c r="BJ211" s="15" t="s">
        <v>80</v>
      </c>
      <c r="BK211" s="191">
        <f>ROUND(I211*H211,2)</f>
        <v>0</v>
      </c>
      <c r="BL211" s="15" t="s">
        <v>97</v>
      </c>
      <c r="BM211" s="190" t="s">
        <v>761</v>
      </c>
    </row>
    <row r="212" s="2" customFormat="1">
      <c r="A212" s="34"/>
      <c r="B212" s="35"/>
      <c r="C212" s="34"/>
      <c r="D212" s="192" t="s">
        <v>290</v>
      </c>
      <c r="E212" s="34"/>
      <c r="F212" s="193" t="s">
        <v>760</v>
      </c>
      <c r="G212" s="34"/>
      <c r="H212" s="34"/>
      <c r="I212" s="194"/>
      <c r="J212" s="34"/>
      <c r="K212" s="34"/>
      <c r="L212" s="35"/>
      <c r="M212" s="195"/>
      <c r="N212" s="196"/>
      <c r="O212" s="73"/>
      <c r="P212" s="73"/>
      <c r="Q212" s="73"/>
      <c r="R212" s="73"/>
      <c r="S212" s="73"/>
      <c r="T212" s="74"/>
      <c r="U212" s="34"/>
      <c r="V212" s="34"/>
      <c r="W212" s="34"/>
      <c r="X212" s="34"/>
      <c r="Y212" s="34"/>
      <c r="Z212" s="34"/>
      <c r="AA212" s="34"/>
      <c r="AB212" s="34"/>
      <c r="AC212" s="34"/>
      <c r="AD212" s="34"/>
      <c r="AE212" s="34"/>
      <c r="AT212" s="15" t="s">
        <v>290</v>
      </c>
      <c r="AU212" s="15" t="s">
        <v>80</v>
      </c>
    </row>
    <row r="213" s="2" customFormat="1">
      <c r="A213" s="34"/>
      <c r="B213" s="35"/>
      <c r="C213" s="34"/>
      <c r="D213" s="192" t="s">
        <v>291</v>
      </c>
      <c r="E213" s="34"/>
      <c r="F213" s="197" t="s">
        <v>762</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291</v>
      </c>
      <c r="AU213" s="15" t="s">
        <v>80</v>
      </c>
    </row>
    <row r="214" s="2" customFormat="1" ht="24.15" customHeight="1">
      <c r="A214" s="34"/>
      <c r="B214" s="177"/>
      <c r="C214" s="178" t="s">
        <v>763</v>
      </c>
      <c r="D214" s="178" t="s">
        <v>284</v>
      </c>
      <c r="E214" s="179" t="s">
        <v>764</v>
      </c>
      <c r="F214" s="180" t="s">
        <v>765</v>
      </c>
      <c r="G214" s="181" t="s">
        <v>410</v>
      </c>
      <c r="H214" s="203">
        <v>2</v>
      </c>
      <c r="I214" s="183"/>
      <c r="J214" s="184">
        <f>ROUND(I214*H214,2)</f>
        <v>0</v>
      </c>
      <c r="K214" s="185"/>
      <c r="L214" s="35"/>
      <c r="M214" s="186" t="s">
        <v>1</v>
      </c>
      <c r="N214" s="187" t="s">
        <v>38</v>
      </c>
      <c r="O214" s="73"/>
      <c r="P214" s="188">
        <f>O214*H214</f>
        <v>0</v>
      </c>
      <c r="Q214" s="188">
        <v>0</v>
      </c>
      <c r="R214" s="188">
        <f>Q214*H214</f>
        <v>0</v>
      </c>
      <c r="S214" s="188">
        <v>0</v>
      </c>
      <c r="T214" s="189">
        <f>S214*H214</f>
        <v>0</v>
      </c>
      <c r="U214" s="34"/>
      <c r="V214" s="34"/>
      <c r="W214" s="34"/>
      <c r="X214" s="34"/>
      <c r="Y214" s="34"/>
      <c r="Z214" s="34"/>
      <c r="AA214" s="34"/>
      <c r="AB214" s="34"/>
      <c r="AC214" s="34"/>
      <c r="AD214" s="34"/>
      <c r="AE214" s="34"/>
      <c r="AR214" s="190" t="s">
        <v>97</v>
      </c>
      <c r="AT214" s="190" t="s">
        <v>284</v>
      </c>
      <c r="AU214" s="190" t="s">
        <v>80</v>
      </c>
      <c r="AY214" s="15" t="s">
        <v>281</v>
      </c>
      <c r="BE214" s="191">
        <f>IF(N214="základní",J214,0)</f>
        <v>0</v>
      </c>
      <c r="BF214" s="191">
        <f>IF(N214="snížená",J214,0)</f>
        <v>0</v>
      </c>
      <c r="BG214" s="191">
        <f>IF(N214="zákl. přenesená",J214,0)</f>
        <v>0</v>
      </c>
      <c r="BH214" s="191">
        <f>IF(N214="sníž. přenesená",J214,0)</f>
        <v>0</v>
      </c>
      <c r="BI214" s="191">
        <f>IF(N214="nulová",J214,0)</f>
        <v>0</v>
      </c>
      <c r="BJ214" s="15" t="s">
        <v>80</v>
      </c>
      <c r="BK214" s="191">
        <f>ROUND(I214*H214,2)</f>
        <v>0</v>
      </c>
      <c r="BL214" s="15" t="s">
        <v>97</v>
      </c>
      <c r="BM214" s="190" t="s">
        <v>766</v>
      </c>
    </row>
    <row r="215" s="2" customFormat="1">
      <c r="A215" s="34"/>
      <c r="B215" s="35"/>
      <c r="C215" s="34"/>
      <c r="D215" s="192" t="s">
        <v>290</v>
      </c>
      <c r="E215" s="34"/>
      <c r="F215" s="193" t="s">
        <v>765</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290</v>
      </c>
      <c r="AU215" s="15" t="s">
        <v>80</v>
      </c>
    </row>
    <row r="216" s="2" customFormat="1" ht="24.15" customHeight="1">
      <c r="A216" s="34"/>
      <c r="B216" s="177"/>
      <c r="C216" s="178" t="s">
        <v>767</v>
      </c>
      <c r="D216" s="178" t="s">
        <v>284</v>
      </c>
      <c r="E216" s="179" t="s">
        <v>768</v>
      </c>
      <c r="F216" s="180" t="s">
        <v>769</v>
      </c>
      <c r="G216" s="181" t="s">
        <v>410</v>
      </c>
      <c r="H216" s="203">
        <v>16</v>
      </c>
      <c r="I216" s="183"/>
      <c r="J216" s="184">
        <f>ROUND(I216*H216,2)</f>
        <v>0</v>
      </c>
      <c r="K216" s="185"/>
      <c r="L216" s="35"/>
      <c r="M216" s="186" t="s">
        <v>1</v>
      </c>
      <c r="N216" s="187" t="s">
        <v>38</v>
      </c>
      <c r="O216" s="73"/>
      <c r="P216" s="188">
        <f>O216*H216</f>
        <v>0</v>
      </c>
      <c r="Q216" s="188">
        <v>0</v>
      </c>
      <c r="R216" s="188">
        <f>Q216*H216</f>
        <v>0</v>
      </c>
      <c r="S216" s="188">
        <v>0</v>
      </c>
      <c r="T216" s="189">
        <f>S216*H216</f>
        <v>0</v>
      </c>
      <c r="U216" s="34"/>
      <c r="V216" s="34"/>
      <c r="W216" s="34"/>
      <c r="X216" s="34"/>
      <c r="Y216" s="34"/>
      <c r="Z216" s="34"/>
      <c r="AA216" s="34"/>
      <c r="AB216" s="34"/>
      <c r="AC216" s="34"/>
      <c r="AD216" s="34"/>
      <c r="AE216" s="34"/>
      <c r="AR216" s="190" t="s">
        <v>97</v>
      </c>
      <c r="AT216" s="190" t="s">
        <v>284</v>
      </c>
      <c r="AU216" s="190" t="s">
        <v>80</v>
      </c>
      <c r="AY216" s="15" t="s">
        <v>281</v>
      </c>
      <c r="BE216" s="191">
        <f>IF(N216="základní",J216,0)</f>
        <v>0</v>
      </c>
      <c r="BF216" s="191">
        <f>IF(N216="snížená",J216,0)</f>
        <v>0</v>
      </c>
      <c r="BG216" s="191">
        <f>IF(N216="zákl. přenesená",J216,0)</f>
        <v>0</v>
      </c>
      <c r="BH216" s="191">
        <f>IF(N216="sníž. přenesená",J216,0)</f>
        <v>0</v>
      </c>
      <c r="BI216" s="191">
        <f>IF(N216="nulová",J216,0)</f>
        <v>0</v>
      </c>
      <c r="BJ216" s="15" t="s">
        <v>80</v>
      </c>
      <c r="BK216" s="191">
        <f>ROUND(I216*H216,2)</f>
        <v>0</v>
      </c>
      <c r="BL216" s="15" t="s">
        <v>97</v>
      </c>
      <c r="BM216" s="190" t="s">
        <v>770</v>
      </c>
    </row>
    <row r="217" s="2" customFormat="1">
      <c r="A217" s="34"/>
      <c r="B217" s="35"/>
      <c r="C217" s="34"/>
      <c r="D217" s="192" t="s">
        <v>290</v>
      </c>
      <c r="E217" s="34"/>
      <c r="F217" s="193" t="s">
        <v>769</v>
      </c>
      <c r="G217" s="34"/>
      <c r="H217" s="34"/>
      <c r="I217" s="194"/>
      <c r="J217" s="34"/>
      <c r="K217" s="34"/>
      <c r="L217" s="35"/>
      <c r="M217" s="195"/>
      <c r="N217" s="196"/>
      <c r="O217" s="73"/>
      <c r="P217" s="73"/>
      <c r="Q217" s="73"/>
      <c r="R217" s="73"/>
      <c r="S217" s="73"/>
      <c r="T217" s="74"/>
      <c r="U217" s="34"/>
      <c r="V217" s="34"/>
      <c r="W217" s="34"/>
      <c r="X217" s="34"/>
      <c r="Y217" s="34"/>
      <c r="Z217" s="34"/>
      <c r="AA217" s="34"/>
      <c r="AB217" s="34"/>
      <c r="AC217" s="34"/>
      <c r="AD217" s="34"/>
      <c r="AE217" s="34"/>
      <c r="AT217" s="15" t="s">
        <v>290</v>
      </c>
      <c r="AU217" s="15" t="s">
        <v>80</v>
      </c>
    </row>
    <row r="218" s="2" customFormat="1">
      <c r="A218" s="34"/>
      <c r="B218" s="35"/>
      <c r="C218" s="34"/>
      <c r="D218" s="192" t="s">
        <v>291</v>
      </c>
      <c r="E218" s="34"/>
      <c r="F218" s="197" t="s">
        <v>771</v>
      </c>
      <c r="G218" s="34"/>
      <c r="H218" s="34"/>
      <c r="I218" s="194"/>
      <c r="J218" s="34"/>
      <c r="K218" s="34"/>
      <c r="L218" s="35"/>
      <c r="M218" s="195"/>
      <c r="N218" s="196"/>
      <c r="O218" s="73"/>
      <c r="P218" s="73"/>
      <c r="Q218" s="73"/>
      <c r="R218" s="73"/>
      <c r="S218" s="73"/>
      <c r="T218" s="74"/>
      <c r="U218" s="34"/>
      <c r="V218" s="34"/>
      <c r="W218" s="34"/>
      <c r="X218" s="34"/>
      <c r="Y218" s="34"/>
      <c r="Z218" s="34"/>
      <c r="AA218" s="34"/>
      <c r="AB218" s="34"/>
      <c r="AC218" s="34"/>
      <c r="AD218" s="34"/>
      <c r="AE218" s="34"/>
      <c r="AT218" s="15" t="s">
        <v>291</v>
      </c>
      <c r="AU218" s="15" t="s">
        <v>80</v>
      </c>
    </row>
    <row r="219" s="12" customFormat="1" ht="25.92" customHeight="1">
      <c r="A219" s="12"/>
      <c r="B219" s="164"/>
      <c r="C219" s="12"/>
      <c r="D219" s="165" t="s">
        <v>72</v>
      </c>
      <c r="E219" s="166" t="s">
        <v>90</v>
      </c>
      <c r="F219" s="166" t="s">
        <v>772</v>
      </c>
      <c r="G219" s="12"/>
      <c r="H219" s="12"/>
      <c r="I219" s="167"/>
      <c r="J219" s="168">
        <f>BK219</f>
        <v>0</v>
      </c>
      <c r="K219" s="12"/>
      <c r="L219" s="164"/>
      <c r="M219" s="169"/>
      <c r="N219" s="170"/>
      <c r="O219" s="170"/>
      <c r="P219" s="171">
        <f>SUM(P220:P240)</f>
        <v>0</v>
      </c>
      <c r="Q219" s="170"/>
      <c r="R219" s="171">
        <f>SUM(R220:R240)</f>
        <v>0</v>
      </c>
      <c r="S219" s="170"/>
      <c r="T219" s="172">
        <f>SUM(T220:T240)</f>
        <v>0</v>
      </c>
      <c r="U219" s="12"/>
      <c r="V219" s="12"/>
      <c r="W219" s="12"/>
      <c r="X219" s="12"/>
      <c r="Y219" s="12"/>
      <c r="Z219" s="12"/>
      <c r="AA219" s="12"/>
      <c r="AB219" s="12"/>
      <c r="AC219" s="12"/>
      <c r="AD219" s="12"/>
      <c r="AE219" s="12"/>
      <c r="AR219" s="165" t="s">
        <v>80</v>
      </c>
      <c r="AT219" s="173" t="s">
        <v>72</v>
      </c>
      <c r="AU219" s="173" t="s">
        <v>73</v>
      </c>
      <c r="AY219" s="165" t="s">
        <v>281</v>
      </c>
      <c r="BK219" s="174">
        <f>SUM(BK220:BK240)</f>
        <v>0</v>
      </c>
    </row>
    <row r="220" s="2" customFormat="1" ht="37.8" customHeight="1">
      <c r="A220" s="34"/>
      <c r="B220" s="177"/>
      <c r="C220" s="178" t="s">
        <v>483</v>
      </c>
      <c r="D220" s="178" t="s">
        <v>284</v>
      </c>
      <c r="E220" s="179" t="s">
        <v>773</v>
      </c>
      <c r="F220" s="180" t="s">
        <v>774</v>
      </c>
      <c r="G220" s="181" t="s">
        <v>510</v>
      </c>
      <c r="H220" s="203">
        <v>10.670999999999999</v>
      </c>
      <c r="I220" s="183"/>
      <c r="J220" s="184">
        <f>ROUND(I220*H220,2)</f>
        <v>0</v>
      </c>
      <c r="K220" s="185"/>
      <c r="L220" s="35"/>
      <c r="M220" s="186" t="s">
        <v>1</v>
      </c>
      <c r="N220" s="187" t="s">
        <v>38</v>
      </c>
      <c r="O220" s="73"/>
      <c r="P220" s="188">
        <f>O220*H220</f>
        <v>0</v>
      </c>
      <c r="Q220" s="188">
        <v>0</v>
      </c>
      <c r="R220" s="188">
        <f>Q220*H220</f>
        <v>0</v>
      </c>
      <c r="S220" s="188">
        <v>0</v>
      </c>
      <c r="T220" s="189">
        <f>S220*H220</f>
        <v>0</v>
      </c>
      <c r="U220" s="34"/>
      <c r="V220" s="34"/>
      <c r="W220" s="34"/>
      <c r="X220" s="34"/>
      <c r="Y220" s="34"/>
      <c r="Z220" s="34"/>
      <c r="AA220" s="34"/>
      <c r="AB220" s="34"/>
      <c r="AC220" s="34"/>
      <c r="AD220" s="34"/>
      <c r="AE220" s="34"/>
      <c r="AR220" s="190" t="s">
        <v>97</v>
      </c>
      <c r="AT220" s="190" t="s">
        <v>284</v>
      </c>
      <c r="AU220" s="190" t="s">
        <v>80</v>
      </c>
      <c r="AY220" s="15" t="s">
        <v>281</v>
      </c>
      <c r="BE220" s="191">
        <f>IF(N220="základní",J220,0)</f>
        <v>0</v>
      </c>
      <c r="BF220" s="191">
        <f>IF(N220="snížená",J220,0)</f>
        <v>0</v>
      </c>
      <c r="BG220" s="191">
        <f>IF(N220="zákl. přenesená",J220,0)</f>
        <v>0</v>
      </c>
      <c r="BH220" s="191">
        <f>IF(N220="sníž. přenesená",J220,0)</f>
        <v>0</v>
      </c>
      <c r="BI220" s="191">
        <f>IF(N220="nulová",J220,0)</f>
        <v>0</v>
      </c>
      <c r="BJ220" s="15" t="s">
        <v>80</v>
      </c>
      <c r="BK220" s="191">
        <f>ROUND(I220*H220,2)</f>
        <v>0</v>
      </c>
      <c r="BL220" s="15" t="s">
        <v>97</v>
      </c>
      <c r="BM220" s="190" t="s">
        <v>775</v>
      </c>
    </row>
    <row r="221" s="2" customFormat="1">
      <c r="A221" s="34"/>
      <c r="B221" s="35"/>
      <c r="C221" s="34"/>
      <c r="D221" s="192" t="s">
        <v>290</v>
      </c>
      <c r="E221" s="34"/>
      <c r="F221" s="193" t="s">
        <v>774</v>
      </c>
      <c r="G221" s="34"/>
      <c r="H221" s="34"/>
      <c r="I221" s="194"/>
      <c r="J221" s="34"/>
      <c r="K221" s="34"/>
      <c r="L221" s="35"/>
      <c r="M221" s="195"/>
      <c r="N221" s="196"/>
      <c r="O221" s="73"/>
      <c r="P221" s="73"/>
      <c r="Q221" s="73"/>
      <c r="R221" s="73"/>
      <c r="S221" s="73"/>
      <c r="T221" s="74"/>
      <c r="U221" s="34"/>
      <c r="V221" s="34"/>
      <c r="W221" s="34"/>
      <c r="X221" s="34"/>
      <c r="Y221" s="34"/>
      <c r="Z221" s="34"/>
      <c r="AA221" s="34"/>
      <c r="AB221" s="34"/>
      <c r="AC221" s="34"/>
      <c r="AD221" s="34"/>
      <c r="AE221" s="34"/>
      <c r="AT221" s="15" t="s">
        <v>290</v>
      </c>
      <c r="AU221" s="15" t="s">
        <v>80</v>
      </c>
    </row>
    <row r="222" s="2" customFormat="1">
      <c r="A222" s="34"/>
      <c r="B222" s="35"/>
      <c r="C222" s="34"/>
      <c r="D222" s="192" t="s">
        <v>291</v>
      </c>
      <c r="E222" s="34"/>
      <c r="F222" s="197" t="s">
        <v>776</v>
      </c>
      <c r="G222" s="34"/>
      <c r="H222" s="34"/>
      <c r="I222" s="194"/>
      <c r="J222" s="34"/>
      <c r="K222" s="34"/>
      <c r="L222" s="35"/>
      <c r="M222" s="195"/>
      <c r="N222" s="196"/>
      <c r="O222" s="73"/>
      <c r="P222" s="73"/>
      <c r="Q222" s="73"/>
      <c r="R222" s="73"/>
      <c r="S222" s="73"/>
      <c r="T222" s="74"/>
      <c r="U222" s="34"/>
      <c r="V222" s="34"/>
      <c r="W222" s="34"/>
      <c r="X222" s="34"/>
      <c r="Y222" s="34"/>
      <c r="Z222" s="34"/>
      <c r="AA222" s="34"/>
      <c r="AB222" s="34"/>
      <c r="AC222" s="34"/>
      <c r="AD222" s="34"/>
      <c r="AE222" s="34"/>
      <c r="AT222" s="15" t="s">
        <v>291</v>
      </c>
      <c r="AU222" s="15" t="s">
        <v>80</v>
      </c>
    </row>
    <row r="223" s="2" customFormat="1" ht="37.8" customHeight="1">
      <c r="A223" s="34"/>
      <c r="B223" s="177"/>
      <c r="C223" s="178" t="s">
        <v>487</v>
      </c>
      <c r="D223" s="178" t="s">
        <v>284</v>
      </c>
      <c r="E223" s="179" t="s">
        <v>777</v>
      </c>
      <c r="F223" s="180" t="s">
        <v>778</v>
      </c>
      <c r="G223" s="181" t="s">
        <v>403</v>
      </c>
      <c r="H223" s="203">
        <v>28.5</v>
      </c>
      <c r="I223" s="183"/>
      <c r="J223" s="184">
        <f>ROUND(I223*H223,2)</f>
        <v>0</v>
      </c>
      <c r="K223" s="185"/>
      <c r="L223" s="35"/>
      <c r="M223" s="186" t="s">
        <v>1</v>
      </c>
      <c r="N223" s="187" t="s">
        <v>38</v>
      </c>
      <c r="O223" s="73"/>
      <c r="P223" s="188">
        <f>O223*H223</f>
        <v>0</v>
      </c>
      <c r="Q223" s="188">
        <v>0</v>
      </c>
      <c r="R223" s="188">
        <f>Q223*H223</f>
        <v>0</v>
      </c>
      <c r="S223" s="188">
        <v>0</v>
      </c>
      <c r="T223" s="189">
        <f>S223*H223</f>
        <v>0</v>
      </c>
      <c r="U223" s="34"/>
      <c r="V223" s="34"/>
      <c r="W223" s="34"/>
      <c r="X223" s="34"/>
      <c r="Y223" s="34"/>
      <c r="Z223" s="34"/>
      <c r="AA223" s="34"/>
      <c r="AB223" s="34"/>
      <c r="AC223" s="34"/>
      <c r="AD223" s="34"/>
      <c r="AE223" s="34"/>
      <c r="AR223" s="190" t="s">
        <v>97</v>
      </c>
      <c r="AT223" s="190" t="s">
        <v>284</v>
      </c>
      <c r="AU223" s="190" t="s">
        <v>80</v>
      </c>
      <c r="AY223" s="15" t="s">
        <v>281</v>
      </c>
      <c r="BE223" s="191">
        <f>IF(N223="základní",J223,0)</f>
        <v>0</v>
      </c>
      <c r="BF223" s="191">
        <f>IF(N223="snížená",J223,0)</f>
        <v>0</v>
      </c>
      <c r="BG223" s="191">
        <f>IF(N223="zákl. přenesená",J223,0)</f>
        <v>0</v>
      </c>
      <c r="BH223" s="191">
        <f>IF(N223="sníž. přenesená",J223,0)</f>
        <v>0</v>
      </c>
      <c r="BI223" s="191">
        <f>IF(N223="nulová",J223,0)</f>
        <v>0</v>
      </c>
      <c r="BJ223" s="15" t="s">
        <v>80</v>
      </c>
      <c r="BK223" s="191">
        <f>ROUND(I223*H223,2)</f>
        <v>0</v>
      </c>
      <c r="BL223" s="15" t="s">
        <v>97</v>
      </c>
      <c r="BM223" s="190" t="s">
        <v>779</v>
      </c>
    </row>
    <row r="224" s="2" customFormat="1">
      <c r="A224" s="34"/>
      <c r="B224" s="35"/>
      <c r="C224" s="34"/>
      <c r="D224" s="192" t="s">
        <v>290</v>
      </c>
      <c r="E224" s="34"/>
      <c r="F224" s="193" t="s">
        <v>778</v>
      </c>
      <c r="G224" s="34"/>
      <c r="H224" s="34"/>
      <c r="I224" s="194"/>
      <c r="J224" s="34"/>
      <c r="K224" s="34"/>
      <c r="L224" s="35"/>
      <c r="M224" s="195"/>
      <c r="N224" s="196"/>
      <c r="O224" s="73"/>
      <c r="P224" s="73"/>
      <c r="Q224" s="73"/>
      <c r="R224" s="73"/>
      <c r="S224" s="73"/>
      <c r="T224" s="74"/>
      <c r="U224" s="34"/>
      <c r="V224" s="34"/>
      <c r="W224" s="34"/>
      <c r="X224" s="34"/>
      <c r="Y224" s="34"/>
      <c r="Z224" s="34"/>
      <c r="AA224" s="34"/>
      <c r="AB224" s="34"/>
      <c r="AC224" s="34"/>
      <c r="AD224" s="34"/>
      <c r="AE224" s="34"/>
      <c r="AT224" s="15" t="s">
        <v>290</v>
      </c>
      <c r="AU224" s="15" t="s">
        <v>80</v>
      </c>
    </row>
    <row r="225" s="2" customFormat="1">
      <c r="A225" s="34"/>
      <c r="B225" s="35"/>
      <c r="C225" s="34"/>
      <c r="D225" s="192" t="s">
        <v>291</v>
      </c>
      <c r="E225" s="34"/>
      <c r="F225" s="197" t="s">
        <v>780</v>
      </c>
      <c r="G225" s="34"/>
      <c r="H225" s="34"/>
      <c r="I225" s="194"/>
      <c r="J225" s="34"/>
      <c r="K225" s="34"/>
      <c r="L225" s="35"/>
      <c r="M225" s="195"/>
      <c r="N225" s="196"/>
      <c r="O225" s="73"/>
      <c r="P225" s="73"/>
      <c r="Q225" s="73"/>
      <c r="R225" s="73"/>
      <c r="S225" s="73"/>
      <c r="T225" s="74"/>
      <c r="U225" s="34"/>
      <c r="V225" s="34"/>
      <c r="W225" s="34"/>
      <c r="X225" s="34"/>
      <c r="Y225" s="34"/>
      <c r="Z225" s="34"/>
      <c r="AA225" s="34"/>
      <c r="AB225" s="34"/>
      <c r="AC225" s="34"/>
      <c r="AD225" s="34"/>
      <c r="AE225" s="34"/>
      <c r="AT225" s="15" t="s">
        <v>291</v>
      </c>
      <c r="AU225" s="15" t="s">
        <v>80</v>
      </c>
    </row>
    <row r="226" s="2" customFormat="1" ht="37.8" customHeight="1">
      <c r="A226" s="34"/>
      <c r="B226" s="177"/>
      <c r="C226" s="178" t="s">
        <v>491</v>
      </c>
      <c r="D226" s="178" t="s">
        <v>284</v>
      </c>
      <c r="E226" s="179" t="s">
        <v>781</v>
      </c>
      <c r="F226" s="180" t="s">
        <v>782</v>
      </c>
      <c r="G226" s="181" t="s">
        <v>403</v>
      </c>
      <c r="H226" s="203">
        <v>28.5</v>
      </c>
      <c r="I226" s="183"/>
      <c r="J226" s="184">
        <f>ROUND(I226*H226,2)</f>
        <v>0</v>
      </c>
      <c r="K226" s="185"/>
      <c r="L226" s="35"/>
      <c r="M226" s="186" t="s">
        <v>1</v>
      </c>
      <c r="N226" s="187" t="s">
        <v>38</v>
      </c>
      <c r="O226" s="73"/>
      <c r="P226" s="188">
        <f>O226*H226</f>
        <v>0</v>
      </c>
      <c r="Q226" s="188">
        <v>0</v>
      </c>
      <c r="R226" s="188">
        <f>Q226*H226</f>
        <v>0</v>
      </c>
      <c r="S226" s="188">
        <v>0</v>
      </c>
      <c r="T226" s="189">
        <f>S226*H226</f>
        <v>0</v>
      </c>
      <c r="U226" s="34"/>
      <c r="V226" s="34"/>
      <c r="W226" s="34"/>
      <c r="X226" s="34"/>
      <c r="Y226" s="34"/>
      <c r="Z226" s="34"/>
      <c r="AA226" s="34"/>
      <c r="AB226" s="34"/>
      <c r="AC226" s="34"/>
      <c r="AD226" s="34"/>
      <c r="AE226" s="34"/>
      <c r="AR226" s="190" t="s">
        <v>97</v>
      </c>
      <c r="AT226" s="190" t="s">
        <v>284</v>
      </c>
      <c r="AU226" s="190" t="s">
        <v>80</v>
      </c>
      <c r="AY226" s="15" t="s">
        <v>281</v>
      </c>
      <c r="BE226" s="191">
        <f>IF(N226="základní",J226,0)</f>
        <v>0</v>
      </c>
      <c r="BF226" s="191">
        <f>IF(N226="snížená",J226,0)</f>
        <v>0</v>
      </c>
      <c r="BG226" s="191">
        <f>IF(N226="zákl. přenesená",J226,0)</f>
        <v>0</v>
      </c>
      <c r="BH226" s="191">
        <f>IF(N226="sníž. přenesená",J226,0)</f>
        <v>0</v>
      </c>
      <c r="BI226" s="191">
        <f>IF(N226="nulová",J226,0)</f>
        <v>0</v>
      </c>
      <c r="BJ226" s="15" t="s">
        <v>80</v>
      </c>
      <c r="BK226" s="191">
        <f>ROUND(I226*H226,2)</f>
        <v>0</v>
      </c>
      <c r="BL226" s="15" t="s">
        <v>97</v>
      </c>
      <c r="BM226" s="190" t="s">
        <v>783</v>
      </c>
    </row>
    <row r="227" s="2" customFormat="1">
      <c r="A227" s="34"/>
      <c r="B227" s="35"/>
      <c r="C227" s="34"/>
      <c r="D227" s="192" t="s">
        <v>290</v>
      </c>
      <c r="E227" s="34"/>
      <c r="F227" s="193" t="s">
        <v>782</v>
      </c>
      <c r="G227" s="34"/>
      <c r="H227" s="34"/>
      <c r="I227" s="194"/>
      <c r="J227" s="34"/>
      <c r="K227" s="34"/>
      <c r="L227" s="35"/>
      <c r="M227" s="195"/>
      <c r="N227" s="196"/>
      <c r="O227" s="73"/>
      <c r="P227" s="73"/>
      <c r="Q227" s="73"/>
      <c r="R227" s="73"/>
      <c r="S227" s="73"/>
      <c r="T227" s="74"/>
      <c r="U227" s="34"/>
      <c r="V227" s="34"/>
      <c r="W227" s="34"/>
      <c r="X227" s="34"/>
      <c r="Y227" s="34"/>
      <c r="Z227" s="34"/>
      <c r="AA227" s="34"/>
      <c r="AB227" s="34"/>
      <c r="AC227" s="34"/>
      <c r="AD227" s="34"/>
      <c r="AE227" s="34"/>
      <c r="AT227" s="15" t="s">
        <v>290</v>
      </c>
      <c r="AU227" s="15" t="s">
        <v>80</v>
      </c>
    </row>
    <row r="228" s="2" customFormat="1">
      <c r="A228" s="34"/>
      <c r="B228" s="35"/>
      <c r="C228" s="34"/>
      <c r="D228" s="192" t="s">
        <v>291</v>
      </c>
      <c r="E228" s="34"/>
      <c r="F228" s="197" t="s">
        <v>780</v>
      </c>
      <c r="G228" s="34"/>
      <c r="H228" s="34"/>
      <c r="I228" s="194"/>
      <c r="J228" s="34"/>
      <c r="K228" s="34"/>
      <c r="L228" s="35"/>
      <c r="M228" s="195"/>
      <c r="N228" s="196"/>
      <c r="O228" s="73"/>
      <c r="P228" s="73"/>
      <c r="Q228" s="73"/>
      <c r="R228" s="73"/>
      <c r="S228" s="73"/>
      <c r="T228" s="74"/>
      <c r="U228" s="34"/>
      <c r="V228" s="34"/>
      <c r="W228" s="34"/>
      <c r="X228" s="34"/>
      <c r="Y228" s="34"/>
      <c r="Z228" s="34"/>
      <c r="AA228" s="34"/>
      <c r="AB228" s="34"/>
      <c r="AC228" s="34"/>
      <c r="AD228" s="34"/>
      <c r="AE228" s="34"/>
      <c r="AT228" s="15" t="s">
        <v>291</v>
      </c>
      <c r="AU228" s="15" t="s">
        <v>80</v>
      </c>
    </row>
    <row r="229" s="2" customFormat="1" ht="21.75" customHeight="1">
      <c r="A229" s="34"/>
      <c r="B229" s="177"/>
      <c r="C229" s="178" t="s">
        <v>498</v>
      </c>
      <c r="D229" s="178" t="s">
        <v>284</v>
      </c>
      <c r="E229" s="179" t="s">
        <v>784</v>
      </c>
      <c r="F229" s="180" t="s">
        <v>785</v>
      </c>
      <c r="G229" s="181" t="s">
        <v>515</v>
      </c>
      <c r="H229" s="203">
        <v>1.6000000000000001</v>
      </c>
      <c r="I229" s="183"/>
      <c r="J229" s="184">
        <f>ROUND(I229*H229,2)</f>
        <v>0</v>
      </c>
      <c r="K229" s="185"/>
      <c r="L229" s="35"/>
      <c r="M229" s="186" t="s">
        <v>1</v>
      </c>
      <c r="N229" s="187" t="s">
        <v>38</v>
      </c>
      <c r="O229" s="73"/>
      <c r="P229" s="188">
        <f>O229*H229</f>
        <v>0</v>
      </c>
      <c r="Q229" s="188">
        <v>0</v>
      </c>
      <c r="R229" s="188">
        <f>Q229*H229</f>
        <v>0</v>
      </c>
      <c r="S229" s="188">
        <v>0</v>
      </c>
      <c r="T229" s="189">
        <f>S229*H229</f>
        <v>0</v>
      </c>
      <c r="U229" s="34"/>
      <c r="V229" s="34"/>
      <c r="W229" s="34"/>
      <c r="X229" s="34"/>
      <c r="Y229" s="34"/>
      <c r="Z229" s="34"/>
      <c r="AA229" s="34"/>
      <c r="AB229" s="34"/>
      <c r="AC229" s="34"/>
      <c r="AD229" s="34"/>
      <c r="AE229" s="34"/>
      <c r="AR229" s="190" t="s">
        <v>97</v>
      </c>
      <c r="AT229" s="190" t="s">
        <v>284</v>
      </c>
      <c r="AU229" s="190" t="s">
        <v>80</v>
      </c>
      <c r="AY229" s="15" t="s">
        <v>281</v>
      </c>
      <c r="BE229" s="191">
        <f>IF(N229="základní",J229,0)</f>
        <v>0</v>
      </c>
      <c r="BF229" s="191">
        <f>IF(N229="snížená",J229,0)</f>
        <v>0</v>
      </c>
      <c r="BG229" s="191">
        <f>IF(N229="zákl. přenesená",J229,0)</f>
        <v>0</v>
      </c>
      <c r="BH229" s="191">
        <f>IF(N229="sníž. přenesená",J229,0)</f>
        <v>0</v>
      </c>
      <c r="BI229" s="191">
        <f>IF(N229="nulová",J229,0)</f>
        <v>0</v>
      </c>
      <c r="BJ229" s="15" t="s">
        <v>80</v>
      </c>
      <c r="BK229" s="191">
        <f>ROUND(I229*H229,2)</f>
        <v>0</v>
      </c>
      <c r="BL229" s="15" t="s">
        <v>97</v>
      </c>
      <c r="BM229" s="190" t="s">
        <v>786</v>
      </c>
    </row>
    <row r="230" s="2" customFormat="1">
      <c r="A230" s="34"/>
      <c r="B230" s="35"/>
      <c r="C230" s="34"/>
      <c r="D230" s="192" t="s">
        <v>290</v>
      </c>
      <c r="E230" s="34"/>
      <c r="F230" s="193" t="s">
        <v>785</v>
      </c>
      <c r="G230" s="34"/>
      <c r="H230" s="34"/>
      <c r="I230" s="194"/>
      <c r="J230" s="34"/>
      <c r="K230" s="34"/>
      <c r="L230" s="35"/>
      <c r="M230" s="195"/>
      <c r="N230" s="196"/>
      <c r="O230" s="73"/>
      <c r="P230" s="73"/>
      <c r="Q230" s="73"/>
      <c r="R230" s="73"/>
      <c r="S230" s="73"/>
      <c r="T230" s="74"/>
      <c r="U230" s="34"/>
      <c r="V230" s="34"/>
      <c r="W230" s="34"/>
      <c r="X230" s="34"/>
      <c r="Y230" s="34"/>
      <c r="Z230" s="34"/>
      <c r="AA230" s="34"/>
      <c r="AB230" s="34"/>
      <c r="AC230" s="34"/>
      <c r="AD230" s="34"/>
      <c r="AE230" s="34"/>
      <c r="AT230" s="15" t="s">
        <v>290</v>
      </c>
      <c r="AU230" s="15" t="s">
        <v>80</v>
      </c>
    </row>
    <row r="231" s="2" customFormat="1">
      <c r="A231" s="34"/>
      <c r="B231" s="35"/>
      <c r="C231" s="34"/>
      <c r="D231" s="192" t="s">
        <v>291</v>
      </c>
      <c r="E231" s="34"/>
      <c r="F231" s="197" t="s">
        <v>787</v>
      </c>
      <c r="G231" s="34"/>
      <c r="H231" s="34"/>
      <c r="I231" s="194"/>
      <c r="J231" s="34"/>
      <c r="K231" s="34"/>
      <c r="L231" s="35"/>
      <c r="M231" s="195"/>
      <c r="N231" s="196"/>
      <c r="O231" s="73"/>
      <c r="P231" s="73"/>
      <c r="Q231" s="73"/>
      <c r="R231" s="73"/>
      <c r="S231" s="73"/>
      <c r="T231" s="74"/>
      <c r="U231" s="34"/>
      <c r="V231" s="34"/>
      <c r="W231" s="34"/>
      <c r="X231" s="34"/>
      <c r="Y231" s="34"/>
      <c r="Z231" s="34"/>
      <c r="AA231" s="34"/>
      <c r="AB231" s="34"/>
      <c r="AC231" s="34"/>
      <c r="AD231" s="34"/>
      <c r="AE231" s="34"/>
      <c r="AT231" s="15" t="s">
        <v>291</v>
      </c>
      <c r="AU231" s="15" t="s">
        <v>80</v>
      </c>
    </row>
    <row r="232" s="2" customFormat="1" ht="16.5" customHeight="1">
      <c r="A232" s="34"/>
      <c r="B232" s="177"/>
      <c r="C232" s="178" t="s">
        <v>502</v>
      </c>
      <c r="D232" s="178" t="s">
        <v>284</v>
      </c>
      <c r="E232" s="179" t="s">
        <v>788</v>
      </c>
      <c r="F232" s="180" t="s">
        <v>789</v>
      </c>
      <c r="G232" s="181" t="s">
        <v>790</v>
      </c>
      <c r="H232" s="203">
        <v>1</v>
      </c>
      <c r="I232" s="183"/>
      <c r="J232" s="184">
        <f>ROUND(I232*H232,2)</f>
        <v>0</v>
      </c>
      <c r="K232" s="185"/>
      <c r="L232" s="35"/>
      <c r="M232" s="186" t="s">
        <v>1</v>
      </c>
      <c r="N232" s="187" t="s">
        <v>38</v>
      </c>
      <c r="O232" s="73"/>
      <c r="P232" s="188">
        <f>O232*H232</f>
        <v>0</v>
      </c>
      <c r="Q232" s="188">
        <v>0</v>
      </c>
      <c r="R232" s="188">
        <f>Q232*H232</f>
        <v>0</v>
      </c>
      <c r="S232" s="188">
        <v>0</v>
      </c>
      <c r="T232" s="189">
        <f>S232*H232</f>
        <v>0</v>
      </c>
      <c r="U232" s="34"/>
      <c r="V232" s="34"/>
      <c r="W232" s="34"/>
      <c r="X232" s="34"/>
      <c r="Y232" s="34"/>
      <c r="Z232" s="34"/>
      <c r="AA232" s="34"/>
      <c r="AB232" s="34"/>
      <c r="AC232" s="34"/>
      <c r="AD232" s="34"/>
      <c r="AE232" s="34"/>
      <c r="AR232" s="190" t="s">
        <v>97</v>
      </c>
      <c r="AT232" s="190" t="s">
        <v>284</v>
      </c>
      <c r="AU232" s="190" t="s">
        <v>80</v>
      </c>
      <c r="AY232" s="15" t="s">
        <v>281</v>
      </c>
      <c r="BE232" s="191">
        <f>IF(N232="základní",J232,0)</f>
        <v>0</v>
      </c>
      <c r="BF232" s="191">
        <f>IF(N232="snížená",J232,0)</f>
        <v>0</v>
      </c>
      <c r="BG232" s="191">
        <f>IF(N232="zákl. přenesená",J232,0)</f>
        <v>0</v>
      </c>
      <c r="BH232" s="191">
        <f>IF(N232="sníž. přenesená",J232,0)</f>
        <v>0</v>
      </c>
      <c r="BI232" s="191">
        <f>IF(N232="nulová",J232,0)</f>
        <v>0</v>
      </c>
      <c r="BJ232" s="15" t="s">
        <v>80</v>
      </c>
      <c r="BK232" s="191">
        <f>ROUND(I232*H232,2)</f>
        <v>0</v>
      </c>
      <c r="BL232" s="15" t="s">
        <v>97</v>
      </c>
      <c r="BM232" s="190" t="s">
        <v>791</v>
      </c>
    </row>
    <row r="233" s="2" customFormat="1">
      <c r="A233" s="34"/>
      <c r="B233" s="35"/>
      <c r="C233" s="34"/>
      <c r="D233" s="192" t="s">
        <v>290</v>
      </c>
      <c r="E233" s="34"/>
      <c r="F233" s="193" t="s">
        <v>792</v>
      </c>
      <c r="G233" s="34"/>
      <c r="H233" s="34"/>
      <c r="I233" s="194"/>
      <c r="J233" s="34"/>
      <c r="K233" s="34"/>
      <c r="L233" s="35"/>
      <c r="M233" s="195"/>
      <c r="N233" s="196"/>
      <c r="O233" s="73"/>
      <c r="P233" s="73"/>
      <c r="Q233" s="73"/>
      <c r="R233" s="73"/>
      <c r="S233" s="73"/>
      <c r="T233" s="74"/>
      <c r="U233" s="34"/>
      <c r="V233" s="34"/>
      <c r="W233" s="34"/>
      <c r="X233" s="34"/>
      <c r="Y233" s="34"/>
      <c r="Z233" s="34"/>
      <c r="AA233" s="34"/>
      <c r="AB233" s="34"/>
      <c r="AC233" s="34"/>
      <c r="AD233" s="34"/>
      <c r="AE233" s="34"/>
      <c r="AT233" s="15" t="s">
        <v>290</v>
      </c>
      <c r="AU233" s="15" t="s">
        <v>80</v>
      </c>
    </row>
    <row r="234" s="2" customFormat="1">
      <c r="A234" s="34"/>
      <c r="B234" s="35"/>
      <c r="C234" s="34"/>
      <c r="D234" s="192" t="s">
        <v>291</v>
      </c>
      <c r="E234" s="34"/>
      <c r="F234" s="197" t="s">
        <v>793</v>
      </c>
      <c r="G234" s="34"/>
      <c r="H234" s="34"/>
      <c r="I234" s="194"/>
      <c r="J234" s="34"/>
      <c r="K234" s="34"/>
      <c r="L234" s="35"/>
      <c r="M234" s="195"/>
      <c r="N234" s="196"/>
      <c r="O234" s="73"/>
      <c r="P234" s="73"/>
      <c r="Q234" s="73"/>
      <c r="R234" s="73"/>
      <c r="S234" s="73"/>
      <c r="T234" s="74"/>
      <c r="U234" s="34"/>
      <c r="V234" s="34"/>
      <c r="W234" s="34"/>
      <c r="X234" s="34"/>
      <c r="Y234" s="34"/>
      <c r="Z234" s="34"/>
      <c r="AA234" s="34"/>
      <c r="AB234" s="34"/>
      <c r="AC234" s="34"/>
      <c r="AD234" s="34"/>
      <c r="AE234" s="34"/>
      <c r="AT234" s="15" t="s">
        <v>291</v>
      </c>
      <c r="AU234" s="15" t="s">
        <v>80</v>
      </c>
    </row>
    <row r="235" s="2" customFormat="1" ht="16.5" customHeight="1">
      <c r="A235" s="34"/>
      <c r="B235" s="177"/>
      <c r="C235" s="178" t="s">
        <v>507</v>
      </c>
      <c r="D235" s="178" t="s">
        <v>284</v>
      </c>
      <c r="E235" s="179" t="s">
        <v>794</v>
      </c>
      <c r="F235" s="180" t="s">
        <v>795</v>
      </c>
      <c r="G235" s="181" t="s">
        <v>403</v>
      </c>
      <c r="H235" s="203">
        <v>26.507000000000001</v>
      </c>
      <c r="I235" s="183"/>
      <c r="J235" s="184">
        <f>ROUND(I235*H235,2)</f>
        <v>0</v>
      </c>
      <c r="K235" s="185"/>
      <c r="L235" s="35"/>
      <c r="M235" s="186" t="s">
        <v>1</v>
      </c>
      <c r="N235" s="187" t="s">
        <v>38</v>
      </c>
      <c r="O235" s="73"/>
      <c r="P235" s="188">
        <f>O235*H235</f>
        <v>0</v>
      </c>
      <c r="Q235" s="188">
        <v>0</v>
      </c>
      <c r="R235" s="188">
        <f>Q235*H235</f>
        <v>0</v>
      </c>
      <c r="S235" s="188">
        <v>0</v>
      </c>
      <c r="T235" s="189">
        <f>S235*H235</f>
        <v>0</v>
      </c>
      <c r="U235" s="34"/>
      <c r="V235" s="34"/>
      <c r="W235" s="34"/>
      <c r="X235" s="34"/>
      <c r="Y235" s="34"/>
      <c r="Z235" s="34"/>
      <c r="AA235" s="34"/>
      <c r="AB235" s="34"/>
      <c r="AC235" s="34"/>
      <c r="AD235" s="34"/>
      <c r="AE235" s="34"/>
      <c r="AR235" s="190" t="s">
        <v>97</v>
      </c>
      <c r="AT235" s="190" t="s">
        <v>284</v>
      </c>
      <c r="AU235" s="190" t="s">
        <v>80</v>
      </c>
      <c r="AY235" s="15" t="s">
        <v>281</v>
      </c>
      <c r="BE235" s="191">
        <f>IF(N235="základní",J235,0)</f>
        <v>0</v>
      </c>
      <c r="BF235" s="191">
        <f>IF(N235="snížená",J235,0)</f>
        <v>0</v>
      </c>
      <c r="BG235" s="191">
        <f>IF(N235="zákl. přenesená",J235,0)</f>
        <v>0</v>
      </c>
      <c r="BH235" s="191">
        <f>IF(N235="sníž. přenesená",J235,0)</f>
        <v>0</v>
      </c>
      <c r="BI235" s="191">
        <f>IF(N235="nulová",J235,0)</f>
        <v>0</v>
      </c>
      <c r="BJ235" s="15" t="s">
        <v>80</v>
      </c>
      <c r="BK235" s="191">
        <f>ROUND(I235*H235,2)</f>
        <v>0</v>
      </c>
      <c r="BL235" s="15" t="s">
        <v>97</v>
      </c>
      <c r="BM235" s="190" t="s">
        <v>796</v>
      </c>
    </row>
    <row r="236" s="2" customFormat="1">
      <c r="A236" s="34"/>
      <c r="B236" s="35"/>
      <c r="C236" s="34"/>
      <c r="D236" s="192" t="s">
        <v>290</v>
      </c>
      <c r="E236" s="34"/>
      <c r="F236" s="193" t="s">
        <v>795</v>
      </c>
      <c r="G236" s="34"/>
      <c r="H236" s="34"/>
      <c r="I236" s="194"/>
      <c r="J236" s="34"/>
      <c r="K236" s="34"/>
      <c r="L236" s="35"/>
      <c r="M236" s="195"/>
      <c r="N236" s="196"/>
      <c r="O236" s="73"/>
      <c r="P236" s="73"/>
      <c r="Q236" s="73"/>
      <c r="R236" s="73"/>
      <c r="S236" s="73"/>
      <c r="T236" s="74"/>
      <c r="U236" s="34"/>
      <c r="V236" s="34"/>
      <c r="W236" s="34"/>
      <c r="X236" s="34"/>
      <c r="Y236" s="34"/>
      <c r="Z236" s="34"/>
      <c r="AA236" s="34"/>
      <c r="AB236" s="34"/>
      <c r="AC236" s="34"/>
      <c r="AD236" s="34"/>
      <c r="AE236" s="34"/>
      <c r="AT236" s="15" t="s">
        <v>290</v>
      </c>
      <c r="AU236" s="15" t="s">
        <v>80</v>
      </c>
    </row>
    <row r="237" s="2" customFormat="1">
      <c r="A237" s="34"/>
      <c r="B237" s="35"/>
      <c r="C237" s="34"/>
      <c r="D237" s="192" t="s">
        <v>291</v>
      </c>
      <c r="E237" s="34"/>
      <c r="F237" s="197" t="s">
        <v>797</v>
      </c>
      <c r="G237" s="34"/>
      <c r="H237" s="34"/>
      <c r="I237" s="194"/>
      <c r="J237" s="34"/>
      <c r="K237" s="34"/>
      <c r="L237" s="35"/>
      <c r="M237" s="195"/>
      <c r="N237" s="196"/>
      <c r="O237" s="73"/>
      <c r="P237" s="73"/>
      <c r="Q237" s="73"/>
      <c r="R237" s="73"/>
      <c r="S237" s="73"/>
      <c r="T237" s="74"/>
      <c r="U237" s="34"/>
      <c r="V237" s="34"/>
      <c r="W237" s="34"/>
      <c r="X237" s="34"/>
      <c r="Y237" s="34"/>
      <c r="Z237" s="34"/>
      <c r="AA237" s="34"/>
      <c r="AB237" s="34"/>
      <c r="AC237" s="34"/>
      <c r="AD237" s="34"/>
      <c r="AE237" s="34"/>
      <c r="AT237" s="15" t="s">
        <v>291</v>
      </c>
      <c r="AU237" s="15" t="s">
        <v>80</v>
      </c>
    </row>
    <row r="238" s="2" customFormat="1" ht="16.5" customHeight="1">
      <c r="A238" s="34"/>
      <c r="B238" s="177"/>
      <c r="C238" s="178" t="s">
        <v>798</v>
      </c>
      <c r="D238" s="178" t="s">
        <v>284</v>
      </c>
      <c r="E238" s="179" t="s">
        <v>799</v>
      </c>
      <c r="F238" s="180" t="s">
        <v>800</v>
      </c>
      <c r="G238" s="181" t="s">
        <v>403</v>
      </c>
      <c r="H238" s="203">
        <v>28.5</v>
      </c>
      <c r="I238" s="183"/>
      <c r="J238" s="184">
        <f>ROUND(I238*H238,2)</f>
        <v>0</v>
      </c>
      <c r="K238" s="185"/>
      <c r="L238" s="35"/>
      <c r="M238" s="186" t="s">
        <v>1</v>
      </c>
      <c r="N238" s="187" t="s">
        <v>38</v>
      </c>
      <c r="O238" s="73"/>
      <c r="P238" s="188">
        <f>O238*H238</f>
        <v>0</v>
      </c>
      <c r="Q238" s="188">
        <v>0</v>
      </c>
      <c r="R238" s="188">
        <f>Q238*H238</f>
        <v>0</v>
      </c>
      <c r="S238" s="188">
        <v>0</v>
      </c>
      <c r="T238" s="189">
        <f>S238*H238</f>
        <v>0</v>
      </c>
      <c r="U238" s="34"/>
      <c r="V238" s="34"/>
      <c r="W238" s="34"/>
      <c r="X238" s="34"/>
      <c r="Y238" s="34"/>
      <c r="Z238" s="34"/>
      <c r="AA238" s="34"/>
      <c r="AB238" s="34"/>
      <c r="AC238" s="34"/>
      <c r="AD238" s="34"/>
      <c r="AE238" s="34"/>
      <c r="AR238" s="190" t="s">
        <v>97</v>
      </c>
      <c r="AT238" s="190" t="s">
        <v>284</v>
      </c>
      <c r="AU238" s="190" t="s">
        <v>80</v>
      </c>
      <c r="AY238" s="15" t="s">
        <v>281</v>
      </c>
      <c r="BE238" s="191">
        <f>IF(N238="základní",J238,0)</f>
        <v>0</v>
      </c>
      <c r="BF238" s="191">
        <f>IF(N238="snížená",J238,0)</f>
        <v>0</v>
      </c>
      <c r="BG238" s="191">
        <f>IF(N238="zákl. přenesená",J238,0)</f>
        <v>0</v>
      </c>
      <c r="BH238" s="191">
        <f>IF(N238="sníž. přenesená",J238,0)</f>
        <v>0</v>
      </c>
      <c r="BI238" s="191">
        <f>IF(N238="nulová",J238,0)</f>
        <v>0</v>
      </c>
      <c r="BJ238" s="15" t="s">
        <v>80</v>
      </c>
      <c r="BK238" s="191">
        <f>ROUND(I238*H238,2)</f>
        <v>0</v>
      </c>
      <c r="BL238" s="15" t="s">
        <v>97</v>
      </c>
      <c r="BM238" s="190" t="s">
        <v>801</v>
      </c>
    </row>
    <row r="239" s="2" customFormat="1">
      <c r="A239" s="34"/>
      <c r="B239" s="35"/>
      <c r="C239" s="34"/>
      <c r="D239" s="192" t="s">
        <v>290</v>
      </c>
      <c r="E239" s="34"/>
      <c r="F239" s="193" t="s">
        <v>800</v>
      </c>
      <c r="G239" s="34"/>
      <c r="H239" s="34"/>
      <c r="I239" s="194"/>
      <c r="J239" s="34"/>
      <c r="K239" s="34"/>
      <c r="L239" s="35"/>
      <c r="M239" s="195"/>
      <c r="N239" s="196"/>
      <c r="O239" s="73"/>
      <c r="P239" s="73"/>
      <c r="Q239" s="73"/>
      <c r="R239" s="73"/>
      <c r="S239" s="73"/>
      <c r="T239" s="74"/>
      <c r="U239" s="34"/>
      <c r="V239" s="34"/>
      <c r="W239" s="34"/>
      <c r="X239" s="34"/>
      <c r="Y239" s="34"/>
      <c r="Z239" s="34"/>
      <c r="AA239" s="34"/>
      <c r="AB239" s="34"/>
      <c r="AC239" s="34"/>
      <c r="AD239" s="34"/>
      <c r="AE239" s="34"/>
      <c r="AT239" s="15" t="s">
        <v>290</v>
      </c>
      <c r="AU239" s="15" t="s">
        <v>80</v>
      </c>
    </row>
    <row r="240" s="2" customFormat="1">
      <c r="A240" s="34"/>
      <c r="B240" s="35"/>
      <c r="C240" s="34"/>
      <c r="D240" s="192" t="s">
        <v>291</v>
      </c>
      <c r="E240" s="34"/>
      <c r="F240" s="197" t="s">
        <v>802</v>
      </c>
      <c r="G240" s="34"/>
      <c r="H240" s="34"/>
      <c r="I240" s="194"/>
      <c r="J240" s="34"/>
      <c r="K240" s="34"/>
      <c r="L240" s="35"/>
      <c r="M240" s="195"/>
      <c r="N240" s="196"/>
      <c r="O240" s="73"/>
      <c r="P240" s="73"/>
      <c r="Q240" s="73"/>
      <c r="R240" s="73"/>
      <c r="S240" s="73"/>
      <c r="T240" s="74"/>
      <c r="U240" s="34"/>
      <c r="V240" s="34"/>
      <c r="W240" s="34"/>
      <c r="X240" s="34"/>
      <c r="Y240" s="34"/>
      <c r="Z240" s="34"/>
      <c r="AA240" s="34"/>
      <c r="AB240" s="34"/>
      <c r="AC240" s="34"/>
      <c r="AD240" s="34"/>
      <c r="AE240" s="34"/>
      <c r="AT240" s="15" t="s">
        <v>291</v>
      </c>
      <c r="AU240" s="15" t="s">
        <v>80</v>
      </c>
    </row>
    <row r="241" s="12" customFormat="1" ht="25.92" customHeight="1">
      <c r="A241" s="12"/>
      <c r="B241" s="164"/>
      <c r="C241" s="12"/>
      <c r="D241" s="165" t="s">
        <v>72</v>
      </c>
      <c r="E241" s="166" t="s">
        <v>540</v>
      </c>
      <c r="F241" s="166" t="s">
        <v>803</v>
      </c>
      <c r="G241" s="12"/>
      <c r="H241" s="12"/>
      <c r="I241" s="167"/>
      <c r="J241" s="168">
        <f>BK241</f>
        <v>0</v>
      </c>
      <c r="K241" s="12"/>
      <c r="L241" s="164"/>
      <c r="M241" s="169"/>
      <c r="N241" s="170"/>
      <c r="O241" s="170"/>
      <c r="P241" s="171">
        <f>SUM(P242:P244)</f>
        <v>0</v>
      </c>
      <c r="Q241" s="170"/>
      <c r="R241" s="171">
        <f>SUM(R242:R244)</f>
        <v>0</v>
      </c>
      <c r="S241" s="170"/>
      <c r="T241" s="172">
        <f>SUM(T242:T244)</f>
        <v>0</v>
      </c>
      <c r="U241" s="12"/>
      <c r="V241" s="12"/>
      <c r="W241" s="12"/>
      <c r="X241" s="12"/>
      <c r="Y241" s="12"/>
      <c r="Z241" s="12"/>
      <c r="AA241" s="12"/>
      <c r="AB241" s="12"/>
      <c r="AC241" s="12"/>
      <c r="AD241" s="12"/>
      <c r="AE241" s="12"/>
      <c r="AR241" s="165" t="s">
        <v>80</v>
      </c>
      <c r="AT241" s="173" t="s">
        <v>72</v>
      </c>
      <c r="AU241" s="173" t="s">
        <v>73</v>
      </c>
      <c r="AY241" s="165" t="s">
        <v>281</v>
      </c>
      <c r="BK241" s="174">
        <f>SUM(BK242:BK244)</f>
        <v>0</v>
      </c>
    </row>
    <row r="242" s="2" customFormat="1" ht="37.8" customHeight="1">
      <c r="A242" s="34"/>
      <c r="B242" s="177"/>
      <c r="C242" s="178" t="s">
        <v>804</v>
      </c>
      <c r="D242" s="178" t="s">
        <v>284</v>
      </c>
      <c r="E242" s="179" t="s">
        <v>632</v>
      </c>
      <c r="F242" s="180" t="s">
        <v>805</v>
      </c>
      <c r="G242" s="181" t="s">
        <v>403</v>
      </c>
      <c r="H242" s="203">
        <v>26.507000000000001</v>
      </c>
      <c r="I242" s="183"/>
      <c r="J242" s="184">
        <f>ROUND(I242*H242,2)</f>
        <v>0</v>
      </c>
      <c r="K242" s="185"/>
      <c r="L242" s="35"/>
      <c r="M242" s="186" t="s">
        <v>1</v>
      </c>
      <c r="N242" s="187" t="s">
        <v>38</v>
      </c>
      <c r="O242" s="73"/>
      <c r="P242" s="188">
        <f>O242*H242</f>
        <v>0</v>
      </c>
      <c r="Q242" s="188">
        <v>0</v>
      </c>
      <c r="R242" s="188">
        <f>Q242*H242</f>
        <v>0</v>
      </c>
      <c r="S242" s="188">
        <v>0</v>
      </c>
      <c r="T242" s="189">
        <f>S242*H242</f>
        <v>0</v>
      </c>
      <c r="U242" s="34"/>
      <c r="V242" s="34"/>
      <c r="W242" s="34"/>
      <c r="X242" s="34"/>
      <c r="Y242" s="34"/>
      <c r="Z242" s="34"/>
      <c r="AA242" s="34"/>
      <c r="AB242" s="34"/>
      <c r="AC242" s="34"/>
      <c r="AD242" s="34"/>
      <c r="AE242" s="34"/>
      <c r="AR242" s="190" t="s">
        <v>97</v>
      </c>
      <c r="AT242" s="190" t="s">
        <v>284</v>
      </c>
      <c r="AU242" s="190" t="s">
        <v>80</v>
      </c>
      <c r="AY242" s="15" t="s">
        <v>281</v>
      </c>
      <c r="BE242" s="191">
        <f>IF(N242="základní",J242,0)</f>
        <v>0</v>
      </c>
      <c r="BF242" s="191">
        <f>IF(N242="snížená",J242,0)</f>
        <v>0</v>
      </c>
      <c r="BG242" s="191">
        <f>IF(N242="zákl. přenesená",J242,0)</f>
        <v>0</v>
      </c>
      <c r="BH242" s="191">
        <f>IF(N242="sníž. přenesená",J242,0)</f>
        <v>0</v>
      </c>
      <c r="BI242" s="191">
        <f>IF(N242="nulová",J242,0)</f>
        <v>0</v>
      </c>
      <c r="BJ242" s="15" t="s">
        <v>80</v>
      </c>
      <c r="BK242" s="191">
        <f>ROUND(I242*H242,2)</f>
        <v>0</v>
      </c>
      <c r="BL242" s="15" t="s">
        <v>97</v>
      </c>
      <c r="BM242" s="190" t="s">
        <v>806</v>
      </c>
    </row>
    <row r="243" s="2" customFormat="1">
      <c r="A243" s="34"/>
      <c r="B243" s="35"/>
      <c r="C243" s="34"/>
      <c r="D243" s="192" t="s">
        <v>290</v>
      </c>
      <c r="E243" s="34"/>
      <c r="F243" s="193" t="s">
        <v>805</v>
      </c>
      <c r="G243" s="34"/>
      <c r="H243" s="34"/>
      <c r="I243" s="194"/>
      <c r="J243" s="34"/>
      <c r="K243" s="34"/>
      <c r="L243" s="35"/>
      <c r="M243" s="195"/>
      <c r="N243" s="196"/>
      <c r="O243" s="73"/>
      <c r="P243" s="73"/>
      <c r="Q243" s="73"/>
      <c r="R243" s="73"/>
      <c r="S243" s="73"/>
      <c r="T243" s="74"/>
      <c r="U243" s="34"/>
      <c r="V243" s="34"/>
      <c r="W243" s="34"/>
      <c r="X243" s="34"/>
      <c r="Y243" s="34"/>
      <c r="Z243" s="34"/>
      <c r="AA243" s="34"/>
      <c r="AB243" s="34"/>
      <c r="AC243" s="34"/>
      <c r="AD243" s="34"/>
      <c r="AE243" s="34"/>
      <c r="AT243" s="15" t="s">
        <v>290</v>
      </c>
      <c r="AU243" s="15" t="s">
        <v>80</v>
      </c>
    </row>
    <row r="244" s="2" customFormat="1">
      <c r="A244" s="34"/>
      <c r="B244" s="35"/>
      <c r="C244" s="34"/>
      <c r="D244" s="192" t="s">
        <v>291</v>
      </c>
      <c r="E244" s="34"/>
      <c r="F244" s="197" t="s">
        <v>807</v>
      </c>
      <c r="G244" s="34"/>
      <c r="H244" s="34"/>
      <c r="I244" s="194"/>
      <c r="J244" s="34"/>
      <c r="K244" s="34"/>
      <c r="L244" s="35"/>
      <c r="M244" s="195"/>
      <c r="N244" s="196"/>
      <c r="O244" s="73"/>
      <c r="P244" s="73"/>
      <c r="Q244" s="73"/>
      <c r="R244" s="73"/>
      <c r="S244" s="73"/>
      <c r="T244" s="74"/>
      <c r="U244" s="34"/>
      <c r="V244" s="34"/>
      <c r="W244" s="34"/>
      <c r="X244" s="34"/>
      <c r="Y244" s="34"/>
      <c r="Z244" s="34"/>
      <c r="AA244" s="34"/>
      <c r="AB244" s="34"/>
      <c r="AC244" s="34"/>
      <c r="AD244" s="34"/>
      <c r="AE244" s="34"/>
      <c r="AT244" s="15" t="s">
        <v>291</v>
      </c>
      <c r="AU244" s="15" t="s">
        <v>80</v>
      </c>
    </row>
    <row r="245" s="12" customFormat="1" ht="25.92" customHeight="1">
      <c r="A245" s="12"/>
      <c r="B245" s="164"/>
      <c r="C245" s="12"/>
      <c r="D245" s="165" t="s">
        <v>72</v>
      </c>
      <c r="E245" s="166" t="s">
        <v>317</v>
      </c>
      <c r="F245" s="166" t="s">
        <v>808</v>
      </c>
      <c r="G245" s="12"/>
      <c r="H245" s="12"/>
      <c r="I245" s="167"/>
      <c r="J245" s="168">
        <f>BK245</f>
        <v>0</v>
      </c>
      <c r="K245" s="12"/>
      <c r="L245" s="164"/>
      <c r="M245" s="169"/>
      <c r="N245" s="170"/>
      <c r="O245" s="170"/>
      <c r="P245" s="171">
        <f>SUM(P246:P250)</f>
        <v>0</v>
      </c>
      <c r="Q245" s="170"/>
      <c r="R245" s="171">
        <f>SUM(R246:R250)</f>
        <v>0</v>
      </c>
      <c r="S245" s="170"/>
      <c r="T245" s="172">
        <f>SUM(T246:T250)</f>
        <v>0</v>
      </c>
      <c r="U245" s="12"/>
      <c r="V245" s="12"/>
      <c r="W245" s="12"/>
      <c r="X245" s="12"/>
      <c r="Y245" s="12"/>
      <c r="Z245" s="12"/>
      <c r="AA245" s="12"/>
      <c r="AB245" s="12"/>
      <c r="AC245" s="12"/>
      <c r="AD245" s="12"/>
      <c r="AE245" s="12"/>
      <c r="AR245" s="165" t="s">
        <v>80</v>
      </c>
      <c r="AT245" s="173" t="s">
        <v>72</v>
      </c>
      <c r="AU245" s="173" t="s">
        <v>73</v>
      </c>
      <c r="AY245" s="165" t="s">
        <v>281</v>
      </c>
      <c r="BK245" s="174">
        <f>SUM(BK246:BK250)</f>
        <v>0</v>
      </c>
    </row>
    <row r="246" s="2" customFormat="1" ht="33" customHeight="1">
      <c r="A246" s="34"/>
      <c r="B246" s="177"/>
      <c r="C246" s="178" t="s">
        <v>809</v>
      </c>
      <c r="D246" s="178" t="s">
        <v>284</v>
      </c>
      <c r="E246" s="179" t="s">
        <v>810</v>
      </c>
      <c r="F246" s="180" t="s">
        <v>811</v>
      </c>
      <c r="G246" s="181" t="s">
        <v>505</v>
      </c>
      <c r="H246" s="203">
        <v>5.7999999999999998</v>
      </c>
      <c r="I246" s="183"/>
      <c r="J246" s="184">
        <f>ROUND(I246*H246,2)</f>
        <v>0</v>
      </c>
      <c r="K246" s="185"/>
      <c r="L246" s="35"/>
      <c r="M246" s="186" t="s">
        <v>1</v>
      </c>
      <c r="N246" s="187" t="s">
        <v>38</v>
      </c>
      <c r="O246" s="73"/>
      <c r="P246" s="188">
        <f>O246*H246</f>
        <v>0</v>
      </c>
      <c r="Q246" s="188">
        <v>0</v>
      </c>
      <c r="R246" s="188">
        <f>Q246*H246</f>
        <v>0</v>
      </c>
      <c r="S246" s="188">
        <v>0</v>
      </c>
      <c r="T246" s="189">
        <f>S246*H246</f>
        <v>0</v>
      </c>
      <c r="U246" s="34"/>
      <c r="V246" s="34"/>
      <c r="W246" s="34"/>
      <c r="X246" s="34"/>
      <c r="Y246" s="34"/>
      <c r="Z246" s="34"/>
      <c r="AA246" s="34"/>
      <c r="AB246" s="34"/>
      <c r="AC246" s="34"/>
      <c r="AD246" s="34"/>
      <c r="AE246" s="34"/>
      <c r="AR246" s="190" t="s">
        <v>97</v>
      </c>
      <c r="AT246" s="190" t="s">
        <v>284</v>
      </c>
      <c r="AU246" s="190" t="s">
        <v>80</v>
      </c>
      <c r="AY246" s="15" t="s">
        <v>281</v>
      </c>
      <c r="BE246" s="191">
        <f>IF(N246="základní",J246,0)</f>
        <v>0</v>
      </c>
      <c r="BF246" s="191">
        <f>IF(N246="snížená",J246,0)</f>
        <v>0</v>
      </c>
      <c r="BG246" s="191">
        <f>IF(N246="zákl. přenesená",J246,0)</f>
        <v>0</v>
      </c>
      <c r="BH246" s="191">
        <f>IF(N246="sníž. přenesená",J246,0)</f>
        <v>0</v>
      </c>
      <c r="BI246" s="191">
        <f>IF(N246="nulová",J246,0)</f>
        <v>0</v>
      </c>
      <c r="BJ246" s="15" t="s">
        <v>80</v>
      </c>
      <c r="BK246" s="191">
        <f>ROUND(I246*H246,2)</f>
        <v>0</v>
      </c>
      <c r="BL246" s="15" t="s">
        <v>97</v>
      </c>
      <c r="BM246" s="190" t="s">
        <v>812</v>
      </c>
    </row>
    <row r="247" s="2" customFormat="1">
      <c r="A247" s="34"/>
      <c r="B247" s="35"/>
      <c r="C247" s="34"/>
      <c r="D247" s="192" t="s">
        <v>290</v>
      </c>
      <c r="E247" s="34"/>
      <c r="F247" s="193" t="s">
        <v>811</v>
      </c>
      <c r="G247" s="34"/>
      <c r="H247" s="34"/>
      <c r="I247" s="194"/>
      <c r="J247" s="34"/>
      <c r="K247" s="34"/>
      <c r="L247" s="35"/>
      <c r="M247" s="195"/>
      <c r="N247" s="196"/>
      <c r="O247" s="73"/>
      <c r="P247" s="73"/>
      <c r="Q247" s="73"/>
      <c r="R247" s="73"/>
      <c r="S247" s="73"/>
      <c r="T247" s="74"/>
      <c r="U247" s="34"/>
      <c r="V247" s="34"/>
      <c r="W247" s="34"/>
      <c r="X247" s="34"/>
      <c r="Y247" s="34"/>
      <c r="Z247" s="34"/>
      <c r="AA247" s="34"/>
      <c r="AB247" s="34"/>
      <c r="AC247" s="34"/>
      <c r="AD247" s="34"/>
      <c r="AE247" s="34"/>
      <c r="AT247" s="15" t="s">
        <v>290</v>
      </c>
      <c r="AU247" s="15" t="s">
        <v>80</v>
      </c>
    </row>
    <row r="248" s="2" customFormat="1">
      <c r="A248" s="34"/>
      <c r="B248" s="35"/>
      <c r="C248" s="34"/>
      <c r="D248" s="192" t="s">
        <v>291</v>
      </c>
      <c r="E248" s="34"/>
      <c r="F248" s="197" t="s">
        <v>813</v>
      </c>
      <c r="G248" s="34"/>
      <c r="H248" s="34"/>
      <c r="I248" s="194"/>
      <c r="J248" s="34"/>
      <c r="K248" s="34"/>
      <c r="L248" s="35"/>
      <c r="M248" s="195"/>
      <c r="N248" s="196"/>
      <c r="O248" s="73"/>
      <c r="P248" s="73"/>
      <c r="Q248" s="73"/>
      <c r="R248" s="73"/>
      <c r="S248" s="73"/>
      <c r="T248" s="74"/>
      <c r="U248" s="34"/>
      <c r="V248" s="34"/>
      <c r="W248" s="34"/>
      <c r="X248" s="34"/>
      <c r="Y248" s="34"/>
      <c r="Z248" s="34"/>
      <c r="AA248" s="34"/>
      <c r="AB248" s="34"/>
      <c r="AC248" s="34"/>
      <c r="AD248" s="34"/>
      <c r="AE248" s="34"/>
      <c r="AT248" s="15" t="s">
        <v>291</v>
      </c>
      <c r="AU248" s="15" t="s">
        <v>80</v>
      </c>
    </row>
    <row r="249" s="2" customFormat="1" ht="16.5" customHeight="1">
      <c r="A249" s="34"/>
      <c r="B249" s="177"/>
      <c r="C249" s="178" t="s">
        <v>814</v>
      </c>
      <c r="D249" s="178" t="s">
        <v>284</v>
      </c>
      <c r="E249" s="179" t="s">
        <v>815</v>
      </c>
      <c r="F249" s="180" t="s">
        <v>816</v>
      </c>
      <c r="G249" s="181" t="s">
        <v>410</v>
      </c>
      <c r="H249" s="203">
        <v>1</v>
      </c>
      <c r="I249" s="183"/>
      <c r="J249" s="184">
        <f>ROUND(I249*H249,2)</f>
        <v>0</v>
      </c>
      <c r="K249" s="185"/>
      <c r="L249" s="35"/>
      <c r="M249" s="186" t="s">
        <v>1</v>
      </c>
      <c r="N249" s="187" t="s">
        <v>38</v>
      </c>
      <c r="O249" s="73"/>
      <c r="P249" s="188">
        <f>O249*H249</f>
        <v>0</v>
      </c>
      <c r="Q249" s="188">
        <v>0</v>
      </c>
      <c r="R249" s="188">
        <f>Q249*H249</f>
        <v>0</v>
      </c>
      <c r="S249" s="188">
        <v>0</v>
      </c>
      <c r="T249" s="189">
        <f>S249*H249</f>
        <v>0</v>
      </c>
      <c r="U249" s="34"/>
      <c r="V249" s="34"/>
      <c r="W249" s="34"/>
      <c r="X249" s="34"/>
      <c r="Y249" s="34"/>
      <c r="Z249" s="34"/>
      <c r="AA249" s="34"/>
      <c r="AB249" s="34"/>
      <c r="AC249" s="34"/>
      <c r="AD249" s="34"/>
      <c r="AE249" s="34"/>
      <c r="AR249" s="190" t="s">
        <v>97</v>
      </c>
      <c r="AT249" s="190" t="s">
        <v>284</v>
      </c>
      <c r="AU249" s="190" t="s">
        <v>80</v>
      </c>
      <c r="AY249" s="15" t="s">
        <v>281</v>
      </c>
      <c r="BE249" s="191">
        <f>IF(N249="základní",J249,0)</f>
        <v>0</v>
      </c>
      <c r="BF249" s="191">
        <f>IF(N249="snížená",J249,0)</f>
        <v>0</v>
      </c>
      <c r="BG249" s="191">
        <f>IF(N249="zákl. přenesená",J249,0)</f>
        <v>0</v>
      </c>
      <c r="BH249" s="191">
        <f>IF(N249="sníž. přenesená",J249,0)</f>
        <v>0</v>
      </c>
      <c r="BI249" s="191">
        <f>IF(N249="nulová",J249,0)</f>
        <v>0</v>
      </c>
      <c r="BJ249" s="15" t="s">
        <v>80</v>
      </c>
      <c r="BK249" s="191">
        <f>ROUND(I249*H249,2)</f>
        <v>0</v>
      </c>
      <c r="BL249" s="15" t="s">
        <v>97</v>
      </c>
      <c r="BM249" s="190" t="s">
        <v>817</v>
      </c>
    </row>
    <row r="250" s="2" customFormat="1">
      <c r="A250" s="34"/>
      <c r="B250" s="35"/>
      <c r="C250" s="34"/>
      <c r="D250" s="192" t="s">
        <v>290</v>
      </c>
      <c r="E250" s="34"/>
      <c r="F250" s="193" t="s">
        <v>816</v>
      </c>
      <c r="G250" s="34"/>
      <c r="H250" s="34"/>
      <c r="I250" s="194"/>
      <c r="J250" s="34"/>
      <c r="K250" s="34"/>
      <c r="L250" s="35"/>
      <c r="M250" s="195"/>
      <c r="N250" s="196"/>
      <c r="O250" s="73"/>
      <c r="P250" s="73"/>
      <c r="Q250" s="73"/>
      <c r="R250" s="73"/>
      <c r="S250" s="73"/>
      <c r="T250" s="74"/>
      <c r="U250" s="34"/>
      <c r="V250" s="34"/>
      <c r="W250" s="34"/>
      <c r="X250" s="34"/>
      <c r="Y250" s="34"/>
      <c r="Z250" s="34"/>
      <c r="AA250" s="34"/>
      <c r="AB250" s="34"/>
      <c r="AC250" s="34"/>
      <c r="AD250" s="34"/>
      <c r="AE250" s="34"/>
      <c r="AT250" s="15" t="s">
        <v>290</v>
      </c>
      <c r="AU250" s="15" t="s">
        <v>80</v>
      </c>
    </row>
    <row r="251" s="12" customFormat="1" ht="25.92" customHeight="1">
      <c r="A251" s="12"/>
      <c r="B251" s="164"/>
      <c r="C251" s="12"/>
      <c r="D251" s="165" t="s">
        <v>72</v>
      </c>
      <c r="E251" s="166" t="s">
        <v>818</v>
      </c>
      <c r="F251" s="166" t="s">
        <v>819</v>
      </c>
      <c r="G251" s="12"/>
      <c r="H251" s="12"/>
      <c r="I251" s="167"/>
      <c r="J251" s="168">
        <f>BK251</f>
        <v>0</v>
      </c>
      <c r="K251" s="12"/>
      <c r="L251" s="164"/>
      <c r="M251" s="169"/>
      <c r="N251" s="170"/>
      <c r="O251" s="170"/>
      <c r="P251" s="171">
        <f>SUM(P252:P257)</f>
        <v>0</v>
      </c>
      <c r="Q251" s="170"/>
      <c r="R251" s="171">
        <f>SUM(R252:R257)</f>
        <v>0</v>
      </c>
      <c r="S251" s="170"/>
      <c r="T251" s="172">
        <f>SUM(T252:T257)</f>
        <v>0</v>
      </c>
      <c r="U251" s="12"/>
      <c r="V251" s="12"/>
      <c r="W251" s="12"/>
      <c r="X251" s="12"/>
      <c r="Y251" s="12"/>
      <c r="Z251" s="12"/>
      <c r="AA251" s="12"/>
      <c r="AB251" s="12"/>
      <c r="AC251" s="12"/>
      <c r="AD251" s="12"/>
      <c r="AE251" s="12"/>
      <c r="AR251" s="165" t="s">
        <v>80</v>
      </c>
      <c r="AT251" s="173" t="s">
        <v>72</v>
      </c>
      <c r="AU251" s="173" t="s">
        <v>73</v>
      </c>
      <c r="AY251" s="165" t="s">
        <v>281</v>
      </c>
      <c r="BK251" s="174">
        <f>SUM(BK252:BK257)</f>
        <v>0</v>
      </c>
    </row>
    <row r="252" s="2" customFormat="1" ht="37.8" customHeight="1">
      <c r="A252" s="34"/>
      <c r="B252" s="177"/>
      <c r="C252" s="178" t="s">
        <v>512</v>
      </c>
      <c r="D252" s="178" t="s">
        <v>284</v>
      </c>
      <c r="E252" s="179" t="s">
        <v>820</v>
      </c>
      <c r="F252" s="180" t="s">
        <v>821</v>
      </c>
      <c r="G252" s="181" t="s">
        <v>410</v>
      </c>
      <c r="H252" s="203">
        <v>1</v>
      </c>
      <c r="I252" s="183"/>
      <c r="J252" s="184">
        <f>ROUND(I252*H252,2)</f>
        <v>0</v>
      </c>
      <c r="K252" s="185"/>
      <c r="L252" s="35"/>
      <c r="M252" s="186" t="s">
        <v>1</v>
      </c>
      <c r="N252" s="187" t="s">
        <v>38</v>
      </c>
      <c r="O252" s="73"/>
      <c r="P252" s="188">
        <f>O252*H252</f>
        <v>0</v>
      </c>
      <c r="Q252" s="188">
        <v>0</v>
      </c>
      <c r="R252" s="188">
        <f>Q252*H252</f>
        <v>0</v>
      </c>
      <c r="S252" s="188">
        <v>0</v>
      </c>
      <c r="T252" s="189">
        <f>S252*H252</f>
        <v>0</v>
      </c>
      <c r="U252" s="34"/>
      <c r="V252" s="34"/>
      <c r="W252" s="34"/>
      <c r="X252" s="34"/>
      <c r="Y252" s="34"/>
      <c r="Z252" s="34"/>
      <c r="AA252" s="34"/>
      <c r="AB252" s="34"/>
      <c r="AC252" s="34"/>
      <c r="AD252" s="34"/>
      <c r="AE252" s="34"/>
      <c r="AR252" s="190" t="s">
        <v>97</v>
      </c>
      <c r="AT252" s="190" t="s">
        <v>284</v>
      </c>
      <c r="AU252" s="190" t="s">
        <v>80</v>
      </c>
      <c r="AY252" s="15" t="s">
        <v>281</v>
      </c>
      <c r="BE252" s="191">
        <f>IF(N252="základní",J252,0)</f>
        <v>0</v>
      </c>
      <c r="BF252" s="191">
        <f>IF(N252="snížená",J252,0)</f>
        <v>0</v>
      </c>
      <c r="BG252" s="191">
        <f>IF(N252="zákl. přenesená",J252,0)</f>
        <v>0</v>
      </c>
      <c r="BH252" s="191">
        <f>IF(N252="sníž. přenesená",J252,0)</f>
        <v>0</v>
      </c>
      <c r="BI252" s="191">
        <f>IF(N252="nulová",J252,0)</f>
        <v>0</v>
      </c>
      <c r="BJ252" s="15" t="s">
        <v>80</v>
      </c>
      <c r="BK252" s="191">
        <f>ROUND(I252*H252,2)</f>
        <v>0</v>
      </c>
      <c r="BL252" s="15" t="s">
        <v>97</v>
      </c>
      <c r="BM252" s="190" t="s">
        <v>822</v>
      </c>
    </row>
    <row r="253" s="2" customFormat="1">
      <c r="A253" s="34"/>
      <c r="B253" s="35"/>
      <c r="C253" s="34"/>
      <c r="D253" s="192" t="s">
        <v>290</v>
      </c>
      <c r="E253" s="34"/>
      <c r="F253" s="193" t="s">
        <v>821</v>
      </c>
      <c r="G253" s="34"/>
      <c r="H253" s="34"/>
      <c r="I253" s="194"/>
      <c r="J253" s="34"/>
      <c r="K253" s="34"/>
      <c r="L253" s="35"/>
      <c r="M253" s="195"/>
      <c r="N253" s="196"/>
      <c r="O253" s="73"/>
      <c r="P253" s="73"/>
      <c r="Q253" s="73"/>
      <c r="R253" s="73"/>
      <c r="S253" s="73"/>
      <c r="T253" s="74"/>
      <c r="U253" s="34"/>
      <c r="V253" s="34"/>
      <c r="W253" s="34"/>
      <c r="X253" s="34"/>
      <c r="Y253" s="34"/>
      <c r="Z253" s="34"/>
      <c r="AA253" s="34"/>
      <c r="AB253" s="34"/>
      <c r="AC253" s="34"/>
      <c r="AD253" s="34"/>
      <c r="AE253" s="34"/>
      <c r="AT253" s="15" t="s">
        <v>290</v>
      </c>
      <c r="AU253" s="15" t="s">
        <v>80</v>
      </c>
    </row>
    <row r="254" s="2" customFormat="1">
      <c r="A254" s="34"/>
      <c r="B254" s="35"/>
      <c r="C254" s="34"/>
      <c r="D254" s="192" t="s">
        <v>291</v>
      </c>
      <c r="E254" s="34"/>
      <c r="F254" s="197" t="s">
        <v>823</v>
      </c>
      <c r="G254" s="34"/>
      <c r="H254" s="34"/>
      <c r="I254" s="194"/>
      <c r="J254" s="34"/>
      <c r="K254" s="34"/>
      <c r="L254" s="35"/>
      <c r="M254" s="195"/>
      <c r="N254" s="196"/>
      <c r="O254" s="73"/>
      <c r="P254" s="73"/>
      <c r="Q254" s="73"/>
      <c r="R254" s="73"/>
      <c r="S254" s="73"/>
      <c r="T254" s="74"/>
      <c r="U254" s="34"/>
      <c r="V254" s="34"/>
      <c r="W254" s="34"/>
      <c r="X254" s="34"/>
      <c r="Y254" s="34"/>
      <c r="Z254" s="34"/>
      <c r="AA254" s="34"/>
      <c r="AB254" s="34"/>
      <c r="AC254" s="34"/>
      <c r="AD254" s="34"/>
      <c r="AE254" s="34"/>
      <c r="AT254" s="15" t="s">
        <v>291</v>
      </c>
      <c r="AU254" s="15" t="s">
        <v>80</v>
      </c>
    </row>
    <row r="255" s="2" customFormat="1" ht="21.75" customHeight="1">
      <c r="A255" s="34"/>
      <c r="B255" s="177"/>
      <c r="C255" s="178" t="s">
        <v>517</v>
      </c>
      <c r="D255" s="178" t="s">
        <v>284</v>
      </c>
      <c r="E255" s="179" t="s">
        <v>824</v>
      </c>
      <c r="F255" s="180" t="s">
        <v>825</v>
      </c>
      <c r="G255" s="181" t="s">
        <v>410</v>
      </c>
      <c r="H255" s="203">
        <v>1</v>
      </c>
      <c r="I255" s="183"/>
      <c r="J255" s="184">
        <f>ROUND(I255*H255,2)</f>
        <v>0</v>
      </c>
      <c r="K255" s="185"/>
      <c r="L255" s="35"/>
      <c r="M255" s="186" t="s">
        <v>1</v>
      </c>
      <c r="N255" s="187" t="s">
        <v>38</v>
      </c>
      <c r="O255" s="73"/>
      <c r="P255" s="188">
        <f>O255*H255</f>
        <v>0</v>
      </c>
      <c r="Q255" s="188">
        <v>0</v>
      </c>
      <c r="R255" s="188">
        <f>Q255*H255</f>
        <v>0</v>
      </c>
      <c r="S255" s="188">
        <v>0</v>
      </c>
      <c r="T255" s="189">
        <f>S255*H255</f>
        <v>0</v>
      </c>
      <c r="U255" s="34"/>
      <c r="V255" s="34"/>
      <c r="W255" s="34"/>
      <c r="X255" s="34"/>
      <c r="Y255" s="34"/>
      <c r="Z255" s="34"/>
      <c r="AA255" s="34"/>
      <c r="AB255" s="34"/>
      <c r="AC255" s="34"/>
      <c r="AD255" s="34"/>
      <c r="AE255" s="34"/>
      <c r="AR255" s="190" t="s">
        <v>97</v>
      </c>
      <c r="AT255" s="190" t="s">
        <v>284</v>
      </c>
      <c r="AU255" s="190" t="s">
        <v>80</v>
      </c>
      <c r="AY255" s="15" t="s">
        <v>281</v>
      </c>
      <c r="BE255" s="191">
        <f>IF(N255="základní",J255,0)</f>
        <v>0</v>
      </c>
      <c r="BF255" s="191">
        <f>IF(N255="snížená",J255,0)</f>
        <v>0</v>
      </c>
      <c r="BG255" s="191">
        <f>IF(N255="zákl. přenesená",J255,0)</f>
        <v>0</v>
      </c>
      <c r="BH255" s="191">
        <f>IF(N255="sníž. přenesená",J255,0)</f>
        <v>0</v>
      </c>
      <c r="BI255" s="191">
        <f>IF(N255="nulová",J255,0)</f>
        <v>0</v>
      </c>
      <c r="BJ255" s="15" t="s">
        <v>80</v>
      </c>
      <c r="BK255" s="191">
        <f>ROUND(I255*H255,2)</f>
        <v>0</v>
      </c>
      <c r="BL255" s="15" t="s">
        <v>97</v>
      </c>
      <c r="BM255" s="190" t="s">
        <v>826</v>
      </c>
    </row>
    <row r="256" s="2" customFormat="1">
      <c r="A256" s="34"/>
      <c r="B256" s="35"/>
      <c r="C256" s="34"/>
      <c r="D256" s="192" t="s">
        <v>290</v>
      </c>
      <c r="E256" s="34"/>
      <c r="F256" s="193" t="s">
        <v>825</v>
      </c>
      <c r="G256" s="34"/>
      <c r="H256" s="34"/>
      <c r="I256" s="194"/>
      <c r="J256" s="34"/>
      <c r="K256" s="34"/>
      <c r="L256" s="35"/>
      <c r="M256" s="195"/>
      <c r="N256" s="196"/>
      <c r="O256" s="73"/>
      <c r="P256" s="73"/>
      <c r="Q256" s="73"/>
      <c r="R256" s="73"/>
      <c r="S256" s="73"/>
      <c r="T256" s="74"/>
      <c r="U256" s="34"/>
      <c r="V256" s="34"/>
      <c r="W256" s="34"/>
      <c r="X256" s="34"/>
      <c r="Y256" s="34"/>
      <c r="Z256" s="34"/>
      <c r="AA256" s="34"/>
      <c r="AB256" s="34"/>
      <c r="AC256" s="34"/>
      <c r="AD256" s="34"/>
      <c r="AE256" s="34"/>
      <c r="AT256" s="15" t="s">
        <v>290</v>
      </c>
      <c r="AU256" s="15" t="s">
        <v>80</v>
      </c>
    </row>
    <row r="257" s="2" customFormat="1">
      <c r="A257" s="34"/>
      <c r="B257" s="35"/>
      <c r="C257" s="34"/>
      <c r="D257" s="192" t="s">
        <v>291</v>
      </c>
      <c r="E257" s="34"/>
      <c r="F257" s="197" t="s">
        <v>827</v>
      </c>
      <c r="G257" s="34"/>
      <c r="H257" s="34"/>
      <c r="I257" s="194"/>
      <c r="J257" s="34"/>
      <c r="K257" s="34"/>
      <c r="L257" s="35"/>
      <c r="M257" s="195"/>
      <c r="N257" s="196"/>
      <c r="O257" s="73"/>
      <c r="P257" s="73"/>
      <c r="Q257" s="73"/>
      <c r="R257" s="73"/>
      <c r="S257" s="73"/>
      <c r="T257" s="74"/>
      <c r="U257" s="34"/>
      <c r="V257" s="34"/>
      <c r="W257" s="34"/>
      <c r="X257" s="34"/>
      <c r="Y257" s="34"/>
      <c r="Z257" s="34"/>
      <c r="AA257" s="34"/>
      <c r="AB257" s="34"/>
      <c r="AC257" s="34"/>
      <c r="AD257" s="34"/>
      <c r="AE257" s="34"/>
      <c r="AT257" s="15" t="s">
        <v>291</v>
      </c>
      <c r="AU257" s="15" t="s">
        <v>80</v>
      </c>
    </row>
    <row r="258" s="12" customFormat="1" ht="25.92" customHeight="1">
      <c r="A258" s="12"/>
      <c r="B258" s="164"/>
      <c r="C258" s="12"/>
      <c r="D258" s="165" t="s">
        <v>72</v>
      </c>
      <c r="E258" s="166" t="s">
        <v>828</v>
      </c>
      <c r="F258" s="166" t="s">
        <v>829</v>
      </c>
      <c r="G258" s="12"/>
      <c r="H258" s="12"/>
      <c r="I258" s="167"/>
      <c r="J258" s="168">
        <f>BK258</f>
        <v>0</v>
      </c>
      <c r="K258" s="12"/>
      <c r="L258" s="164"/>
      <c r="M258" s="169"/>
      <c r="N258" s="170"/>
      <c r="O258" s="170"/>
      <c r="P258" s="171">
        <f>SUM(P259:P270)</f>
        <v>0</v>
      </c>
      <c r="Q258" s="170"/>
      <c r="R258" s="171">
        <f>SUM(R259:R270)</f>
        <v>0</v>
      </c>
      <c r="S258" s="170"/>
      <c r="T258" s="172">
        <f>SUM(T259:T270)</f>
        <v>0</v>
      </c>
      <c r="U258" s="12"/>
      <c r="V258" s="12"/>
      <c r="W258" s="12"/>
      <c r="X258" s="12"/>
      <c r="Y258" s="12"/>
      <c r="Z258" s="12"/>
      <c r="AA258" s="12"/>
      <c r="AB258" s="12"/>
      <c r="AC258" s="12"/>
      <c r="AD258" s="12"/>
      <c r="AE258" s="12"/>
      <c r="AR258" s="165" t="s">
        <v>80</v>
      </c>
      <c r="AT258" s="173" t="s">
        <v>72</v>
      </c>
      <c r="AU258" s="173" t="s">
        <v>73</v>
      </c>
      <c r="AY258" s="165" t="s">
        <v>281</v>
      </c>
      <c r="BK258" s="174">
        <f>SUM(BK259:BK270)</f>
        <v>0</v>
      </c>
    </row>
    <row r="259" s="2" customFormat="1" ht="16.5" customHeight="1">
      <c r="A259" s="34"/>
      <c r="B259" s="177"/>
      <c r="C259" s="178" t="s">
        <v>522</v>
      </c>
      <c r="D259" s="178" t="s">
        <v>284</v>
      </c>
      <c r="E259" s="179" t="s">
        <v>830</v>
      </c>
      <c r="F259" s="180" t="s">
        <v>831</v>
      </c>
      <c r="G259" s="181" t="s">
        <v>627</v>
      </c>
      <c r="H259" s="203">
        <v>10</v>
      </c>
      <c r="I259" s="183"/>
      <c r="J259" s="184">
        <f>ROUND(I259*H259,2)</f>
        <v>0</v>
      </c>
      <c r="K259" s="185"/>
      <c r="L259" s="35"/>
      <c r="M259" s="186" t="s">
        <v>1</v>
      </c>
      <c r="N259" s="187" t="s">
        <v>38</v>
      </c>
      <c r="O259" s="73"/>
      <c r="P259" s="188">
        <f>O259*H259</f>
        <v>0</v>
      </c>
      <c r="Q259" s="188">
        <v>0</v>
      </c>
      <c r="R259" s="188">
        <f>Q259*H259</f>
        <v>0</v>
      </c>
      <c r="S259" s="188">
        <v>0</v>
      </c>
      <c r="T259" s="189">
        <f>S259*H259</f>
        <v>0</v>
      </c>
      <c r="U259" s="34"/>
      <c r="V259" s="34"/>
      <c r="W259" s="34"/>
      <c r="X259" s="34"/>
      <c r="Y259" s="34"/>
      <c r="Z259" s="34"/>
      <c r="AA259" s="34"/>
      <c r="AB259" s="34"/>
      <c r="AC259" s="34"/>
      <c r="AD259" s="34"/>
      <c r="AE259" s="34"/>
      <c r="AR259" s="190" t="s">
        <v>97</v>
      </c>
      <c r="AT259" s="190" t="s">
        <v>284</v>
      </c>
      <c r="AU259" s="190" t="s">
        <v>80</v>
      </c>
      <c r="AY259" s="15" t="s">
        <v>281</v>
      </c>
      <c r="BE259" s="191">
        <f>IF(N259="základní",J259,0)</f>
        <v>0</v>
      </c>
      <c r="BF259" s="191">
        <f>IF(N259="snížená",J259,0)</f>
        <v>0</v>
      </c>
      <c r="BG259" s="191">
        <f>IF(N259="zákl. přenesená",J259,0)</f>
        <v>0</v>
      </c>
      <c r="BH259" s="191">
        <f>IF(N259="sníž. přenesená",J259,0)</f>
        <v>0</v>
      </c>
      <c r="BI259" s="191">
        <f>IF(N259="nulová",J259,0)</f>
        <v>0</v>
      </c>
      <c r="BJ259" s="15" t="s">
        <v>80</v>
      </c>
      <c r="BK259" s="191">
        <f>ROUND(I259*H259,2)</f>
        <v>0</v>
      </c>
      <c r="BL259" s="15" t="s">
        <v>97</v>
      </c>
      <c r="BM259" s="190" t="s">
        <v>832</v>
      </c>
    </row>
    <row r="260" s="2" customFormat="1">
      <c r="A260" s="34"/>
      <c r="B260" s="35"/>
      <c r="C260" s="34"/>
      <c r="D260" s="192" t="s">
        <v>290</v>
      </c>
      <c r="E260" s="34"/>
      <c r="F260" s="193" t="s">
        <v>831</v>
      </c>
      <c r="G260" s="34"/>
      <c r="H260" s="34"/>
      <c r="I260" s="194"/>
      <c r="J260" s="34"/>
      <c r="K260" s="34"/>
      <c r="L260" s="35"/>
      <c r="M260" s="195"/>
      <c r="N260" s="196"/>
      <c r="O260" s="73"/>
      <c r="P260" s="73"/>
      <c r="Q260" s="73"/>
      <c r="R260" s="73"/>
      <c r="S260" s="73"/>
      <c r="T260" s="74"/>
      <c r="U260" s="34"/>
      <c r="V260" s="34"/>
      <c r="W260" s="34"/>
      <c r="X260" s="34"/>
      <c r="Y260" s="34"/>
      <c r="Z260" s="34"/>
      <c r="AA260" s="34"/>
      <c r="AB260" s="34"/>
      <c r="AC260" s="34"/>
      <c r="AD260" s="34"/>
      <c r="AE260" s="34"/>
      <c r="AT260" s="15" t="s">
        <v>290</v>
      </c>
      <c r="AU260" s="15" t="s">
        <v>80</v>
      </c>
    </row>
    <row r="261" s="2" customFormat="1">
      <c r="A261" s="34"/>
      <c r="B261" s="35"/>
      <c r="C261" s="34"/>
      <c r="D261" s="192" t="s">
        <v>291</v>
      </c>
      <c r="E261" s="34"/>
      <c r="F261" s="197" t="s">
        <v>833</v>
      </c>
      <c r="G261" s="34"/>
      <c r="H261" s="34"/>
      <c r="I261" s="194"/>
      <c r="J261" s="34"/>
      <c r="K261" s="34"/>
      <c r="L261" s="35"/>
      <c r="M261" s="195"/>
      <c r="N261" s="196"/>
      <c r="O261" s="73"/>
      <c r="P261" s="73"/>
      <c r="Q261" s="73"/>
      <c r="R261" s="73"/>
      <c r="S261" s="73"/>
      <c r="T261" s="74"/>
      <c r="U261" s="34"/>
      <c r="V261" s="34"/>
      <c r="W261" s="34"/>
      <c r="X261" s="34"/>
      <c r="Y261" s="34"/>
      <c r="Z261" s="34"/>
      <c r="AA261" s="34"/>
      <c r="AB261" s="34"/>
      <c r="AC261" s="34"/>
      <c r="AD261" s="34"/>
      <c r="AE261" s="34"/>
      <c r="AT261" s="15" t="s">
        <v>291</v>
      </c>
      <c r="AU261" s="15" t="s">
        <v>80</v>
      </c>
    </row>
    <row r="262" s="2" customFormat="1" ht="16.5" customHeight="1">
      <c r="A262" s="34"/>
      <c r="B262" s="177"/>
      <c r="C262" s="178" t="s">
        <v>526</v>
      </c>
      <c r="D262" s="178" t="s">
        <v>284</v>
      </c>
      <c r="E262" s="179" t="s">
        <v>834</v>
      </c>
      <c r="F262" s="180" t="s">
        <v>835</v>
      </c>
      <c r="G262" s="181" t="s">
        <v>410</v>
      </c>
      <c r="H262" s="203">
        <v>7</v>
      </c>
      <c r="I262" s="183"/>
      <c r="J262" s="184">
        <f>ROUND(I262*H262,2)</f>
        <v>0</v>
      </c>
      <c r="K262" s="185"/>
      <c r="L262" s="35"/>
      <c r="M262" s="186" t="s">
        <v>1</v>
      </c>
      <c r="N262" s="187" t="s">
        <v>38</v>
      </c>
      <c r="O262" s="73"/>
      <c r="P262" s="188">
        <f>O262*H262</f>
        <v>0</v>
      </c>
      <c r="Q262" s="188">
        <v>0</v>
      </c>
      <c r="R262" s="188">
        <f>Q262*H262</f>
        <v>0</v>
      </c>
      <c r="S262" s="188">
        <v>0</v>
      </c>
      <c r="T262" s="189">
        <f>S262*H262</f>
        <v>0</v>
      </c>
      <c r="U262" s="34"/>
      <c r="V262" s="34"/>
      <c r="W262" s="34"/>
      <c r="X262" s="34"/>
      <c r="Y262" s="34"/>
      <c r="Z262" s="34"/>
      <c r="AA262" s="34"/>
      <c r="AB262" s="34"/>
      <c r="AC262" s="34"/>
      <c r="AD262" s="34"/>
      <c r="AE262" s="34"/>
      <c r="AR262" s="190" t="s">
        <v>97</v>
      </c>
      <c r="AT262" s="190" t="s">
        <v>284</v>
      </c>
      <c r="AU262" s="190" t="s">
        <v>80</v>
      </c>
      <c r="AY262" s="15" t="s">
        <v>281</v>
      </c>
      <c r="BE262" s="191">
        <f>IF(N262="základní",J262,0)</f>
        <v>0</v>
      </c>
      <c r="BF262" s="191">
        <f>IF(N262="snížená",J262,0)</f>
        <v>0</v>
      </c>
      <c r="BG262" s="191">
        <f>IF(N262="zákl. přenesená",J262,0)</f>
        <v>0</v>
      </c>
      <c r="BH262" s="191">
        <f>IF(N262="sníž. přenesená",J262,0)</f>
        <v>0</v>
      </c>
      <c r="BI262" s="191">
        <f>IF(N262="nulová",J262,0)</f>
        <v>0</v>
      </c>
      <c r="BJ262" s="15" t="s">
        <v>80</v>
      </c>
      <c r="BK262" s="191">
        <f>ROUND(I262*H262,2)</f>
        <v>0</v>
      </c>
      <c r="BL262" s="15" t="s">
        <v>97</v>
      </c>
      <c r="BM262" s="190" t="s">
        <v>836</v>
      </c>
    </row>
    <row r="263" s="2" customFormat="1">
      <c r="A263" s="34"/>
      <c r="B263" s="35"/>
      <c r="C263" s="34"/>
      <c r="D263" s="192" t="s">
        <v>290</v>
      </c>
      <c r="E263" s="34"/>
      <c r="F263" s="193" t="s">
        <v>835</v>
      </c>
      <c r="G263" s="34"/>
      <c r="H263" s="34"/>
      <c r="I263" s="194"/>
      <c r="J263" s="34"/>
      <c r="K263" s="34"/>
      <c r="L263" s="35"/>
      <c r="M263" s="195"/>
      <c r="N263" s="196"/>
      <c r="O263" s="73"/>
      <c r="P263" s="73"/>
      <c r="Q263" s="73"/>
      <c r="R263" s="73"/>
      <c r="S263" s="73"/>
      <c r="T263" s="74"/>
      <c r="U263" s="34"/>
      <c r="V263" s="34"/>
      <c r="W263" s="34"/>
      <c r="X263" s="34"/>
      <c r="Y263" s="34"/>
      <c r="Z263" s="34"/>
      <c r="AA263" s="34"/>
      <c r="AB263" s="34"/>
      <c r="AC263" s="34"/>
      <c r="AD263" s="34"/>
      <c r="AE263" s="34"/>
      <c r="AT263" s="15" t="s">
        <v>290</v>
      </c>
      <c r="AU263" s="15" t="s">
        <v>80</v>
      </c>
    </row>
    <row r="264" s="2" customFormat="1">
      <c r="A264" s="34"/>
      <c r="B264" s="35"/>
      <c r="C264" s="34"/>
      <c r="D264" s="192" t="s">
        <v>291</v>
      </c>
      <c r="E264" s="34"/>
      <c r="F264" s="197" t="s">
        <v>837</v>
      </c>
      <c r="G264" s="34"/>
      <c r="H264" s="34"/>
      <c r="I264" s="194"/>
      <c r="J264" s="34"/>
      <c r="K264" s="34"/>
      <c r="L264" s="35"/>
      <c r="M264" s="195"/>
      <c r="N264" s="196"/>
      <c r="O264" s="73"/>
      <c r="P264" s="73"/>
      <c r="Q264" s="73"/>
      <c r="R264" s="73"/>
      <c r="S264" s="73"/>
      <c r="T264" s="74"/>
      <c r="U264" s="34"/>
      <c r="V264" s="34"/>
      <c r="W264" s="34"/>
      <c r="X264" s="34"/>
      <c r="Y264" s="34"/>
      <c r="Z264" s="34"/>
      <c r="AA264" s="34"/>
      <c r="AB264" s="34"/>
      <c r="AC264" s="34"/>
      <c r="AD264" s="34"/>
      <c r="AE264" s="34"/>
      <c r="AT264" s="15" t="s">
        <v>291</v>
      </c>
      <c r="AU264" s="15" t="s">
        <v>80</v>
      </c>
    </row>
    <row r="265" s="2" customFormat="1" ht="16.5" customHeight="1">
      <c r="A265" s="34"/>
      <c r="B265" s="177"/>
      <c r="C265" s="178" t="s">
        <v>838</v>
      </c>
      <c r="D265" s="178" t="s">
        <v>284</v>
      </c>
      <c r="E265" s="179" t="s">
        <v>839</v>
      </c>
      <c r="F265" s="180" t="s">
        <v>840</v>
      </c>
      <c r="G265" s="181" t="s">
        <v>410</v>
      </c>
      <c r="H265" s="203">
        <v>10</v>
      </c>
      <c r="I265" s="183"/>
      <c r="J265" s="184">
        <f>ROUND(I265*H265,2)</f>
        <v>0</v>
      </c>
      <c r="K265" s="185"/>
      <c r="L265" s="35"/>
      <c r="M265" s="186" t="s">
        <v>1</v>
      </c>
      <c r="N265" s="187" t="s">
        <v>38</v>
      </c>
      <c r="O265" s="73"/>
      <c r="P265" s="188">
        <f>O265*H265</f>
        <v>0</v>
      </c>
      <c r="Q265" s="188">
        <v>0</v>
      </c>
      <c r="R265" s="188">
        <f>Q265*H265</f>
        <v>0</v>
      </c>
      <c r="S265" s="188">
        <v>0</v>
      </c>
      <c r="T265" s="189">
        <f>S265*H265</f>
        <v>0</v>
      </c>
      <c r="U265" s="34"/>
      <c r="V265" s="34"/>
      <c r="W265" s="34"/>
      <c r="X265" s="34"/>
      <c r="Y265" s="34"/>
      <c r="Z265" s="34"/>
      <c r="AA265" s="34"/>
      <c r="AB265" s="34"/>
      <c r="AC265" s="34"/>
      <c r="AD265" s="34"/>
      <c r="AE265" s="34"/>
      <c r="AR265" s="190" t="s">
        <v>97</v>
      </c>
      <c r="AT265" s="190" t="s">
        <v>284</v>
      </c>
      <c r="AU265" s="190" t="s">
        <v>80</v>
      </c>
      <c r="AY265" s="15" t="s">
        <v>281</v>
      </c>
      <c r="BE265" s="191">
        <f>IF(N265="základní",J265,0)</f>
        <v>0</v>
      </c>
      <c r="BF265" s="191">
        <f>IF(N265="snížená",J265,0)</f>
        <v>0</v>
      </c>
      <c r="BG265" s="191">
        <f>IF(N265="zákl. přenesená",J265,0)</f>
        <v>0</v>
      </c>
      <c r="BH265" s="191">
        <f>IF(N265="sníž. přenesená",J265,0)</f>
        <v>0</v>
      </c>
      <c r="BI265" s="191">
        <f>IF(N265="nulová",J265,0)</f>
        <v>0</v>
      </c>
      <c r="BJ265" s="15" t="s">
        <v>80</v>
      </c>
      <c r="BK265" s="191">
        <f>ROUND(I265*H265,2)</f>
        <v>0</v>
      </c>
      <c r="BL265" s="15" t="s">
        <v>97</v>
      </c>
      <c r="BM265" s="190" t="s">
        <v>841</v>
      </c>
    </row>
    <row r="266" s="2" customFormat="1">
      <c r="A266" s="34"/>
      <c r="B266" s="35"/>
      <c r="C266" s="34"/>
      <c r="D266" s="192" t="s">
        <v>290</v>
      </c>
      <c r="E266" s="34"/>
      <c r="F266" s="193" t="s">
        <v>840</v>
      </c>
      <c r="G266" s="34"/>
      <c r="H266" s="34"/>
      <c r="I266" s="194"/>
      <c r="J266" s="34"/>
      <c r="K266" s="34"/>
      <c r="L266" s="35"/>
      <c r="M266" s="195"/>
      <c r="N266" s="196"/>
      <c r="O266" s="73"/>
      <c r="P266" s="73"/>
      <c r="Q266" s="73"/>
      <c r="R266" s="73"/>
      <c r="S266" s="73"/>
      <c r="T266" s="74"/>
      <c r="U266" s="34"/>
      <c r="V266" s="34"/>
      <c r="W266" s="34"/>
      <c r="X266" s="34"/>
      <c r="Y266" s="34"/>
      <c r="Z266" s="34"/>
      <c r="AA266" s="34"/>
      <c r="AB266" s="34"/>
      <c r="AC266" s="34"/>
      <c r="AD266" s="34"/>
      <c r="AE266" s="34"/>
      <c r="AT266" s="15" t="s">
        <v>290</v>
      </c>
      <c r="AU266" s="15" t="s">
        <v>80</v>
      </c>
    </row>
    <row r="267" s="2" customFormat="1">
      <c r="A267" s="34"/>
      <c r="B267" s="35"/>
      <c r="C267" s="34"/>
      <c r="D267" s="192" t="s">
        <v>291</v>
      </c>
      <c r="E267" s="34"/>
      <c r="F267" s="197" t="s">
        <v>842</v>
      </c>
      <c r="G267" s="34"/>
      <c r="H267" s="34"/>
      <c r="I267" s="194"/>
      <c r="J267" s="34"/>
      <c r="K267" s="34"/>
      <c r="L267" s="35"/>
      <c r="M267" s="195"/>
      <c r="N267" s="196"/>
      <c r="O267" s="73"/>
      <c r="P267" s="73"/>
      <c r="Q267" s="73"/>
      <c r="R267" s="73"/>
      <c r="S267" s="73"/>
      <c r="T267" s="74"/>
      <c r="U267" s="34"/>
      <c r="V267" s="34"/>
      <c r="W267" s="34"/>
      <c r="X267" s="34"/>
      <c r="Y267" s="34"/>
      <c r="Z267" s="34"/>
      <c r="AA267" s="34"/>
      <c r="AB267" s="34"/>
      <c r="AC267" s="34"/>
      <c r="AD267" s="34"/>
      <c r="AE267" s="34"/>
      <c r="AT267" s="15" t="s">
        <v>291</v>
      </c>
      <c r="AU267" s="15" t="s">
        <v>80</v>
      </c>
    </row>
    <row r="268" s="2" customFormat="1" ht="16.5" customHeight="1">
      <c r="A268" s="34"/>
      <c r="B268" s="177"/>
      <c r="C268" s="178" t="s">
        <v>843</v>
      </c>
      <c r="D268" s="178" t="s">
        <v>284</v>
      </c>
      <c r="E268" s="179" t="s">
        <v>844</v>
      </c>
      <c r="F268" s="180" t="s">
        <v>845</v>
      </c>
      <c r="G268" s="181" t="s">
        <v>410</v>
      </c>
      <c r="H268" s="203">
        <v>15</v>
      </c>
      <c r="I268" s="183"/>
      <c r="J268" s="184">
        <f>ROUND(I268*H268,2)</f>
        <v>0</v>
      </c>
      <c r="K268" s="185"/>
      <c r="L268" s="35"/>
      <c r="M268" s="186" t="s">
        <v>1</v>
      </c>
      <c r="N268" s="187" t="s">
        <v>38</v>
      </c>
      <c r="O268" s="73"/>
      <c r="P268" s="188">
        <f>O268*H268</f>
        <v>0</v>
      </c>
      <c r="Q268" s="188">
        <v>0</v>
      </c>
      <c r="R268" s="188">
        <f>Q268*H268</f>
        <v>0</v>
      </c>
      <c r="S268" s="188">
        <v>0</v>
      </c>
      <c r="T268" s="189">
        <f>S268*H268</f>
        <v>0</v>
      </c>
      <c r="U268" s="34"/>
      <c r="V268" s="34"/>
      <c r="W268" s="34"/>
      <c r="X268" s="34"/>
      <c r="Y268" s="34"/>
      <c r="Z268" s="34"/>
      <c r="AA268" s="34"/>
      <c r="AB268" s="34"/>
      <c r="AC268" s="34"/>
      <c r="AD268" s="34"/>
      <c r="AE268" s="34"/>
      <c r="AR268" s="190" t="s">
        <v>97</v>
      </c>
      <c r="AT268" s="190" t="s">
        <v>284</v>
      </c>
      <c r="AU268" s="190" t="s">
        <v>80</v>
      </c>
      <c r="AY268" s="15" t="s">
        <v>281</v>
      </c>
      <c r="BE268" s="191">
        <f>IF(N268="základní",J268,0)</f>
        <v>0</v>
      </c>
      <c r="BF268" s="191">
        <f>IF(N268="snížená",J268,0)</f>
        <v>0</v>
      </c>
      <c r="BG268" s="191">
        <f>IF(N268="zákl. přenesená",J268,0)</f>
        <v>0</v>
      </c>
      <c r="BH268" s="191">
        <f>IF(N268="sníž. přenesená",J268,0)</f>
        <v>0</v>
      </c>
      <c r="BI268" s="191">
        <f>IF(N268="nulová",J268,0)</f>
        <v>0</v>
      </c>
      <c r="BJ268" s="15" t="s">
        <v>80</v>
      </c>
      <c r="BK268" s="191">
        <f>ROUND(I268*H268,2)</f>
        <v>0</v>
      </c>
      <c r="BL268" s="15" t="s">
        <v>97</v>
      </c>
      <c r="BM268" s="190" t="s">
        <v>846</v>
      </c>
    </row>
    <row r="269" s="2" customFormat="1">
      <c r="A269" s="34"/>
      <c r="B269" s="35"/>
      <c r="C269" s="34"/>
      <c r="D269" s="192" t="s">
        <v>290</v>
      </c>
      <c r="E269" s="34"/>
      <c r="F269" s="193" t="s">
        <v>845</v>
      </c>
      <c r="G269" s="34"/>
      <c r="H269" s="34"/>
      <c r="I269" s="194"/>
      <c r="J269" s="34"/>
      <c r="K269" s="34"/>
      <c r="L269" s="35"/>
      <c r="M269" s="195"/>
      <c r="N269" s="196"/>
      <c r="O269" s="73"/>
      <c r="P269" s="73"/>
      <c r="Q269" s="73"/>
      <c r="R269" s="73"/>
      <c r="S269" s="73"/>
      <c r="T269" s="74"/>
      <c r="U269" s="34"/>
      <c r="V269" s="34"/>
      <c r="W269" s="34"/>
      <c r="X269" s="34"/>
      <c r="Y269" s="34"/>
      <c r="Z269" s="34"/>
      <c r="AA269" s="34"/>
      <c r="AB269" s="34"/>
      <c r="AC269" s="34"/>
      <c r="AD269" s="34"/>
      <c r="AE269" s="34"/>
      <c r="AT269" s="15" t="s">
        <v>290</v>
      </c>
      <c r="AU269" s="15" t="s">
        <v>80</v>
      </c>
    </row>
    <row r="270" s="2" customFormat="1">
      <c r="A270" s="34"/>
      <c r="B270" s="35"/>
      <c r="C270" s="34"/>
      <c r="D270" s="192" t="s">
        <v>291</v>
      </c>
      <c r="E270" s="34"/>
      <c r="F270" s="197" t="s">
        <v>847</v>
      </c>
      <c r="G270" s="34"/>
      <c r="H270" s="34"/>
      <c r="I270" s="194"/>
      <c r="J270" s="34"/>
      <c r="K270" s="34"/>
      <c r="L270" s="35"/>
      <c r="M270" s="195"/>
      <c r="N270" s="196"/>
      <c r="O270" s="73"/>
      <c r="P270" s="73"/>
      <c r="Q270" s="73"/>
      <c r="R270" s="73"/>
      <c r="S270" s="73"/>
      <c r="T270" s="74"/>
      <c r="U270" s="34"/>
      <c r="V270" s="34"/>
      <c r="W270" s="34"/>
      <c r="X270" s="34"/>
      <c r="Y270" s="34"/>
      <c r="Z270" s="34"/>
      <c r="AA270" s="34"/>
      <c r="AB270" s="34"/>
      <c r="AC270" s="34"/>
      <c r="AD270" s="34"/>
      <c r="AE270" s="34"/>
      <c r="AT270" s="15" t="s">
        <v>291</v>
      </c>
      <c r="AU270" s="15" t="s">
        <v>80</v>
      </c>
    </row>
    <row r="271" s="12" customFormat="1" ht="25.92" customHeight="1">
      <c r="A271" s="12"/>
      <c r="B271" s="164"/>
      <c r="C271" s="12"/>
      <c r="D271" s="165" t="s">
        <v>72</v>
      </c>
      <c r="E271" s="166" t="s">
        <v>653</v>
      </c>
      <c r="F271" s="166" t="s">
        <v>654</v>
      </c>
      <c r="G271" s="12"/>
      <c r="H271" s="12"/>
      <c r="I271" s="167"/>
      <c r="J271" s="168">
        <f>BK271</f>
        <v>0</v>
      </c>
      <c r="K271" s="12"/>
      <c r="L271" s="164"/>
      <c r="M271" s="169"/>
      <c r="N271" s="170"/>
      <c r="O271" s="170"/>
      <c r="P271" s="171">
        <f>SUM(P272:P274)</f>
        <v>0</v>
      </c>
      <c r="Q271" s="170"/>
      <c r="R271" s="171">
        <f>SUM(R272:R274)</f>
        <v>0</v>
      </c>
      <c r="S271" s="170"/>
      <c r="T271" s="172">
        <f>SUM(T272:T274)</f>
        <v>0</v>
      </c>
      <c r="U271" s="12"/>
      <c r="V271" s="12"/>
      <c r="W271" s="12"/>
      <c r="X271" s="12"/>
      <c r="Y271" s="12"/>
      <c r="Z271" s="12"/>
      <c r="AA271" s="12"/>
      <c r="AB271" s="12"/>
      <c r="AC271" s="12"/>
      <c r="AD271" s="12"/>
      <c r="AE271" s="12"/>
      <c r="AR271" s="165" t="s">
        <v>80</v>
      </c>
      <c r="AT271" s="173" t="s">
        <v>72</v>
      </c>
      <c r="AU271" s="173" t="s">
        <v>73</v>
      </c>
      <c r="AY271" s="165" t="s">
        <v>281</v>
      </c>
      <c r="BK271" s="174">
        <f>SUM(BK272:BK274)</f>
        <v>0</v>
      </c>
    </row>
    <row r="272" s="2" customFormat="1" ht="24.15" customHeight="1">
      <c r="A272" s="34"/>
      <c r="B272" s="177"/>
      <c r="C272" s="178" t="s">
        <v>536</v>
      </c>
      <c r="D272" s="178" t="s">
        <v>284</v>
      </c>
      <c r="E272" s="179" t="s">
        <v>848</v>
      </c>
      <c r="F272" s="180" t="s">
        <v>849</v>
      </c>
      <c r="G272" s="181" t="s">
        <v>515</v>
      </c>
      <c r="H272" s="203">
        <v>80.397000000000006</v>
      </c>
      <c r="I272" s="183"/>
      <c r="J272" s="184">
        <f>ROUND(I272*H272,2)</f>
        <v>0</v>
      </c>
      <c r="K272" s="185"/>
      <c r="L272" s="35"/>
      <c r="M272" s="186" t="s">
        <v>1</v>
      </c>
      <c r="N272" s="187" t="s">
        <v>38</v>
      </c>
      <c r="O272" s="73"/>
      <c r="P272" s="188">
        <f>O272*H272</f>
        <v>0</v>
      </c>
      <c r="Q272" s="188">
        <v>0</v>
      </c>
      <c r="R272" s="188">
        <f>Q272*H272</f>
        <v>0</v>
      </c>
      <c r="S272" s="188">
        <v>0</v>
      </c>
      <c r="T272" s="189">
        <f>S272*H272</f>
        <v>0</v>
      </c>
      <c r="U272" s="34"/>
      <c r="V272" s="34"/>
      <c r="W272" s="34"/>
      <c r="X272" s="34"/>
      <c r="Y272" s="34"/>
      <c r="Z272" s="34"/>
      <c r="AA272" s="34"/>
      <c r="AB272" s="34"/>
      <c r="AC272" s="34"/>
      <c r="AD272" s="34"/>
      <c r="AE272" s="34"/>
      <c r="AR272" s="190" t="s">
        <v>97</v>
      </c>
      <c r="AT272" s="190" t="s">
        <v>284</v>
      </c>
      <c r="AU272" s="190" t="s">
        <v>80</v>
      </c>
      <c r="AY272" s="15" t="s">
        <v>281</v>
      </c>
      <c r="BE272" s="191">
        <f>IF(N272="základní",J272,0)</f>
        <v>0</v>
      </c>
      <c r="BF272" s="191">
        <f>IF(N272="snížená",J272,0)</f>
        <v>0</v>
      </c>
      <c r="BG272" s="191">
        <f>IF(N272="zákl. přenesená",J272,0)</f>
        <v>0</v>
      </c>
      <c r="BH272" s="191">
        <f>IF(N272="sníž. přenesená",J272,0)</f>
        <v>0</v>
      </c>
      <c r="BI272" s="191">
        <f>IF(N272="nulová",J272,0)</f>
        <v>0</v>
      </c>
      <c r="BJ272" s="15" t="s">
        <v>80</v>
      </c>
      <c r="BK272" s="191">
        <f>ROUND(I272*H272,2)</f>
        <v>0</v>
      </c>
      <c r="BL272" s="15" t="s">
        <v>97</v>
      </c>
      <c r="BM272" s="190" t="s">
        <v>850</v>
      </c>
    </row>
    <row r="273" s="2" customFormat="1">
      <c r="A273" s="34"/>
      <c r="B273" s="35"/>
      <c r="C273" s="34"/>
      <c r="D273" s="192" t="s">
        <v>290</v>
      </c>
      <c r="E273" s="34"/>
      <c r="F273" s="193" t="s">
        <v>849</v>
      </c>
      <c r="G273" s="34"/>
      <c r="H273" s="34"/>
      <c r="I273" s="194"/>
      <c r="J273" s="34"/>
      <c r="K273" s="34"/>
      <c r="L273" s="35"/>
      <c r="M273" s="195"/>
      <c r="N273" s="196"/>
      <c r="O273" s="73"/>
      <c r="P273" s="73"/>
      <c r="Q273" s="73"/>
      <c r="R273" s="73"/>
      <c r="S273" s="73"/>
      <c r="T273" s="74"/>
      <c r="U273" s="34"/>
      <c r="V273" s="34"/>
      <c r="W273" s="34"/>
      <c r="X273" s="34"/>
      <c r="Y273" s="34"/>
      <c r="Z273" s="34"/>
      <c r="AA273" s="34"/>
      <c r="AB273" s="34"/>
      <c r="AC273" s="34"/>
      <c r="AD273" s="34"/>
      <c r="AE273" s="34"/>
      <c r="AT273" s="15" t="s">
        <v>290</v>
      </c>
      <c r="AU273" s="15" t="s">
        <v>80</v>
      </c>
    </row>
    <row r="274" s="2" customFormat="1">
      <c r="A274" s="34"/>
      <c r="B274" s="35"/>
      <c r="C274" s="34"/>
      <c r="D274" s="192" t="s">
        <v>291</v>
      </c>
      <c r="E274" s="34"/>
      <c r="F274" s="197" t="s">
        <v>851</v>
      </c>
      <c r="G274" s="34"/>
      <c r="H274" s="34"/>
      <c r="I274" s="194"/>
      <c r="J274" s="34"/>
      <c r="K274" s="34"/>
      <c r="L274" s="35"/>
      <c r="M274" s="195"/>
      <c r="N274" s="196"/>
      <c r="O274" s="73"/>
      <c r="P274" s="73"/>
      <c r="Q274" s="73"/>
      <c r="R274" s="73"/>
      <c r="S274" s="73"/>
      <c r="T274" s="74"/>
      <c r="U274" s="34"/>
      <c r="V274" s="34"/>
      <c r="W274" s="34"/>
      <c r="X274" s="34"/>
      <c r="Y274" s="34"/>
      <c r="Z274" s="34"/>
      <c r="AA274" s="34"/>
      <c r="AB274" s="34"/>
      <c r="AC274" s="34"/>
      <c r="AD274" s="34"/>
      <c r="AE274" s="34"/>
      <c r="AT274" s="15" t="s">
        <v>291</v>
      </c>
      <c r="AU274" s="15" t="s">
        <v>80</v>
      </c>
    </row>
    <row r="275" s="12" customFormat="1" ht="25.92" customHeight="1">
      <c r="A275" s="12"/>
      <c r="B275" s="164"/>
      <c r="C275" s="12"/>
      <c r="D275" s="165" t="s">
        <v>72</v>
      </c>
      <c r="E275" s="166" t="s">
        <v>852</v>
      </c>
      <c r="F275" s="166" t="s">
        <v>853</v>
      </c>
      <c r="G275" s="12"/>
      <c r="H275" s="12"/>
      <c r="I275" s="167"/>
      <c r="J275" s="168">
        <f>BK275</f>
        <v>0</v>
      </c>
      <c r="K275" s="12"/>
      <c r="L275" s="164"/>
      <c r="M275" s="169"/>
      <c r="N275" s="170"/>
      <c r="O275" s="170"/>
      <c r="P275" s="171">
        <f>SUM(P276:P291)</f>
        <v>0</v>
      </c>
      <c r="Q275" s="170"/>
      <c r="R275" s="171">
        <f>SUM(R276:R291)</f>
        <v>0</v>
      </c>
      <c r="S275" s="170"/>
      <c r="T275" s="172">
        <f>SUM(T276:T291)</f>
        <v>0</v>
      </c>
      <c r="U275" s="12"/>
      <c r="V275" s="12"/>
      <c r="W275" s="12"/>
      <c r="X275" s="12"/>
      <c r="Y275" s="12"/>
      <c r="Z275" s="12"/>
      <c r="AA275" s="12"/>
      <c r="AB275" s="12"/>
      <c r="AC275" s="12"/>
      <c r="AD275" s="12"/>
      <c r="AE275" s="12"/>
      <c r="AR275" s="165" t="s">
        <v>82</v>
      </c>
      <c r="AT275" s="173" t="s">
        <v>72</v>
      </c>
      <c r="AU275" s="173" t="s">
        <v>73</v>
      </c>
      <c r="AY275" s="165" t="s">
        <v>281</v>
      </c>
      <c r="BK275" s="174">
        <f>SUM(BK276:BK291)</f>
        <v>0</v>
      </c>
    </row>
    <row r="276" s="2" customFormat="1" ht="66.75" customHeight="1">
      <c r="A276" s="34"/>
      <c r="B276" s="177"/>
      <c r="C276" s="178" t="s">
        <v>540</v>
      </c>
      <c r="D276" s="178" t="s">
        <v>284</v>
      </c>
      <c r="E276" s="179" t="s">
        <v>854</v>
      </c>
      <c r="F276" s="180" t="s">
        <v>855</v>
      </c>
      <c r="G276" s="181" t="s">
        <v>403</v>
      </c>
      <c r="H276" s="203">
        <v>8.4000000000000004</v>
      </c>
      <c r="I276" s="183"/>
      <c r="J276" s="184">
        <f>ROUND(I276*H276,2)</f>
        <v>0</v>
      </c>
      <c r="K276" s="185"/>
      <c r="L276" s="35"/>
      <c r="M276" s="186" t="s">
        <v>1</v>
      </c>
      <c r="N276" s="187" t="s">
        <v>38</v>
      </c>
      <c r="O276" s="73"/>
      <c r="P276" s="188">
        <f>O276*H276</f>
        <v>0</v>
      </c>
      <c r="Q276" s="188">
        <v>0</v>
      </c>
      <c r="R276" s="188">
        <f>Q276*H276</f>
        <v>0</v>
      </c>
      <c r="S276" s="188">
        <v>0</v>
      </c>
      <c r="T276" s="189">
        <f>S276*H276</f>
        <v>0</v>
      </c>
      <c r="U276" s="34"/>
      <c r="V276" s="34"/>
      <c r="W276" s="34"/>
      <c r="X276" s="34"/>
      <c r="Y276" s="34"/>
      <c r="Z276" s="34"/>
      <c r="AA276" s="34"/>
      <c r="AB276" s="34"/>
      <c r="AC276" s="34"/>
      <c r="AD276" s="34"/>
      <c r="AE276" s="34"/>
      <c r="AR276" s="190" t="s">
        <v>353</v>
      </c>
      <c r="AT276" s="190" t="s">
        <v>284</v>
      </c>
      <c r="AU276" s="190" t="s">
        <v>80</v>
      </c>
      <c r="AY276" s="15" t="s">
        <v>281</v>
      </c>
      <c r="BE276" s="191">
        <f>IF(N276="základní",J276,0)</f>
        <v>0</v>
      </c>
      <c r="BF276" s="191">
        <f>IF(N276="snížená",J276,0)</f>
        <v>0</v>
      </c>
      <c r="BG276" s="191">
        <f>IF(N276="zákl. přenesená",J276,0)</f>
        <v>0</v>
      </c>
      <c r="BH276" s="191">
        <f>IF(N276="sníž. přenesená",J276,0)</f>
        <v>0</v>
      </c>
      <c r="BI276" s="191">
        <f>IF(N276="nulová",J276,0)</f>
        <v>0</v>
      </c>
      <c r="BJ276" s="15" t="s">
        <v>80</v>
      </c>
      <c r="BK276" s="191">
        <f>ROUND(I276*H276,2)</f>
        <v>0</v>
      </c>
      <c r="BL276" s="15" t="s">
        <v>353</v>
      </c>
      <c r="BM276" s="190" t="s">
        <v>856</v>
      </c>
    </row>
    <row r="277" s="2" customFormat="1">
      <c r="A277" s="34"/>
      <c r="B277" s="35"/>
      <c r="C277" s="34"/>
      <c r="D277" s="192" t="s">
        <v>290</v>
      </c>
      <c r="E277" s="34"/>
      <c r="F277" s="193" t="s">
        <v>857</v>
      </c>
      <c r="G277" s="34"/>
      <c r="H277" s="34"/>
      <c r="I277" s="194"/>
      <c r="J277" s="34"/>
      <c r="K277" s="34"/>
      <c r="L277" s="35"/>
      <c r="M277" s="195"/>
      <c r="N277" s="196"/>
      <c r="O277" s="73"/>
      <c r="P277" s="73"/>
      <c r="Q277" s="73"/>
      <c r="R277" s="73"/>
      <c r="S277" s="73"/>
      <c r="T277" s="74"/>
      <c r="U277" s="34"/>
      <c r="V277" s="34"/>
      <c r="W277" s="34"/>
      <c r="X277" s="34"/>
      <c r="Y277" s="34"/>
      <c r="Z277" s="34"/>
      <c r="AA277" s="34"/>
      <c r="AB277" s="34"/>
      <c r="AC277" s="34"/>
      <c r="AD277" s="34"/>
      <c r="AE277" s="34"/>
      <c r="AT277" s="15" t="s">
        <v>290</v>
      </c>
      <c r="AU277" s="15" t="s">
        <v>80</v>
      </c>
    </row>
    <row r="278" s="2" customFormat="1">
      <c r="A278" s="34"/>
      <c r="B278" s="35"/>
      <c r="C278" s="34"/>
      <c r="D278" s="192" t="s">
        <v>291</v>
      </c>
      <c r="E278" s="34"/>
      <c r="F278" s="197" t="s">
        <v>858</v>
      </c>
      <c r="G278" s="34"/>
      <c r="H278" s="34"/>
      <c r="I278" s="194"/>
      <c r="J278" s="34"/>
      <c r="K278" s="34"/>
      <c r="L278" s="35"/>
      <c r="M278" s="195"/>
      <c r="N278" s="196"/>
      <c r="O278" s="73"/>
      <c r="P278" s="73"/>
      <c r="Q278" s="73"/>
      <c r="R278" s="73"/>
      <c r="S278" s="73"/>
      <c r="T278" s="74"/>
      <c r="U278" s="34"/>
      <c r="V278" s="34"/>
      <c r="W278" s="34"/>
      <c r="X278" s="34"/>
      <c r="Y278" s="34"/>
      <c r="Z278" s="34"/>
      <c r="AA278" s="34"/>
      <c r="AB278" s="34"/>
      <c r="AC278" s="34"/>
      <c r="AD278" s="34"/>
      <c r="AE278" s="34"/>
      <c r="AT278" s="15" t="s">
        <v>291</v>
      </c>
      <c r="AU278" s="15" t="s">
        <v>80</v>
      </c>
    </row>
    <row r="279" s="2" customFormat="1" ht="66.75" customHeight="1">
      <c r="A279" s="34"/>
      <c r="B279" s="177"/>
      <c r="C279" s="178" t="s">
        <v>544</v>
      </c>
      <c r="D279" s="178" t="s">
        <v>284</v>
      </c>
      <c r="E279" s="179" t="s">
        <v>859</v>
      </c>
      <c r="F279" s="180" t="s">
        <v>860</v>
      </c>
      <c r="G279" s="181" t="s">
        <v>403</v>
      </c>
      <c r="H279" s="203">
        <v>8.4000000000000004</v>
      </c>
      <c r="I279" s="183"/>
      <c r="J279" s="184">
        <f>ROUND(I279*H279,2)</f>
        <v>0</v>
      </c>
      <c r="K279" s="185"/>
      <c r="L279" s="35"/>
      <c r="M279" s="186" t="s">
        <v>1</v>
      </c>
      <c r="N279" s="187" t="s">
        <v>38</v>
      </c>
      <c r="O279" s="73"/>
      <c r="P279" s="188">
        <f>O279*H279</f>
        <v>0</v>
      </c>
      <c r="Q279" s="188">
        <v>0</v>
      </c>
      <c r="R279" s="188">
        <f>Q279*H279</f>
        <v>0</v>
      </c>
      <c r="S279" s="188">
        <v>0</v>
      </c>
      <c r="T279" s="189">
        <f>S279*H279</f>
        <v>0</v>
      </c>
      <c r="U279" s="34"/>
      <c r="V279" s="34"/>
      <c r="W279" s="34"/>
      <c r="X279" s="34"/>
      <c r="Y279" s="34"/>
      <c r="Z279" s="34"/>
      <c r="AA279" s="34"/>
      <c r="AB279" s="34"/>
      <c r="AC279" s="34"/>
      <c r="AD279" s="34"/>
      <c r="AE279" s="34"/>
      <c r="AR279" s="190" t="s">
        <v>353</v>
      </c>
      <c r="AT279" s="190" t="s">
        <v>284</v>
      </c>
      <c r="AU279" s="190" t="s">
        <v>80</v>
      </c>
      <c r="AY279" s="15" t="s">
        <v>281</v>
      </c>
      <c r="BE279" s="191">
        <f>IF(N279="základní",J279,0)</f>
        <v>0</v>
      </c>
      <c r="BF279" s="191">
        <f>IF(N279="snížená",J279,0)</f>
        <v>0</v>
      </c>
      <c r="BG279" s="191">
        <f>IF(N279="zákl. přenesená",J279,0)</f>
        <v>0</v>
      </c>
      <c r="BH279" s="191">
        <f>IF(N279="sníž. přenesená",J279,0)</f>
        <v>0</v>
      </c>
      <c r="BI279" s="191">
        <f>IF(N279="nulová",J279,0)</f>
        <v>0</v>
      </c>
      <c r="BJ279" s="15" t="s">
        <v>80</v>
      </c>
      <c r="BK279" s="191">
        <f>ROUND(I279*H279,2)</f>
        <v>0</v>
      </c>
      <c r="BL279" s="15" t="s">
        <v>353</v>
      </c>
      <c r="BM279" s="190" t="s">
        <v>861</v>
      </c>
    </row>
    <row r="280" s="2" customFormat="1">
      <c r="A280" s="34"/>
      <c r="B280" s="35"/>
      <c r="C280" s="34"/>
      <c r="D280" s="192" t="s">
        <v>290</v>
      </c>
      <c r="E280" s="34"/>
      <c r="F280" s="193" t="s">
        <v>860</v>
      </c>
      <c r="G280" s="34"/>
      <c r="H280" s="34"/>
      <c r="I280" s="194"/>
      <c r="J280" s="34"/>
      <c r="K280" s="34"/>
      <c r="L280" s="35"/>
      <c r="M280" s="195"/>
      <c r="N280" s="196"/>
      <c r="O280" s="73"/>
      <c r="P280" s="73"/>
      <c r="Q280" s="73"/>
      <c r="R280" s="73"/>
      <c r="S280" s="73"/>
      <c r="T280" s="74"/>
      <c r="U280" s="34"/>
      <c r="V280" s="34"/>
      <c r="W280" s="34"/>
      <c r="X280" s="34"/>
      <c r="Y280" s="34"/>
      <c r="Z280" s="34"/>
      <c r="AA280" s="34"/>
      <c r="AB280" s="34"/>
      <c r="AC280" s="34"/>
      <c r="AD280" s="34"/>
      <c r="AE280" s="34"/>
      <c r="AT280" s="15" t="s">
        <v>290</v>
      </c>
      <c r="AU280" s="15" t="s">
        <v>80</v>
      </c>
    </row>
    <row r="281" s="2" customFormat="1" ht="49.05" customHeight="1">
      <c r="A281" s="34"/>
      <c r="B281" s="177"/>
      <c r="C281" s="178" t="s">
        <v>862</v>
      </c>
      <c r="D281" s="178" t="s">
        <v>284</v>
      </c>
      <c r="E281" s="179" t="s">
        <v>863</v>
      </c>
      <c r="F281" s="180" t="s">
        <v>864</v>
      </c>
      <c r="G281" s="181" t="s">
        <v>403</v>
      </c>
      <c r="H281" s="203">
        <v>3.2850000000000001</v>
      </c>
      <c r="I281" s="183"/>
      <c r="J281" s="184">
        <f>ROUND(I281*H281,2)</f>
        <v>0</v>
      </c>
      <c r="K281" s="185"/>
      <c r="L281" s="35"/>
      <c r="M281" s="186" t="s">
        <v>1</v>
      </c>
      <c r="N281" s="187" t="s">
        <v>38</v>
      </c>
      <c r="O281" s="73"/>
      <c r="P281" s="188">
        <f>O281*H281</f>
        <v>0</v>
      </c>
      <c r="Q281" s="188">
        <v>0</v>
      </c>
      <c r="R281" s="188">
        <f>Q281*H281</f>
        <v>0</v>
      </c>
      <c r="S281" s="188">
        <v>0</v>
      </c>
      <c r="T281" s="189">
        <f>S281*H281</f>
        <v>0</v>
      </c>
      <c r="U281" s="34"/>
      <c r="V281" s="34"/>
      <c r="W281" s="34"/>
      <c r="X281" s="34"/>
      <c r="Y281" s="34"/>
      <c r="Z281" s="34"/>
      <c r="AA281" s="34"/>
      <c r="AB281" s="34"/>
      <c r="AC281" s="34"/>
      <c r="AD281" s="34"/>
      <c r="AE281" s="34"/>
      <c r="AR281" s="190" t="s">
        <v>353</v>
      </c>
      <c r="AT281" s="190" t="s">
        <v>284</v>
      </c>
      <c r="AU281" s="190" t="s">
        <v>80</v>
      </c>
      <c r="AY281" s="15" t="s">
        <v>281</v>
      </c>
      <c r="BE281" s="191">
        <f>IF(N281="základní",J281,0)</f>
        <v>0</v>
      </c>
      <c r="BF281" s="191">
        <f>IF(N281="snížená",J281,0)</f>
        <v>0</v>
      </c>
      <c r="BG281" s="191">
        <f>IF(N281="zákl. přenesená",J281,0)</f>
        <v>0</v>
      </c>
      <c r="BH281" s="191">
        <f>IF(N281="sníž. přenesená",J281,0)</f>
        <v>0</v>
      </c>
      <c r="BI281" s="191">
        <f>IF(N281="nulová",J281,0)</f>
        <v>0</v>
      </c>
      <c r="BJ281" s="15" t="s">
        <v>80</v>
      </c>
      <c r="BK281" s="191">
        <f>ROUND(I281*H281,2)</f>
        <v>0</v>
      </c>
      <c r="BL281" s="15" t="s">
        <v>353</v>
      </c>
      <c r="BM281" s="190" t="s">
        <v>865</v>
      </c>
    </row>
    <row r="282" s="2" customFormat="1">
      <c r="A282" s="34"/>
      <c r="B282" s="35"/>
      <c r="C282" s="34"/>
      <c r="D282" s="192" t="s">
        <v>290</v>
      </c>
      <c r="E282" s="34"/>
      <c r="F282" s="193" t="s">
        <v>864</v>
      </c>
      <c r="G282" s="34"/>
      <c r="H282" s="34"/>
      <c r="I282" s="194"/>
      <c r="J282" s="34"/>
      <c r="K282" s="34"/>
      <c r="L282" s="35"/>
      <c r="M282" s="195"/>
      <c r="N282" s="196"/>
      <c r="O282" s="73"/>
      <c r="P282" s="73"/>
      <c r="Q282" s="73"/>
      <c r="R282" s="73"/>
      <c r="S282" s="73"/>
      <c r="T282" s="74"/>
      <c r="U282" s="34"/>
      <c r="V282" s="34"/>
      <c r="W282" s="34"/>
      <c r="X282" s="34"/>
      <c r="Y282" s="34"/>
      <c r="Z282" s="34"/>
      <c r="AA282" s="34"/>
      <c r="AB282" s="34"/>
      <c r="AC282" s="34"/>
      <c r="AD282" s="34"/>
      <c r="AE282" s="34"/>
      <c r="AT282" s="15" t="s">
        <v>290</v>
      </c>
      <c r="AU282" s="15" t="s">
        <v>80</v>
      </c>
    </row>
    <row r="283" s="2" customFormat="1">
      <c r="A283" s="34"/>
      <c r="B283" s="35"/>
      <c r="C283" s="34"/>
      <c r="D283" s="192" t="s">
        <v>291</v>
      </c>
      <c r="E283" s="34"/>
      <c r="F283" s="197" t="s">
        <v>866</v>
      </c>
      <c r="G283" s="34"/>
      <c r="H283" s="34"/>
      <c r="I283" s="194"/>
      <c r="J283" s="34"/>
      <c r="K283" s="34"/>
      <c r="L283" s="35"/>
      <c r="M283" s="195"/>
      <c r="N283" s="196"/>
      <c r="O283" s="73"/>
      <c r="P283" s="73"/>
      <c r="Q283" s="73"/>
      <c r="R283" s="73"/>
      <c r="S283" s="73"/>
      <c r="T283" s="74"/>
      <c r="U283" s="34"/>
      <c r="V283" s="34"/>
      <c r="W283" s="34"/>
      <c r="X283" s="34"/>
      <c r="Y283" s="34"/>
      <c r="Z283" s="34"/>
      <c r="AA283" s="34"/>
      <c r="AB283" s="34"/>
      <c r="AC283" s="34"/>
      <c r="AD283" s="34"/>
      <c r="AE283" s="34"/>
      <c r="AT283" s="15" t="s">
        <v>291</v>
      </c>
      <c r="AU283" s="15" t="s">
        <v>80</v>
      </c>
    </row>
    <row r="284" s="2" customFormat="1" ht="49.05" customHeight="1">
      <c r="A284" s="34"/>
      <c r="B284" s="177"/>
      <c r="C284" s="178" t="s">
        <v>867</v>
      </c>
      <c r="D284" s="178" t="s">
        <v>284</v>
      </c>
      <c r="E284" s="179" t="s">
        <v>868</v>
      </c>
      <c r="F284" s="180" t="s">
        <v>869</v>
      </c>
      <c r="G284" s="181" t="s">
        <v>403</v>
      </c>
      <c r="H284" s="203">
        <v>3.2850000000000001</v>
      </c>
      <c r="I284" s="183"/>
      <c r="J284" s="184">
        <f>ROUND(I284*H284,2)</f>
        <v>0</v>
      </c>
      <c r="K284" s="185"/>
      <c r="L284" s="35"/>
      <c r="M284" s="186" t="s">
        <v>1</v>
      </c>
      <c r="N284" s="187" t="s">
        <v>38</v>
      </c>
      <c r="O284" s="73"/>
      <c r="P284" s="188">
        <f>O284*H284</f>
        <v>0</v>
      </c>
      <c r="Q284" s="188">
        <v>0</v>
      </c>
      <c r="R284" s="188">
        <f>Q284*H284</f>
        <v>0</v>
      </c>
      <c r="S284" s="188">
        <v>0</v>
      </c>
      <c r="T284" s="189">
        <f>S284*H284</f>
        <v>0</v>
      </c>
      <c r="U284" s="34"/>
      <c r="V284" s="34"/>
      <c r="W284" s="34"/>
      <c r="X284" s="34"/>
      <c r="Y284" s="34"/>
      <c r="Z284" s="34"/>
      <c r="AA284" s="34"/>
      <c r="AB284" s="34"/>
      <c r="AC284" s="34"/>
      <c r="AD284" s="34"/>
      <c r="AE284" s="34"/>
      <c r="AR284" s="190" t="s">
        <v>353</v>
      </c>
      <c r="AT284" s="190" t="s">
        <v>284</v>
      </c>
      <c r="AU284" s="190" t="s">
        <v>80</v>
      </c>
      <c r="AY284" s="15" t="s">
        <v>281</v>
      </c>
      <c r="BE284" s="191">
        <f>IF(N284="základní",J284,0)</f>
        <v>0</v>
      </c>
      <c r="BF284" s="191">
        <f>IF(N284="snížená",J284,0)</f>
        <v>0</v>
      </c>
      <c r="BG284" s="191">
        <f>IF(N284="zákl. přenesená",J284,0)</f>
        <v>0</v>
      </c>
      <c r="BH284" s="191">
        <f>IF(N284="sníž. přenesená",J284,0)</f>
        <v>0</v>
      </c>
      <c r="BI284" s="191">
        <f>IF(N284="nulová",J284,0)</f>
        <v>0</v>
      </c>
      <c r="BJ284" s="15" t="s">
        <v>80</v>
      </c>
      <c r="BK284" s="191">
        <f>ROUND(I284*H284,2)</f>
        <v>0</v>
      </c>
      <c r="BL284" s="15" t="s">
        <v>353</v>
      </c>
      <c r="BM284" s="190" t="s">
        <v>870</v>
      </c>
    </row>
    <row r="285" s="2" customFormat="1">
      <c r="A285" s="34"/>
      <c r="B285" s="35"/>
      <c r="C285" s="34"/>
      <c r="D285" s="192" t="s">
        <v>290</v>
      </c>
      <c r="E285" s="34"/>
      <c r="F285" s="193" t="s">
        <v>869</v>
      </c>
      <c r="G285" s="34"/>
      <c r="H285" s="34"/>
      <c r="I285" s="194"/>
      <c r="J285" s="34"/>
      <c r="K285" s="34"/>
      <c r="L285" s="35"/>
      <c r="M285" s="195"/>
      <c r="N285" s="196"/>
      <c r="O285" s="73"/>
      <c r="P285" s="73"/>
      <c r="Q285" s="73"/>
      <c r="R285" s="73"/>
      <c r="S285" s="73"/>
      <c r="T285" s="74"/>
      <c r="U285" s="34"/>
      <c r="V285" s="34"/>
      <c r="W285" s="34"/>
      <c r="X285" s="34"/>
      <c r="Y285" s="34"/>
      <c r="Z285" s="34"/>
      <c r="AA285" s="34"/>
      <c r="AB285" s="34"/>
      <c r="AC285" s="34"/>
      <c r="AD285" s="34"/>
      <c r="AE285" s="34"/>
      <c r="AT285" s="15" t="s">
        <v>290</v>
      </c>
      <c r="AU285" s="15" t="s">
        <v>80</v>
      </c>
    </row>
    <row r="286" s="2" customFormat="1" ht="24.15" customHeight="1">
      <c r="A286" s="34"/>
      <c r="B286" s="177"/>
      <c r="C286" s="178" t="s">
        <v>871</v>
      </c>
      <c r="D286" s="178" t="s">
        <v>284</v>
      </c>
      <c r="E286" s="179" t="s">
        <v>872</v>
      </c>
      <c r="F286" s="180" t="s">
        <v>873</v>
      </c>
      <c r="G286" s="181" t="s">
        <v>403</v>
      </c>
      <c r="H286" s="203">
        <v>3</v>
      </c>
      <c r="I286" s="183"/>
      <c r="J286" s="184">
        <f>ROUND(I286*H286,2)</f>
        <v>0</v>
      </c>
      <c r="K286" s="185"/>
      <c r="L286" s="35"/>
      <c r="M286" s="186" t="s">
        <v>1</v>
      </c>
      <c r="N286" s="187" t="s">
        <v>38</v>
      </c>
      <c r="O286" s="73"/>
      <c r="P286" s="188">
        <f>O286*H286</f>
        <v>0</v>
      </c>
      <c r="Q286" s="188">
        <v>0</v>
      </c>
      <c r="R286" s="188">
        <f>Q286*H286</f>
        <v>0</v>
      </c>
      <c r="S286" s="188">
        <v>0</v>
      </c>
      <c r="T286" s="189">
        <f>S286*H286</f>
        <v>0</v>
      </c>
      <c r="U286" s="34"/>
      <c r="V286" s="34"/>
      <c r="W286" s="34"/>
      <c r="X286" s="34"/>
      <c r="Y286" s="34"/>
      <c r="Z286" s="34"/>
      <c r="AA286" s="34"/>
      <c r="AB286" s="34"/>
      <c r="AC286" s="34"/>
      <c r="AD286" s="34"/>
      <c r="AE286" s="34"/>
      <c r="AR286" s="190" t="s">
        <v>353</v>
      </c>
      <c r="AT286" s="190" t="s">
        <v>284</v>
      </c>
      <c r="AU286" s="190" t="s">
        <v>80</v>
      </c>
      <c r="AY286" s="15" t="s">
        <v>281</v>
      </c>
      <c r="BE286" s="191">
        <f>IF(N286="základní",J286,0)</f>
        <v>0</v>
      </c>
      <c r="BF286" s="191">
        <f>IF(N286="snížená",J286,0)</f>
        <v>0</v>
      </c>
      <c r="BG286" s="191">
        <f>IF(N286="zákl. přenesená",J286,0)</f>
        <v>0</v>
      </c>
      <c r="BH286" s="191">
        <f>IF(N286="sníž. přenesená",J286,0)</f>
        <v>0</v>
      </c>
      <c r="BI286" s="191">
        <f>IF(N286="nulová",J286,0)</f>
        <v>0</v>
      </c>
      <c r="BJ286" s="15" t="s">
        <v>80</v>
      </c>
      <c r="BK286" s="191">
        <f>ROUND(I286*H286,2)</f>
        <v>0</v>
      </c>
      <c r="BL286" s="15" t="s">
        <v>353</v>
      </c>
      <c r="BM286" s="190" t="s">
        <v>874</v>
      </c>
    </row>
    <row r="287" s="2" customFormat="1">
      <c r="A287" s="34"/>
      <c r="B287" s="35"/>
      <c r="C287" s="34"/>
      <c r="D287" s="192" t="s">
        <v>290</v>
      </c>
      <c r="E287" s="34"/>
      <c r="F287" s="193" t="s">
        <v>873</v>
      </c>
      <c r="G287" s="34"/>
      <c r="H287" s="34"/>
      <c r="I287" s="194"/>
      <c r="J287" s="34"/>
      <c r="K287" s="34"/>
      <c r="L287" s="35"/>
      <c r="M287" s="195"/>
      <c r="N287" s="196"/>
      <c r="O287" s="73"/>
      <c r="P287" s="73"/>
      <c r="Q287" s="73"/>
      <c r="R287" s="73"/>
      <c r="S287" s="73"/>
      <c r="T287" s="74"/>
      <c r="U287" s="34"/>
      <c r="V287" s="34"/>
      <c r="W287" s="34"/>
      <c r="X287" s="34"/>
      <c r="Y287" s="34"/>
      <c r="Z287" s="34"/>
      <c r="AA287" s="34"/>
      <c r="AB287" s="34"/>
      <c r="AC287" s="34"/>
      <c r="AD287" s="34"/>
      <c r="AE287" s="34"/>
      <c r="AT287" s="15" t="s">
        <v>290</v>
      </c>
      <c r="AU287" s="15" t="s">
        <v>80</v>
      </c>
    </row>
    <row r="288" s="2" customFormat="1">
      <c r="A288" s="34"/>
      <c r="B288" s="35"/>
      <c r="C288" s="34"/>
      <c r="D288" s="192" t="s">
        <v>291</v>
      </c>
      <c r="E288" s="34"/>
      <c r="F288" s="197" t="s">
        <v>875</v>
      </c>
      <c r="G288" s="34"/>
      <c r="H288" s="34"/>
      <c r="I288" s="194"/>
      <c r="J288" s="34"/>
      <c r="K288" s="34"/>
      <c r="L288" s="35"/>
      <c r="M288" s="195"/>
      <c r="N288" s="196"/>
      <c r="O288" s="73"/>
      <c r="P288" s="73"/>
      <c r="Q288" s="73"/>
      <c r="R288" s="73"/>
      <c r="S288" s="73"/>
      <c r="T288" s="74"/>
      <c r="U288" s="34"/>
      <c r="V288" s="34"/>
      <c r="W288" s="34"/>
      <c r="X288" s="34"/>
      <c r="Y288" s="34"/>
      <c r="Z288" s="34"/>
      <c r="AA288" s="34"/>
      <c r="AB288" s="34"/>
      <c r="AC288" s="34"/>
      <c r="AD288" s="34"/>
      <c r="AE288" s="34"/>
      <c r="AT288" s="15" t="s">
        <v>291</v>
      </c>
      <c r="AU288" s="15" t="s">
        <v>80</v>
      </c>
    </row>
    <row r="289" s="2" customFormat="1" ht="21.75" customHeight="1">
      <c r="A289" s="34"/>
      <c r="B289" s="177"/>
      <c r="C289" s="178" t="s">
        <v>876</v>
      </c>
      <c r="D289" s="178" t="s">
        <v>284</v>
      </c>
      <c r="E289" s="179" t="s">
        <v>877</v>
      </c>
      <c r="F289" s="180" t="s">
        <v>878</v>
      </c>
      <c r="G289" s="181" t="s">
        <v>287</v>
      </c>
      <c r="H289" s="182"/>
      <c r="I289" s="183"/>
      <c r="J289" s="184">
        <f>ROUND(I289*H289,2)</f>
        <v>0</v>
      </c>
      <c r="K289" s="185"/>
      <c r="L289" s="35"/>
      <c r="M289" s="186" t="s">
        <v>1</v>
      </c>
      <c r="N289" s="187" t="s">
        <v>38</v>
      </c>
      <c r="O289" s="73"/>
      <c r="P289" s="188">
        <f>O289*H289</f>
        <v>0</v>
      </c>
      <c r="Q289" s="188">
        <v>0</v>
      </c>
      <c r="R289" s="188">
        <f>Q289*H289</f>
        <v>0</v>
      </c>
      <c r="S289" s="188">
        <v>0</v>
      </c>
      <c r="T289" s="189">
        <f>S289*H289</f>
        <v>0</v>
      </c>
      <c r="U289" s="34"/>
      <c r="V289" s="34"/>
      <c r="W289" s="34"/>
      <c r="X289" s="34"/>
      <c r="Y289" s="34"/>
      <c r="Z289" s="34"/>
      <c r="AA289" s="34"/>
      <c r="AB289" s="34"/>
      <c r="AC289" s="34"/>
      <c r="AD289" s="34"/>
      <c r="AE289" s="34"/>
      <c r="AR289" s="190" t="s">
        <v>353</v>
      </c>
      <c r="AT289" s="190" t="s">
        <v>284</v>
      </c>
      <c r="AU289" s="190" t="s">
        <v>80</v>
      </c>
      <c r="AY289" s="15" t="s">
        <v>281</v>
      </c>
      <c r="BE289" s="191">
        <f>IF(N289="základní",J289,0)</f>
        <v>0</v>
      </c>
      <c r="BF289" s="191">
        <f>IF(N289="snížená",J289,0)</f>
        <v>0</v>
      </c>
      <c r="BG289" s="191">
        <f>IF(N289="zákl. přenesená",J289,0)</f>
        <v>0</v>
      </c>
      <c r="BH289" s="191">
        <f>IF(N289="sníž. přenesená",J289,0)</f>
        <v>0</v>
      </c>
      <c r="BI289" s="191">
        <f>IF(N289="nulová",J289,0)</f>
        <v>0</v>
      </c>
      <c r="BJ289" s="15" t="s">
        <v>80</v>
      </c>
      <c r="BK289" s="191">
        <f>ROUND(I289*H289,2)</f>
        <v>0</v>
      </c>
      <c r="BL289" s="15" t="s">
        <v>353</v>
      </c>
      <c r="BM289" s="190" t="s">
        <v>879</v>
      </c>
    </row>
    <row r="290" s="2" customFormat="1">
      <c r="A290" s="34"/>
      <c r="B290" s="35"/>
      <c r="C290" s="34"/>
      <c r="D290" s="192" t="s">
        <v>290</v>
      </c>
      <c r="E290" s="34"/>
      <c r="F290" s="193" t="s">
        <v>878</v>
      </c>
      <c r="G290" s="34"/>
      <c r="H290" s="34"/>
      <c r="I290" s="194"/>
      <c r="J290" s="34"/>
      <c r="K290" s="34"/>
      <c r="L290" s="35"/>
      <c r="M290" s="195"/>
      <c r="N290" s="196"/>
      <c r="O290" s="73"/>
      <c r="P290" s="73"/>
      <c r="Q290" s="73"/>
      <c r="R290" s="73"/>
      <c r="S290" s="73"/>
      <c r="T290" s="74"/>
      <c r="U290" s="34"/>
      <c r="V290" s="34"/>
      <c r="W290" s="34"/>
      <c r="X290" s="34"/>
      <c r="Y290" s="34"/>
      <c r="Z290" s="34"/>
      <c r="AA290" s="34"/>
      <c r="AB290" s="34"/>
      <c r="AC290" s="34"/>
      <c r="AD290" s="34"/>
      <c r="AE290" s="34"/>
      <c r="AT290" s="15" t="s">
        <v>290</v>
      </c>
      <c r="AU290" s="15" t="s">
        <v>80</v>
      </c>
    </row>
    <row r="291" s="2" customFormat="1">
      <c r="A291" s="34"/>
      <c r="B291" s="35"/>
      <c r="C291" s="34"/>
      <c r="D291" s="192" t="s">
        <v>291</v>
      </c>
      <c r="E291" s="34"/>
      <c r="F291" s="197" t="s">
        <v>880</v>
      </c>
      <c r="G291" s="34"/>
      <c r="H291" s="34"/>
      <c r="I291" s="194"/>
      <c r="J291" s="34"/>
      <c r="K291" s="34"/>
      <c r="L291" s="35"/>
      <c r="M291" s="195"/>
      <c r="N291" s="196"/>
      <c r="O291" s="73"/>
      <c r="P291" s="73"/>
      <c r="Q291" s="73"/>
      <c r="R291" s="73"/>
      <c r="S291" s="73"/>
      <c r="T291" s="74"/>
      <c r="U291" s="34"/>
      <c r="V291" s="34"/>
      <c r="W291" s="34"/>
      <c r="X291" s="34"/>
      <c r="Y291" s="34"/>
      <c r="Z291" s="34"/>
      <c r="AA291" s="34"/>
      <c r="AB291" s="34"/>
      <c r="AC291" s="34"/>
      <c r="AD291" s="34"/>
      <c r="AE291" s="34"/>
      <c r="AT291" s="15" t="s">
        <v>291</v>
      </c>
      <c r="AU291" s="15" t="s">
        <v>80</v>
      </c>
    </row>
    <row r="292" s="12" customFormat="1" ht="25.92" customHeight="1">
      <c r="A292" s="12"/>
      <c r="B292" s="164"/>
      <c r="C292" s="12"/>
      <c r="D292" s="165" t="s">
        <v>72</v>
      </c>
      <c r="E292" s="166" t="s">
        <v>881</v>
      </c>
      <c r="F292" s="166" t="s">
        <v>882</v>
      </c>
      <c r="G292" s="12"/>
      <c r="H292" s="12"/>
      <c r="I292" s="167"/>
      <c r="J292" s="168">
        <f>BK292</f>
        <v>0</v>
      </c>
      <c r="K292" s="12"/>
      <c r="L292" s="164"/>
      <c r="M292" s="169"/>
      <c r="N292" s="170"/>
      <c r="O292" s="170"/>
      <c r="P292" s="171">
        <f>SUM(P293:P301)</f>
        <v>0</v>
      </c>
      <c r="Q292" s="170"/>
      <c r="R292" s="171">
        <f>SUM(R293:R301)</f>
        <v>0</v>
      </c>
      <c r="S292" s="170"/>
      <c r="T292" s="172">
        <f>SUM(T293:T301)</f>
        <v>0</v>
      </c>
      <c r="U292" s="12"/>
      <c r="V292" s="12"/>
      <c r="W292" s="12"/>
      <c r="X292" s="12"/>
      <c r="Y292" s="12"/>
      <c r="Z292" s="12"/>
      <c r="AA292" s="12"/>
      <c r="AB292" s="12"/>
      <c r="AC292" s="12"/>
      <c r="AD292" s="12"/>
      <c r="AE292" s="12"/>
      <c r="AR292" s="165" t="s">
        <v>82</v>
      </c>
      <c r="AT292" s="173" t="s">
        <v>72</v>
      </c>
      <c r="AU292" s="173" t="s">
        <v>73</v>
      </c>
      <c r="AY292" s="165" t="s">
        <v>281</v>
      </c>
      <c r="BK292" s="174">
        <f>SUM(BK293:BK301)</f>
        <v>0</v>
      </c>
    </row>
    <row r="293" s="2" customFormat="1" ht="24.15" customHeight="1">
      <c r="A293" s="34"/>
      <c r="B293" s="177"/>
      <c r="C293" s="178" t="s">
        <v>883</v>
      </c>
      <c r="D293" s="178" t="s">
        <v>284</v>
      </c>
      <c r="E293" s="179" t="s">
        <v>884</v>
      </c>
      <c r="F293" s="180" t="s">
        <v>885</v>
      </c>
      <c r="G293" s="181" t="s">
        <v>886</v>
      </c>
      <c r="H293" s="203">
        <v>9.5</v>
      </c>
      <c r="I293" s="183"/>
      <c r="J293" s="184">
        <f>ROUND(I293*H293,2)</f>
        <v>0</v>
      </c>
      <c r="K293" s="185"/>
      <c r="L293" s="35"/>
      <c r="M293" s="186" t="s">
        <v>1</v>
      </c>
      <c r="N293" s="187" t="s">
        <v>38</v>
      </c>
      <c r="O293" s="73"/>
      <c r="P293" s="188">
        <f>O293*H293</f>
        <v>0</v>
      </c>
      <c r="Q293" s="188">
        <v>0</v>
      </c>
      <c r="R293" s="188">
        <f>Q293*H293</f>
        <v>0</v>
      </c>
      <c r="S293" s="188">
        <v>0</v>
      </c>
      <c r="T293" s="189">
        <f>S293*H293</f>
        <v>0</v>
      </c>
      <c r="U293" s="34"/>
      <c r="V293" s="34"/>
      <c r="W293" s="34"/>
      <c r="X293" s="34"/>
      <c r="Y293" s="34"/>
      <c r="Z293" s="34"/>
      <c r="AA293" s="34"/>
      <c r="AB293" s="34"/>
      <c r="AC293" s="34"/>
      <c r="AD293" s="34"/>
      <c r="AE293" s="34"/>
      <c r="AR293" s="190" t="s">
        <v>353</v>
      </c>
      <c r="AT293" s="190" t="s">
        <v>284</v>
      </c>
      <c r="AU293" s="190" t="s">
        <v>80</v>
      </c>
      <c r="AY293" s="15" t="s">
        <v>281</v>
      </c>
      <c r="BE293" s="191">
        <f>IF(N293="základní",J293,0)</f>
        <v>0</v>
      </c>
      <c r="BF293" s="191">
        <f>IF(N293="snížená",J293,0)</f>
        <v>0</v>
      </c>
      <c r="BG293" s="191">
        <f>IF(N293="zákl. přenesená",J293,0)</f>
        <v>0</v>
      </c>
      <c r="BH293" s="191">
        <f>IF(N293="sníž. přenesená",J293,0)</f>
        <v>0</v>
      </c>
      <c r="BI293" s="191">
        <f>IF(N293="nulová",J293,0)</f>
        <v>0</v>
      </c>
      <c r="BJ293" s="15" t="s">
        <v>80</v>
      </c>
      <c r="BK293" s="191">
        <f>ROUND(I293*H293,2)</f>
        <v>0</v>
      </c>
      <c r="BL293" s="15" t="s">
        <v>353</v>
      </c>
      <c r="BM293" s="190" t="s">
        <v>887</v>
      </c>
    </row>
    <row r="294" s="2" customFormat="1">
      <c r="A294" s="34"/>
      <c r="B294" s="35"/>
      <c r="C294" s="34"/>
      <c r="D294" s="192" t="s">
        <v>290</v>
      </c>
      <c r="E294" s="34"/>
      <c r="F294" s="193" t="s">
        <v>888</v>
      </c>
      <c r="G294" s="34"/>
      <c r="H294" s="34"/>
      <c r="I294" s="194"/>
      <c r="J294" s="34"/>
      <c r="K294" s="34"/>
      <c r="L294" s="35"/>
      <c r="M294" s="195"/>
      <c r="N294" s="196"/>
      <c r="O294" s="73"/>
      <c r="P294" s="73"/>
      <c r="Q294" s="73"/>
      <c r="R294" s="73"/>
      <c r="S294" s="73"/>
      <c r="T294" s="74"/>
      <c r="U294" s="34"/>
      <c r="V294" s="34"/>
      <c r="W294" s="34"/>
      <c r="X294" s="34"/>
      <c r="Y294" s="34"/>
      <c r="Z294" s="34"/>
      <c r="AA294" s="34"/>
      <c r="AB294" s="34"/>
      <c r="AC294" s="34"/>
      <c r="AD294" s="34"/>
      <c r="AE294" s="34"/>
      <c r="AT294" s="15" t="s">
        <v>290</v>
      </c>
      <c r="AU294" s="15" t="s">
        <v>80</v>
      </c>
    </row>
    <row r="295" s="2" customFormat="1">
      <c r="A295" s="34"/>
      <c r="B295" s="35"/>
      <c r="C295" s="34"/>
      <c r="D295" s="192" t="s">
        <v>291</v>
      </c>
      <c r="E295" s="34"/>
      <c r="F295" s="197" t="s">
        <v>889</v>
      </c>
      <c r="G295" s="34"/>
      <c r="H295" s="34"/>
      <c r="I295" s="194"/>
      <c r="J295" s="34"/>
      <c r="K295" s="34"/>
      <c r="L295" s="35"/>
      <c r="M295" s="195"/>
      <c r="N295" s="196"/>
      <c r="O295" s="73"/>
      <c r="P295" s="73"/>
      <c r="Q295" s="73"/>
      <c r="R295" s="73"/>
      <c r="S295" s="73"/>
      <c r="T295" s="74"/>
      <c r="U295" s="34"/>
      <c r="V295" s="34"/>
      <c r="W295" s="34"/>
      <c r="X295" s="34"/>
      <c r="Y295" s="34"/>
      <c r="Z295" s="34"/>
      <c r="AA295" s="34"/>
      <c r="AB295" s="34"/>
      <c r="AC295" s="34"/>
      <c r="AD295" s="34"/>
      <c r="AE295" s="34"/>
      <c r="AT295" s="15" t="s">
        <v>291</v>
      </c>
      <c r="AU295" s="15" t="s">
        <v>80</v>
      </c>
    </row>
    <row r="296" s="2" customFormat="1" ht="24.15" customHeight="1">
      <c r="A296" s="34"/>
      <c r="B296" s="177"/>
      <c r="C296" s="178" t="s">
        <v>890</v>
      </c>
      <c r="D296" s="178" t="s">
        <v>284</v>
      </c>
      <c r="E296" s="179" t="s">
        <v>891</v>
      </c>
      <c r="F296" s="180" t="s">
        <v>885</v>
      </c>
      <c r="G296" s="181" t="s">
        <v>886</v>
      </c>
      <c r="H296" s="203">
        <v>7</v>
      </c>
      <c r="I296" s="183"/>
      <c r="J296" s="184">
        <f>ROUND(I296*H296,2)</f>
        <v>0</v>
      </c>
      <c r="K296" s="185"/>
      <c r="L296" s="35"/>
      <c r="M296" s="186" t="s">
        <v>1</v>
      </c>
      <c r="N296" s="187" t="s">
        <v>38</v>
      </c>
      <c r="O296" s="73"/>
      <c r="P296" s="188">
        <f>O296*H296</f>
        <v>0</v>
      </c>
      <c r="Q296" s="188">
        <v>0</v>
      </c>
      <c r="R296" s="188">
        <f>Q296*H296</f>
        <v>0</v>
      </c>
      <c r="S296" s="188">
        <v>0</v>
      </c>
      <c r="T296" s="189">
        <f>S296*H296</f>
        <v>0</v>
      </c>
      <c r="U296" s="34"/>
      <c r="V296" s="34"/>
      <c r="W296" s="34"/>
      <c r="X296" s="34"/>
      <c r="Y296" s="34"/>
      <c r="Z296" s="34"/>
      <c r="AA296" s="34"/>
      <c r="AB296" s="34"/>
      <c r="AC296" s="34"/>
      <c r="AD296" s="34"/>
      <c r="AE296" s="34"/>
      <c r="AR296" s="190" t="s">
        <v>353</v>
      </c>
      <c r="AT296" s="190" t="s">
        <v>284</v>
      </c>
      <c r="AU296" s="190" t="s">
        <v>80</v>
      </c>
      <c r="AY296" s="15" t="s">
        <v>281</v>
      </c>
      <c r="BE296" s="191">
        <f>IF(N296="základní",J296,0)</f>
        <v>0</v>
      </c>
      <c r="BF296" s="191">
        <f>IF(N296="snížená",J296,0)</f>
        <v>0</v>
      </c>
      <c r="BG296" s="191">
        <f>IF(N296="zákl. přenesená",J296,0)</f>
        <v>0</v>
      </c>
      <c r="BH296" s="191">
        <f>IF(N296="sníž. přenesená",J296,0)</f>
        <v>0</v>
      </c>
      <c r="BI296" s="191">
        <f>IF(N296="nulová",J296,0)</f>
        <v>0</v>
      </c>
      <c r="BJ296" s="15" t="s">
        <v>80</v>
      </c>
      <c r="BK296" s="191">
        <f>ROUND(I296*H296,2)</f>
        <v>0</v>
      </c>
      <c r="BL296" s="15" t="s">
        <v>353</v>
      </c>
      <c r="BM296" s="190" t="s">
        <v>892</v>
      </c>
    </row>
    <row r="297" s="2" customFormat="1">
      <c r="A297" s="34"/>
      <c r="B297" s="35"/>
      <c r="C297" s="34"/>
      <c r="D297" s="192" t="s">
        <v>290</v>
      </c>
      <c r="E297" s="34"/>
      <c r="F297" s="193" t="s">
        <v>893</v>
      </c>
      <c r="G297" s="34"/>
      <c r="H297" s="34"/>
      <c r="I297" s="194"/>
      <c r="J297" s="34"/>
      <c r="K297" s="34"/>
      <c r="L297" s="35"/>
      <c r="M297" s="195"/>
      <c r="N297" s="196"/>
      <c r="O297" s="73"/>
      <c r="P297" s="73"/>
      <c r="Q297" s="73"/>
      <c r="R297" s="73"/>
      <c r="S297" s="73"/>
      <c r="T297" s="74"/>
      <c r="U297" s="34"/>
      <c r="V297" s="34"/>
      <c r="W297" s="34"/>
      <c r="X297" s="34"/>
      <c r="Y297" s="34"/>
      <c r="Z297" s="34"/>
      <c r="AA297" s="34"/>
      <c r="AB297" s="34"/>
      <c r="AC297" s="34"/>
      <c r="AD297" s="34"/>
      <c r="AE297" s="34"/>
      <c r="AT297" s="15" t="s">
        <v>290</v>
      </c>
      <c r="AU297" s="15" t="s">
        <v>80</v>
      </c>
    </row>
    <row r="298" s="2" customFormat="1">
      <c r="A298" s="34"/>
      <c r="B298" s="35"/>
      <c r="C298" s="34"/>
      <c r="D298" s="192" t="s">
        <v>291</v>
      </c>
      <c r="E298" s="34"/>
      <c r="F298" s="197" t="s">
        <v>894</v>
      </c>
      <c r="G298" s="34"/>
      <c r="H298" s="34"/>
      <c r="I298" s="194"/>
      <c r="J298" s="34"/>
      <c r="K298" s="34"/>
      <c r="L298" s="35"/>
      <c r="M298" s="195"/>
      <c r="N298" s="196"/>
      <c r="O298" s="73"/>
      <c r="P298" s="73"/>
      <c r="Q298" s="73"/>
      <c r="R298" s="73"/>
      <c r="S298" s="73"/>
      <c r="T298" s="74"/>
      <c r="U298" s="34"/>
      <c r="V298" s="34"/>
      <c r="W298" s="34"/>
      <c r="X298" s="34"/>
      <c r="Y298" s="34"/>
      <c r="Z298" s="34"/>
      <c r="AA298" s="34"/>
      <c r="AB298" s="34"/>
      <c r="AC298" s="34"/>
      <c r="AD298" s="34"/>
      <c r="AE298" s="34"/>
      <c r="AT298" s="15" t="s">
        <v>291</v>
      </c>
      <c r="AU298" s="15" t="s">
        <v>80</v>
      </c>
    </row>
    <row r="299" s="2" customFormat="1" ht="24.15" customHeight="1">
      <c r="A299" s="34"/>
      <c r="B299" s="177"/>
      <c r="C299" s="178" t="s">
        <v>895</v>
      </c>
      <c r="D299" s="178" t="s">
        <v>284</v>
      </c>
      <c r="E299" s="179" t="s">
        <v>896</v>
      </c>
      <c r="F299" s="180" t="s">
        <v>897</v>
      </c>
      <c r="G299" s="181" t="s">
        <v>287</v>
      </c>
      <c r="H299" s="182"/>
      <c r="I299" s="183"/>
      <c r="J299" s="184">
        <f>ROUND(I299*H299,2)</f>
        <v>0</v>
      </c>
      <c r="K299" s="185"/>
      <c r="L299" s="35"/>
      <c r="M299" s="186" t="s">
        <v>1</v>
      </c>
      <c r="N299" s="187" t="s">
        <v>38</v>
      </c>
      <c r="O299" s="73"/>
      <c r="P299" s="188">
        <f>O299*H299</f>
        <v>0</v>
      </c>
      <c r="Q299" s="188">
        <v>0</v>
      </c>
      <c r="R299" s="188">
        <f>Q299*H299</f>
        <v>0</v>
      </c>
      <c r="S299" s="188">
        <v>0</v>
      </c>
      <c r="T299" s="189">
        <f>S299*H299</f>
        <v>0</v>
      </c>
      <c r="U299" s="34"/>
      <c r="V299" s="34"/>
      <c r="W299" s="34"/>
      <c r="X299" s="34"/>
      <c r="Y299" s="34"/>
      <c r="Z299" s="34"/>
      <c r="AA299" s="34"/>
      <c r="AB299" s="34"/>
      <c r="AC299" s="34"/>
      <c r="AD299" s="34"/>
      <c r="AE299" s="34"/>
      <c r="AR299" s="190" t="s">
        <v>353</v>
      </c>
      <c r="AT299" s="190" t="s">
        <v>284</v>
      </c>
      <c r="AU299" s="190" t="s">
        <v>80</v>
      </c>
      <c r="AY299" s="15" t="s">
        <v>281</v>
      </c>
      <c r="BE299" s="191">
        <f>IF(N299="základní",J299,0)</f>
        <v>0</v>
      </c>
      <c r="BF299" s="191">
        <f>IF(N299="snížená",J299,0)</f>
        <v>0</v>
      </c>
      <c r="BG299" s="191">
        <f>IF(N299="zákl. přenesená",J299,0)</f>
        <v>0</v>
      </c>
      <c r="BH299" s="191">
        <f>IF(N299="sníž. přenesená",J299,0)</f>
        <v>0</v>
      </c>
      <c r="BI299" s="191">
        <f>IF(N299="nulová",J299,0)</f>
        <v>0</v>
      </c>
      <c r="BJ299" s="15" t="s">
        <v>80</v>
      </c>
      <c r="BK299" s="191">
        <f>ROUND(I299*H299,2)</f>
        <v>0</v>
      </c>
      <c r="BL299" s="15" t="s">
        <v>353</v>
      </c>
      <c r="BM299" s="190" t="s">
        <v>898</v>
      </c>
    </row>
    <row r="300" s="2" customFormat="1">
      <c r="A300" s="34"/>
      <c r="B300" s="35"/>
      <c r="C300" s="34"/>
      <c r="D300" s="192" t="s">
        <v>290</v>
      </c>
      <c r="E300" s="34"/>
      <c r="F300" s="193" t="s">
        <v>897</v>
      </c>
      <c r="G300" s="34"/>
      <c r="H300" s="34"/>
      <c r="I300" s="194"/>
      <c r="J300" s="34"/>
      <c r="K300" s="34"/>
      <c r="L300" s="35"/>
      <c r="M300" s="195"/>
      <c r="N300" s="196"/>
      <c r="O300" s="73"/>
      <c r="P300" s="73"/>
      <c r="Q300" s="73"/>
      <c r="R300" s="73"/>
      <c r="S300" s="73"/>
      <c r="T300" s="74"/>
      <c r="U300" s="34"/>
      <c r="V300" s="34"/>
      <c r="W300" s="34"/>
      <c r="X300" s="34"/>
      <c r="Y300" s="34"/>
      <c r="Z300" s="34"/>
      <c r="AA300" s="34"/>
      <c r="AB300" s="34"/>
      <c r="AC300" s="34"/>
      <c r="AD300" s="34"/>
      <c r="AE300" s="34"/>
      <c r="AT300" s="15" t="s">
        <v>290</v>
      </c>
      <c r="AU300" s="15" t="s">
        <v>80</v>
      </c>
    </row>
    <row r="301" s="2" customFormat="1">
      <c r="A301" s="34"/>
      <c r="B301" s="35"/>
      <c r="C301" s="34"/>
      <c r="D301" s="192" t="s">
        <v>291</v>
      </c>
      <c r="E301" s="34"/>
      <c r="F301" s="197" t="s">
        <v>899</v>
      </c>
      <c r="G301" s="34"/>
      <c r="H301" s="34"/>
      <c r="I301" s="194"/>
      <c r="J301" s="34"/>
      <c r="K301" s="34"/>
      <c r="L301" s="35"/>
      <c r="M301" s="195"/>
      <c r="N301" s="196"/>
      <c r="O301" s="73"/>
      <c r="P301" s="73"/>
      <c r="Q301" s="73"/>
      <c r="R301" s="73"/>
      <c r="S301" s="73"/>
      <c r="T301" s="74"/>
      <c r="U301" s="34"/>
      <c r="V301" s="34"/>
      <c r="W301" s="34"/>
      <c r="X301" s="34"/>
      <c r="Y301" s="34"/>
      <c r="Z301" s="34"/>
      <c r="AA301" s="34"/>
      <c r="AB301" s="34"/>
      <c r="AC301" s="34"/>
      <c r="AD301" s="34"/>
      <c r="AE301" s="34"/>
      <c r="AT301" s="15" t="s">
        <v>291</v>
      </c>
      <c r="AU301" s="15" t="s">
        <v>80</v>
      </c>
    </row>
    <row r="302" s="12" customFormat="1" ht="25.92" customHeight="1">
      <c r="A302" s="12"/>
      <c r="B302" s="164"/>
      <c r="C302" s="12"/>
      <c r="D302" s="165" t="s">
        <v>72</v>
      </c>
      <c r="E302" s="166" t="s">
        <v>900</v>
      </c>
      <c r="F302" s="166" t="s">
        <v>901</v>
      </c>
      <c r="G302" s="12"/>
      <c r="H302" s="12"/>
      <c r="I302" s="167"/>
      <c r="J302" s="168">
        <f>BK302</f>
        <v>0</v>
      </c>
      <c r="K302" s="12"/>
      <c r="L302" s="164"/>
      <c r="M302" s="169"/>
      <c r="N302" s="170"/>
      <c r="O302" s="170"/>
      <c r="P302" s="171">
        <f>SUM(P303:P317)</f>
        <v>0</v>
      </c>
      <c r="Q302" s="170"/>
      <c r="R302" s="171">
        <f>SUM(R303:R317)</f>
        <v>0</v>
      </c>
      <c r="S302" s="170"/>
      <c r="T302" s="172">
        <f>SUM(T303:T317)</f>
        <v>0</v>
      </c>
      <c r="U302" s="12"/>
      <c r="V302" s="12"/>
      <c r="W302" s="12"/>
      <c r="X302" s="12"/>
      <c r="Y302" s="12"/>
      <c r="Z302" s="12"/>
      <c r="AA302" s="12"/>
      <c r="AB302" s="12"/>
      <c r="AC302" s="12"/>
      <c r="AD302" s="12"/>
      <c r="AE302" s="12"/>
      <c r="AR302" s="165" t="s">
        <v>82</v>
      </c>
      <c r="AT302" s="173" t="s">
        <v>72</v>
      </c>
      <c r="AU302" s="173" t="s">
        <v>73</v>
      </c>
      <c r="AY302" s="165" t="s">
        <v>281</v>
      </c>
      <c r="BK302" s="174">
        <f>SUM(BK303:BK317)</f>
        <v>0</v>
      </c>
    </row>
    <row r="303" s="2" customFormat="1" ht="24.15" customHeight="1">
      <c r="A303" s="34"/>
      <c r="B303" s="177"/>
      <c r="C303" s="178" t="s">
        <v>902</v>
      </c>
      <c r="D303" s="178" t="s">
        <v>284</v>
      </c>
      <c r="E303" s="179" t="s">
        <v>903</v>
      </c>
      <c r="F303" s="180" t="s">
        <v>904</v>
      </c>
      <c r="G303" s="181" t="s">
        <v>403</v>
      </c>
      <c r="H303" s="203">
        <v>20.100000000000001</v>
      </c>
      <c r="I303" s="183"/>
      <c r="J303" s="184">
        <f>ROUND(I303*H303,2)</f>
        <v>0</v>
      </c>
      <c r="K303" s="185"/>
      <c r="L303" s="35"/>
      <c r="M303" s="186" t="s">
        <v>1</v>
      </c>
      <c r="N303" s="187" t="s">
        <v>38</v>
      </c>
      <c r="O303" s="73"/>
      <c r="P303" s="188">
        <f>O303*H303</f>
        <v>0</v>
      </c>
      <c r="Q303" s="188">
        <v>0</v>
      </c>
      <c r="R303" s="188">
        <f>Q303*H303</f>
        <v>0</v>
      </c>
      <c r="S303" s="188">
        <v>0</v>
      </c>
      <c r="T303" s="189">
        <f>S303*H303</f>
        <v>0</v>
      </c>
      <c r="U303" s="34"/>
      <c r="V303" s="34"/>
      <c r="W303" s="34"/>
      <c r="X303" s="34"/>
      <c r="Y303" s="34"/>
      <c r="Z303" s="34"/>
      <c r="AA303" s="34"/>
      <c r="AB303" s="34"/>
      <c r="AC303" s="34"/>
      <c r="AD303" s="34"/>
      <c r="AE303" s="34"/>
      <c r="AR303" s="190" t="s">
        <v>353</v>
      </c>
      <c r="AT303" s="190" t="s">
        <v>284</v>
      </c>
      <c r="AU303" s="190" t="s">
        <v>80</v>
      </c>
      <c r="AY303" s="15" t="s">
        <v>281</v>
      </c>
      <c r="BE303" s="191">
        <f>IF(N303="základní",J303,0)</f>
        <v>0</v>
      </c>
      <c r="BF303" s="191">
        <f>IF(N303="snížená",J303,0)</f>
        <v>0</v>
      </c>
      <c r="BG303" s="191">
        <f>IF(N303="zákl. přenesená",J303,0)</f>
        <v>0</v>
      </c>
      <c r="BH303" s="191">
        <f>IF(N303="sníž. přenesená",J303,0)</f>
        <v>0</v>
      </c>
      <c r="BI303" s="191">
        <f>IF(N303="nulová",J303,0)</f>
        <v>0</v>
      </c>
      <c r="BJ303" s="15" t="s">
        <v>80</v>
      </c>
      <c r="BK303" s="191">
        <f>ROUND(I303*H303,2)</f>
        <v>0</v>
      </c>
      <c r="BL303" s="15" t="s">
        <v>353</v>
      </c>
      <c r="BM303" s="190" t="s">
        <v>905</v>
      </c>
    </row>
    <row r="304" s="2" customFormat="1">
      <c r="A304" s="34"/>
      <c r="B304" s="35"/>
      <c r="C304" s="34"/>
      <c r="D304" s="192" t="s">
        <v>290</v>
      </c>
      <c r="E304" s="34"/>
      <c r="F304" s="193" t="s">
        <v>906</v>
      </c>
      <c r="G304" s="34"/>
      <c r="H304" s="34"/>
      <c r="I304" s="194"/>
      <c r="J304" s="34"/>
      <c r="K304" s="34"/>
      <c r="L304" s="35"/>
      <c r="M304" s="195"/>
      <c r="N304" s="196"/>
      <c r="O304" s="73"/>
      <c r="P304" s="73"/>
      <c r="Q304" s="73"/>
      <c r="R304" s="73"/>
      <c r="S304" s="73"/>
      <c r="T304" s="74"/>
      <c r="U304" s="34"/>
      <c r="V304" s="34"/>
      <c r="W304" s="34"/>
      <c r="X304" s="34"/>
      <c r="Y304" s="34"/>
      <c r="Z304" s="34"/>
      <c r="AA304" s="34"/>
      <c r="AB304" s="34"/>
      <c r="AC304" s="34"/>
      <c r="AD304" s="34"/>
      <c r="AE304" s="34"/>
      <c r="AT304" s="15" t="s">
        <v>290</v>
      </c>
      <c r="AU304" s="15" t="s">
        <v>80</v>
      </c>
    </row>
    <row r="305" s="2" customFormat="1">
      <c r="A305" s="34"/>
      <c r="B305" s="35"/>
      <c r="C305" s="34"/>
      <c r="D305" s="192" t="s">
        <v>291</v>
      </c>
      <c r="E305" s="34"/>
      <c r="F305" s="197" t="s">
        <v>907</v>
      </c>
      <c r="G305" s="34"/>
      <c r="H305" s="34"/>
      <c r="I305" s="194"/>
      <c r="J305" s="34"/>
      <c r="K305" s="34"/>
      <c r="L305" s="35"/>
      <c r="M305" s="195"/>
      <c r="N305" s="196"/>
      <c r="O305" s="73"/>
      <c r="P305" s="73"/>
      <c r="Q305" s="73"/>
      <c r="R305" s="73"/>
      <c r="S305" s="73"/>
      <c r="T305" s="74"/>
      <c r="U305" s="34"/>
      <c r="V305" s="34"/>
      <c r="W305" s="34"/>
      <c r="X305" s="34"/>
      <c r="Y305" s="34"/>
      <c r="Z305" s="34"/>
      <c r="AA305" s="34"/>
      <c r="AB305" s="34"/>
      <c r="AC305" s="34"/>
      <c r="AD305" s="34"/>
      <c r="AE305" s="34"/>
      <c r="AT305" s="15" t="s">
        <v>291</v>
      </c>
      <c r="AU305" s="15" t="s">
        <v>80</v>
      </c>
    </row>
    <row r="306" s="2" customFormat="1" ht="24.15" customHeight="1">
      <c r="A306" s="34"/>
      <c r="B306" s="177"/>
      <c r="C306" s="178" t="s">
        <v>908</v>
      </c>
      <c r="D306" s="178" t="s">
        <v>284</v>
      </c>
      <c r="E306" s="179" t="s">
        <v>909</v>
      </c>
      <c r="F306" s="180" t="s">
        <v>910</v>
      </c>
      <c r="G306" s="181" t="s">
        <v>911</v>
      </c>
      <c r="H306" s="203">
        <v>136.63800000000001</v>
      </c>
      <c r="I306" s="183"/>
      <c r="J306" s="184">
        <f>ROUND(I306*H306,2)</f>
        <v>0</v>
      </c>
      <c r="K306" s="185"/>
      <c r="L306" s="35"/>
      <c r="M306" s="186" t="s">
        <v>1</v>
      </c>
      <c r="N306" s="187" t="s">
        <v>38</v>
      </c>
      <c r="O306" s="73"/>
      <c r="P306" s="188">
        <f>O306*H306</f>
        <v>0</v>
      </c>
      <c r="Q306" s="188">
        <v>0</v>
      </c>
      <c r="R306" s="188">
        <f>Q306*H306</f>
        <v>0</v>
      </c>
      <c r="S306" s="188">
        <v>0</v>
      </c>
      <c r="T306" s="189">
        <f>S306*H306</f>
        <v>0</v>
      </c>
      <c r="U306" s="34"/>
      <c r="V306" s="34"/>
      <c r="W306" s="34"/>
      <c r="X306" s="34"/>
      <c r="Y306" s="34"/>
      <c r="Z306" s="34"/>
      <c r="AA306" s="34"/>
      <c r="AB306" s="34"/>
      <c r="AC306" s="34"/>
      <c r="AD306" s="34"/>
      <c r="AE306" s="34"/>
      <c r="AR306" s="190" t="s">
        <v>353</v>
      </c>
      <c r="AT306" s="190" t="s">
        <v>284</v>
      </c>
      <c r="AU306" s="190" t="s">
        <v>80</v>
      </c>
      <c r="AY306" s="15" t="s">
        <v>281</v>
      </c>
      <c r="BE306" s="191">
        <f>IF(N306="základní",J306,0)</f>
        <v>0</v>
      </c>
      <c r="BF306" s="191">
        <f>IF(N306="snížená",J306,0)</f>
        <v>0</v>
      </c>
      <c r="BG306" s="191">
        <f>IF(N306="zákl. přenesená",J306,0)</f>
        <v>0</v>
      </c>
      <c r="BH306" s="191">
        <f>IF(N306="sníž. přenesená",J306,0)</f>
        <v>0</v>
      </c>
      <c r="BI306" s="191">
        <f>IF(N306="nulová",J306,0)</f>
        <v>0</v>
      </c>
      <c r="BJ306" s="15" t="s">
        <v>80</v>
      </c>
      <c r="BK306" s="191">
        <f>ROUND(I306*H306,2)</f>
        <v>0</v>
      </c>
      <c r="BL306" s="15" t="s">
        <v>353</v>
      </c>
      <c r="BM306" s="190" t="s">
        <v>912</v>
      </c>
    </row>
    <row r="307" s="2" customFormat="1">
      <c r="A307" s="34"/>
      <c r="B307" s="35"/>
      <c r="C307" s="34"/>
      <c r="D307" s="192" t="s">
        <v>290</v>
      </c>
      <c r="E307" s="34"/>
      <c r="F307" s="193" t="s">
        <v>910</v>
      </c>
      <c r="G307" s="34"/>
      <c r="H307" s="34"/>
      <c r="I307" s="194"/>
      <c r="J307" s="34"/>
      <c r="K307" s="34"/>
      <c r="L307" s="35"/>
      <c r="M307" s="195"/>
      <c r="N307" s="196"/>
      <c r="O307" s="73"/>
      <c r="P307" s="73"/>
      <c r="Q307" s="73"/>
      <c r="R307" s="73"/>
      <c r="S307" s="73"/>
      <c r="T307" s="74"/>
      <c r="U307" s="34"/>
      <c r="V307" s="34"/>
      <c r="W307" s="34"/>
      <c r="X307" s="34"/>
      <c r="Y307" s="34"/>
      <c r="Z307" s="34"/>
      <c r="AA307" s="34"/>
      <c r="AB307" s="34"/>
      <c r="AC307" s="34"/>
      <c r="AD307" s="34"/>
      <c r="AE307" s="34"/>
      <c r="AT307" s="15" t="s">
        <v>290</v>
      </c>
      <c r="AU307" s="15" t="s">
        <v>80</v>
      </c>
    </row>
    <row r="308" s="2" customFormat="1">
      <c r="A308" s="34"/>
      <c r="B308" s="35"/>
      <c r="C308" s="34"/>
      <c r="D308" s="192" t="s">
        <v>291</v>
      </c>
      <c r="E308" s="34"/>
      <c r="F308" s="197" t="s">
        <v>913</v>
      </c>
      <c r="G308" s="34"/>
      <c r="H308" s="34"/>
      <c r="I308" s="194"/>
      <c r="J308" s="34"/>
      <c r="K308" s="34"/>
      <c r="L308" s="35"/>
      <c r="M308" s="195"/>
      <c r="N308" s="196"/>
      <c r="O308" s="73"/>
      <c r="P308" s="73"/>
      <c r="Q308" s="73"/>
      <c r="R308" s="73"/>
      <c r="S308" s="73"/>
      <c r="T308" s="74"/>
      <c r="U308" s="34"/>
      <c r="V308" s="34"/>
      <c r="W308" s="34"/>
      <c r="X308" s="34"/>
      <c r="Y308" s="34"/>
      <c r="Z308" s="34"/>
      <c r="AA308" s="34"/>
      <c r="AB308" s="34"/>
      <c r="AC308" s="34"/>
      <c r="AD308" s="34"/>
      <c r="AE308" s="34"/>
      <c r="AT308" s="15" t="s">
        <v>291</v>
      </c>
      <c r="AU308" s="15" t="s">
        <v>80</v>
      </c>
    </row>
    <row r="309" s="2" customFormat="1" ht="24.15" customHeight="1">
      <c r="A309" s="34"/>
      <c r="B309" s="177"/>
      <c r="C309" s="178" t="s">
        <v>902</v>
      </c>
      <c r="D309" s="178" t="s">
        <v>284</v>
      </c>
      <c r="E309" s="179" t="s">
        <v>914</v>
      </c>
      <c r="F309" s="180" t="s">
        <v>915</v>
      </c>
      <c r="G309" s="181" t="s">
        <v>403</v>
      </c>
      <c r="H309" s="203">
        <v>3.4199999999999999</v>
      </c>
      <c r="I309" s="183"/>
      <c r="J309" s="184">
        <f>ROUND(I309*H309,2)</f>
        <v>0</v>
      </c>
      <c r="K309" s="185"/>
      <c r="L309" s="35"/>
      <c r="M309" s="186" t="s">
        <v>1</v>
      </c>
      <c r="N309" s="187" t="s">
        <v>38</v>
      </c>
      <c r="O309" s="73"/>
      <c r="P309" s="188">
        <f>O309*H309</f>
        <v>0</v>
      </c>
      <c r="Q309" s="188">
        <v>0</v>
      </c>
      <c r="R309" s="188">
        <f>Q309*H309</f>
        <v>0</v>
      </c>
      <c r="S309" s="188">
        <v>0</v>
      </c>
      <c r="T309" s="189">
        <f>S309*H309</f>
        <v>0</v>
      </c>
      <c r="U309" s="34"/>
      <c r="V309" s="34"/>
      <c r="W309" s="34"/>
      <c r="X309" s="34"/>
      <c r="Y309" s="34"/>
      <c r="Z309" s="34"/>
      <c r="AA309" s="34"/>
      <c r="AB309" s="34"/>
      <c r="AC309" s="34"/>
      <c r="AD309" s="34"/>
      <c r="AE309" s="34"/>
      <c r="AR309" s="190" t="s">
        <v>353</v>
      </c>
      <c r="AT309" s="190" t="s">
        <v>284</v>
      </c>
      <c r="AU309" s="190" t="s">
        <v>80</v>
      </c>
      <c r="AY309" s="15" t="s">
        <v>281</v>
      </c>
      <c r="BE309" s="191">
        <f>IF(N309="základní",J309,0)</f>
        <v>0</v>
      </c>
      <c r="BF309" s="191">
        <f>IF(N309="snížená",J309,0)</f>
        <v>0</v>
      </c>
      <c r="BG309" s="191">
        <f>IF(N309="zákl. přenesená",J309,0)</f>
        <v>0</v>
      </c>
      <c r="BH309" s="191">
        <f>IF(N309="sníž. přenesená",J309,0)</f>
        <v>0</v>
      </c>
      <c r="BI309" s="191">
        <f>IF(N309="nulová",J309,0)</f>
        <v>0</v>
      </c>
      <c r="BJ309" s="15" t="s">
        <v>80</v>
      </c>
      <c r="BK309" s="191">
        <f>ROUND(I309*H309,2)</f>
        <v>0</v>
      </c>
      <c r="BL309" s="15" t="s">
        <v>353</v>
      </c>
      <c r="BM309" s="190" t="s">
        <v>916</v>
      </c>
    </row>
    <row r="310" s="2" customFormat="1">
      <c r="A310" s="34"/>
      <c r="B310" s="35"/>
      <c r="C310" s="34"/>
      <c r="D310" s="192" t="s">
        <v>290</v>
      </c>
      <c r="E310" s="34"/>
      <c r="F310" s="193" t="s">
        <v>904</v>
      </c>
      <c r="G310" s="34"/>
      <c r="H310" s="34"/>
      <c r="I310" s="194"/>
      <c r="J310" s="34"/>
      <c r="K310" s="34"/>
      <c r="L310" s="35"/>
      <c r="M310" s="195"/>
      <c r="N310" s="196"/>
      <c r="O310" s="73"/>
      <c r="P310" s="73"/>
      <c r="Q310" s="73"/>
      <c r="R310" s="73"/>
      <c r="S310" s="73"/>
      <c r="T310" s="74"/>
      <c r="U310" s="34"/>
      <c r="V310" s="34"/>
      <c r="W310" s="34"/>
      <c r="X310" s="34"/>
      <c r="Y310" s="34"/>
      <c r="Z310" s="34"/>
      <c r="AA310" s="34"/>
      <c r="AB310" s="34"/>
      <c r="AC310" s="34"/>
      <c r="AD310" s="34"/>
      <c r="AE310" s="34"/>
      <c r="AT310" s="15" t="s">
        <v>290</v>
      </c>
      <c r="AU310" s="15" t="s">
        <v>80</v>
      </c>
    </row>
    <row r="311" s="2" customFormat="1">
      <c r="A311" s="34"/>
      <c r="B311" s="35"/>
      <c r="C311" s="34"/>
      <c r="D311" s="192" t="s">
        <v>291</v>
      </c>
      <c r="E311" s="34"/>
      <c r="F311" s="197" t="s">
        <v>917</v>
      </c>
      <c r="G311" s="34"/>
      <c r="H311" s="34"/>
      <c r="I311" s="194"/>
      <c r="J311" s="34"/>
      <c r="K311" s="34"/>
      <c r="L311" s="35"/>
      <c r="M311" s="195"/>
      <c r="N311" s="196"/>
      <c r="O311" s="73"/>
      <c r="P311" s="73"/>
      <c r="Q311" s="73"/>
      <c r="R311" s="73"/>
      <c r="S311" s="73"/>
      <c r="T311" s="74"/>
      <c r="U311" s="34"/>
      <c r="V311" s="34"/>
      <c r="W311" s="34"/>
      <c r="X311" s="34"/>
      <c r="Y311" s="34"/>
      <c r="Z311" s="34"/>
      <c r="AA311" s="34"/>
      <c r="AB311" s="34"/>
      <c r="AC311" s="34"/>
      <c r="AD311" s="34"/>
      <c r="AE311" s="34"/>
      <c r="AT311" s="15" t="s">
        <v>291</v>
      </c>
      <c r="AU311" s="15" t="s">
        <v>80</v>
      </c>
    </row>
    <row r="312" s="2" customFormat="1" ht="21.75" customHeight="1">
      <c r="A312" s="34"/>
      <c r="B312" s="177"/>
      <c r="C312" s="178" t="s">
        <v>918</v>
      </c>
      <c r="D312" s="178" t="s">
        <v>284</v>
      </c>
      <c r="E312" s="179" t="s">
        <v>919</v>
      </c>
      <c r="F312" s="180" t="s">
        <v>920</v>
      </c>
      <c r="G312" s="181" t="s">
        <v>505</v>
      </c>
      <c r="H312" s="203">
        <v>2.6000000000000001</v>
      </c>
      <c r="I312" s="183"/>
      <c r="J312" s="184">
        <f>ROUND(I312*H312,2)</f>
        <v>0</v>
      </c>
      <c r="K312" s="185"/>
      <c r="L312" s="35"/>
      <c r="M312" s="186" t="s">
        <v>1</v>
      </c>
      <c r="N312" s="187" t="s">
        <v>38</v>
      </c>
      <c r="O312" s="73"/>
      <c r="P312" s="188">
        <f>O312*H312</f>
        <v>0</v>
      </c>
      <c r="Q312" s="188">
        <v>0</v>
      </c>
      <c r="R312" s="188">
        <f>Q312*H312</f>
        <v>0</v>
      </c>
      <c r="S312" s="188">
        <v>0</v>
      </c>
      <c r="T312" s="189">
        <f>S312*H312</f>
        <v>0</v>
      </c>
      <c r="U312" s="34"/>
      <c r="V312" s="34"/>
      <c r="W312" s="34"/>
      <c r="X312" s="34"/>
      <c r="Y312" s="34"/>
      <c r="Z312" s="34"/>
      <c r="AA312" s="34"/>
      <c r="AB312" s="34"/>
      <c r="AC312" s="34"/>
      <c r="AD312" s="34"/>
      <c r="AE312" s="34"/>
      <c r="AR312" s="190" t="s">
        <v>353</v>
      </c>
      <c r="AT312" s="190" t="s">
        <v>284</v>
      </c>
      <c r="AU312" s="190" t="s">
        <v>80</v>
      </c>
      <c r="AY312" s="15" t="s">
        <v>281</v>
      </c>
      <c r="BE312" s="191">
        <f>IF(N312="základní",J312,0)</f>
        <v>0</v>
      </c>
      <c r="BF312" s="191">
        <f>IF(N312="snížená",J312,0)</f>
        <v>0</v>
      </c>
      <c r="BG312" s="191">
        <f>IF(N312="zákl. přenesená",J312,0)</f>
        <v>0</v>
      </c>
      <c r="BH312" s="191">
        <f>IF(N312="sníž. přenesená",J312,0)</f>
        <v>0</v>
      </c>
      <c r="BI312" s="191">
        <f>IF(N312="nulová",J312,0)</f>
        <v>0</v>
      </c>
      <c r="BJ312" s="15" t="s">
        <v>80</v>
      </c>
      <c r="BK312" s="191">
        <f>ROUND(I312*H312,2)</f>
        <v>0</v>
      </c>
      <c r="BL312" s="15" t="s">
        <v>353</v>
      </c>
      <c r="BM312" s="190" t="s">
        <v>921</v>
      </c>
    </row>
    <row r="313" s="2" customFormat="1">
      <c r="A313" s="34"/>
      <c r="B313" s="35"/>
      <c r="C313" s="34"/>
      <c r="D313" s="192" t="s">
        <v>290</v>
      </c>
      <c r="E313" s="34"/>
      <c r="F313" s="193" t="s">
        <v>920</v>
      </c>
      <c r="G313" s="34"/>
      <c r="H313" s="34"/>
      <c r="I313" s="194"/>
      <c r="J313" s="34"/>
      <c r="K313" s="34"/>
      <c r="L313" s="35"/>
      <c r="M313" s="195"/>
      <c r="N313" s="196"/>
      <c r="O313" s="73"/>
      <c r="P313" s="73"/>
      <c r="Q313" s="73"/>
      <c r="R313" s="73"/>
      <c r="S313" s="73"/>
      <c r="T313" s="74"/>
      <c r="U313" s="34"/>
      <c r="V313" s="34"/>
      <c r="W313" s="34"/>
      <c r="X313" s="34"/>
      <c r="Y313" s="34"/>
      <c r="Z313" s="34"/>
      <c r="AA313" s="34"/>
      <c r="AB313" s="34"/>
      <c r="AC313" s="34"/>
      <c r="AD313" s="34"/>
      <c r="AE313" s="34"/>
      <c r="AT313" s="15" t="s">
        <v>290</v>
      </c>
      <c r="AU313" s="15" t="s">
        <v>80</v>
      </c>
    </row>
    <row r="314" s="2" customFormat="1">
      <c r="A314" s="34"/>
      <c r="B314" s="35"/>
      <c r="C314" s="34"/>
      <c r="D314" s="192" t="s">
        <v>291</v>
      </c>
      <c r="E314" s="34"/>
      <c r="F314" s="197" t="s">
        <v>922</v>
      </c>
      <c r="G314" s="34"/>
      <c r="H314" s="34"/>
      <c r="I314" s="194"/>
      <c r="J314" s="34"/>
      <c r="K314" s="34"/>
      <c r="L314" s="35"/>
      <c r="M314" s="195"/>
      <c r="N314" s="196"/>
      <c r="O314" s="73"/>
      <c r="P314" s="73"/>
      <c r="Q314" s="73"/>
      <c r="R314" s="73"/>
      <c r="S314" s="73"/>
      <c r="T314" s="74"/>
      <c r="U314" s="34"/>
      <c r="V314" s="34"/>
      <c r="W314" s="34"/>
      <c r="X314" s="34"/>
      <c r="Y314" s="34"/>
      <c r="Z314" s="34"/>
      <c r="AA314" s="34"/>
      <c r="AB314" s="34"/>
      <c r="AC314" s="34"/>
      <c r="AD314" s="34"/>
      <c r="AE314" s="34"/>
      <c r="AT314" s="15" t="s">
        <v>291</v>
      </c>
      <c r="AU314" s="15" t="s">
        <v>80</v>
      </c>
    </row>
    <row r="315" s="2" customFormat="1" ht="24.15" customHeight="1">
      <c r="A315" s="34"/>
      <c r="B315" s="177"/>
      <c r="C315" s="178" t="s">
        <v>923</v>
      </c>
      <c r="D315" s="178" t="s">
        <v>284</v>
      </c>
      <c r="E315" s="179" t="s">
        <v>924</v>
      </c>
      <c r="F315" s="180" t="s">
        <v>925</v>
      </c>
      <c r="G315" s="181" t="s">
        <v>287</v>
      </c>
      <c r="H315" s="182"/>
      <c r="I315" s="183"/>
      <c r="J315" s="184">
        <f>ROUND(I315*H315,2)</f>
        <v>0</v>
      </c>
      <c r="K315" s="185"/>
      <c r="L315" s="35"/>
      <c r="M315" s="186" t="s">
        <v>1</v>
      </c>
      <c r="N315" s="187" t="s">
        <v>38</v>
      </c>
      <c r="O315" s="73"/>
      <c r="P315" s="188">
        <f>O315*H315</f>
        <v>0</v>
      </c>
      <c r="Q315" s="188">
        <v>0</v>
      </c>
      <c r="R315" s="188">
        <f>Q315*H315</f>
        <v>0</v>
      </c>
      <c r="S315" s="188">
        <v>0</v>
      </c>
      <c r="T315" s="189">
        <f>S315*H315</f>
        <v>0</v>
      </c>
      <c r="U315" s="34"/>
      <c r="V315" s="34"/>
      <c r="W315" s="34"/>
      <c r="X315" s="34"/>
      <c r="Y315" s="34"/>
      <c r="Z315" s="34"/>
      <c r="AA315" s="34"/>
      <c r="AB315" s="34"/>
      <c r="AC315" s="34"/>
      <c r="AD315" s="34"/>
      <c r="AE315" s="34"/>
      <c r="AR315" s="190" t="s">
        <v>353</v>
      </c>
      <c r="AT315" s="190" t="s">
        <v>284</v>
      </c>
      <c r="AU315" s="190" t="s">
        <v>80</v>
      </c>
      <c r="AY315" s="15" t="s">
        <v>281</v>
      </c>
      <c r="BE315" s="191">
        <f>IF(N315="základní",J315,0)</f>
        <v>0</v>
      </c>
      <c r="BF315" s="191">
        <f>IF(N315="snížená",J315,0)</f>
        <v>0</v>
      </c>
      <c r="BG315" s="191">
        <f>IF(N315="zákl. přenesená",J315,0)</f>
        <v>0</v>
      </c>
      <c r="BH315" s="191">
        <f>IF(N315="sníž. přenesená",J315,0)</f>
        <v>0</v>
      </c>
      <c r="BI315" s="191">
        <f>IF(N315="nulová",J315,0)</f>
        <v>0</v>
      </c>
      <c r="BJ315" s="15" t="s">
        <v>80</v>
      </c>
      <c r="BK315" s="191">
        <f>ROUND(I315*H315,2)</f>
        <v>0</v>
      </c>
      <c r="BL315" s="15" t="s">
        <v>353</v>
      </c>
      <c r="BM315" s="190" t="s">
        <v>926</v>
      </c>
    </row>
    <row r="316" s="2" customFormat="1">
      <c r="A316" s="34"/>
      <c r="B316" s="35"/>
      <c r="C316" s="34"/>
      <c r="D316" s="192" t="s">
        <v>290</v>
      </c>
      <c r="E316" s="34"/>
      <c r="F316" s="193" t="s">
        <v>925</v>
      </c>
      <c r="G316" s="34"/>
      <c r="H316" s="34"/>
      <c r="I316" s="194"/>
      <c r="J316" s="34"/>
      <c r="K316" s="34"/>
      <c r="L316" s="35"/>
      <c r="M316" s="195"/>
      <c r="N316" s="196"/>
      <c r="O316" s="73"/>
      <c r="P316" s="73"/>
      <c r="Q316" s="73"/>
      <c r="R316" s="73"/>
      <c r="S316" s="73"/>
      <c r="T316" s="74"/>
      <c r="U316" s="34"/>
      <c r="V316" s="34"/>
      <c r="W316" s="34"/>
      <c r="X316" s="34"/>
      <c r="Y316" s="34"/>
      <c r="Z316" s="34"/>
      <c r="AA316" s="34"/>
      <c r="AB316" s="34"/>
      <c r="AC316" s="34"/>
      <c r="AD316" s="34"/>
      <c r="AE316" s="34"/>
      <c r="AT316" s="15" t="s">
        <v>290</v>
      </c>
      <c r="AU316" s="15" t="s">
        <v>80</v>
      </c>
    </row>
    <row r="317" s="2" customFormat="1">
      <c r="A317" s="34"/>
      <c r="B317" s="35"/>
      <c r="C317" s="34"/>
      <c r="D317" s="192" t="s">
        <v>291</v>
      </c>
      <c r="E317" s="34"/>
      <c r="F317" s="197" t="s">
        <v>899</v>
      </c>
      <c r="G317" s="34"/>
      <c r="H317" s="34"/>
      <c r="I317" s="194"/>
      <c r="J317" s="34"/>
      <c r="K317" s="34"/>
      <c r="L317" s="35"/>
      <c r="M317" s="195"/>
      <c r="N317" s="196"/>
      <c r="O317" s="73"/>
      <c r="P317" s="73"/>
      <c r="Q317" s="73"/>
      <c r="R317" s="73"/>
      <c r="S317" s="73"/>
      <c r="T317" s="74"/>
      <c r="U317" s="34"/>
      <c r="V317" s="34"/>
      <c r="W317" s="34"/>
      <c r="X317" s="34"/>
      <c r="Y317" s="34"/>
      <c r="Z317" s="34"/>
      <c r="AA317" s="34"/>
      <c r="AB317" s="34"/>
      <c r="AC317" s="34"/>
      <c r="AD317" s="34"/>
      <c r="AE317" s="34"/>
      <c r="AT317" s="15" t="s">
        <v>291</v>
      </c>
      <c r="AU317" s="15" t="s">
        <v>80</v>
      </c>
    </row>
    <row r="318" s="12" customFormat="1" ht="25.92" customHeight="1">
      <c r="A318" s="12"/>
      <c r="B318" s="164"/>
      <c r="C318" s="12"/>
      <c r="D318" s="165" t="s">
        <v>72</v>
      </c>
      <c r="E318" s="166" t="s">
        <v>927</v>
      </c>
      <c r="F318" s="166" t="s">
        <v>927</v>
      </c>
      <c r="G318" s="12"/>
      <c r="H318" s="12"/>
      <c r="I318" s="167"/>
      <c r="J318" s="168">
        <f>BK318</f>
        <v>0</v>
      </c>
      <c r="K318" s="12"/>
      <c r="L318" s="164"/>
      <c r="M318" s="204"/>
      <c r="N318" s="205"/>
      <c r="O318" s="205"/>
      <c r="P318" s="206">
        <v>0</v>
      </c>
      <c r="Q318" s="205"/>
      <c r="R318" s="206">
        <v>0</v>
      </c>
      <c r="S318" s="205"/>
      <c r="T318" s="207">
        <v>0</v>
      </c>
      <c r="U318" s="12"/>
      <c r="V318" s="12"/>
      <c r="W318" s="12"/>
      <c r="X318" s="12"/>
      <c r="Y318" s="12"/>
      <c r="Z318" s="12"/>
      <c r="AA318" s="12"/>
      <c r="AB318" s="12"/>
      <c r="AC318" s="12"/>
      <c r="AD318" s="12"/>
      <c r="AE318" s="12"/>
      <c r="AR318" s="165" t="s">
        <v>80</v>
      </c>
      <c r="AT318" s="173" t="s">
        <v>72</v>
      </c>
      <c r="AU318" s="173" t="s">
        <v>73</v>
      </c>
      <c r="AY318" s="165" t="s">
        <v>281</v>
      </c>
      <c r="BK318" s="174">
        <v>0</v>
      </c>
    </row>
    <row r="319" s="2" customFormat="1" ht="6.96" customHeight="1">
      <c r="A319" s="34"/>
      <c r="B319" s="56"/>
      <c r="C319" s="57"/>
      <c r="D319" s="57"/>
      <c r="E319" s="57"/>
      <c r="F319" s="57"/>
      <c r="G319" s="57"/>
      <c r="H319" s="57"/>
      <c r="I319" s="57"/>
      <c r="J319" s="57"/>
      <c r="K319" s="57"/>
      <c r="L319" s="35"/>
      <c r="M319" s="34"/>
      <c r="O319" s="34"/>
      <c r="P319" s="34"/>
      <c r="Q319" s="34"/>
      <c r="R319" s="34"/>
      <c r="S319" s="34"/>
      <c r="T319" s="34"/>
      <c r="U319" s="34"/>
      <c r="V319" s="34"/>
      <c r="W319" s="34"/>
      <c r="X319" s="34"/>
      <c r="Y319" s="34"/>
      <c r="Z319" s="34"/>
      <c r="AA319" s="34"/>
      <c r="AB319" s="34"/>
      <c r="AC319" s="34"/>
      <c r="AD319" s="34"/>
      <c r="AE319" s="34"/>
    </row>
  </sheetData>
  <autoFilter ref="C135:K318"/>
  <mergeCells count="15">
    <mergeCell ref="E7:H7"/>
    <mergeCell ref="E11:H11"/>
    <mergeCell ref="E9:H9"/>
    <mergeCell ref="E13:H13"/>
    <mergeCell ref="E22:H22"/>
    <mergeCell ref="E31:H31"/>
    <mergeCell ref="E85:H85"/>
    <mergeCell ref="E89:H89"/>
    <mergeCell ref="E87:H87"/>
    <mergeCell ref="E91:H91"/>
    <mergeCell ref="E122:H122"/>
    <mergeCell ref="E126:H126"/>
    <mergeCell ref="E124:H124"/>
    <mergeCell ref="E128:H12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115</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928</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ROUND(J133,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ROUND((SUM(BE133:BE277)),  2)</f>
        <v>0</v>
      </c>
      <c r="G37" s="34"/>
      <c r="H37" s="34"/>
      <c r="I37" s="133">
        <v>0.20999999999999999</v>
      </c>
      <c r="J37" s="132">
        <f>ROUND(((SUM(BE133:BE277))*I37),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ROUND((SUM(BF133:BF277)),  2)</f>
        <v>0</v>
      </c>
      <c r="G38" s="34"/>
      <c r="H38" s="34"/>
      <c r="I38" s="133">
        <v>0.12</v>
      </c>
      <c r="J38" s="132">
        <f>ROUND(((SUM(BF133:BF277))*I38),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ROUND((SUM(BG133:BG277)),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ROUND((SUM(BH133:BH277)),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ROUND((SUM(BI133:BI277)),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Objekt4 - Amfiteátr</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J133</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J134</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J185</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J207</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929</v>
      </c>
      <c r="E104" s="147"/>
      <c r="F104" s="147"/>
      <c r="G104" s="147"/>
      <c r="H104" s="147"/>
      <c r="I104" s="147"/>
      <c r="J104" s="148">
        <f>J220</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661</v>
      </c>
      <c r="E105" s="147"/>
      <c r="F105" s="147"/>
      <c r="G105" s="147"/>
      <c r="H105" s="147"/>
      <c r="I105" s="147"/>
      <c r="J105" s="148">
        <f>J241</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662</v>
      </c>
      <c r="E106" s="147"/>
      <c r="F106" s="147"/>
      <c r="G106" s="147"/>
      <c r="H106" s="147"/>
      <c r="I106" s="147"/>
      <c r="J106" s="148">
        <f>J248</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600</v>
      </c>
      <c r="E107" s="147"/>
      <c r="F107" s="147"/>
      <c r="G107" s="147"/>
      <c r="H107" s="147"/>
      <c r="I107" s="147"/>
      <c r="J107" s="148">
        <f>J257</f>
        <v>0</v>
      </c>
      <c r="K107" s="9"/>
      <c r="L107" s="145"/>
      <c r="S107" s="9"/>
      <c r="T107" s="9"/>
      <c r="U107" s="9"/>
      <c r="V107" s="9"/>
      <c r="W107" s="9"/>
      <c r="X107" s="9"/>
      <c r="Y107" s="9"/>
      <c r="Z107" s="9"/>
      <c r="AA107" s="9"/>
      <c r="AB107" s="9"/>
      <c r="AC107" s="9"/>
      <c r="AD107" s="9"/>
      <c r="AE107" s="9"/>
    </row>
    <row r="108" s="9" customFormat="1" ht="24.96" customHeight="1">
      <c r="A108" s="9"/>
      <c r="B108" s="145"/>
      <c r="C108" s="9"/>
      <c r="D108" s="146" t="s">
        <v>665</v>
      </c>
      <c r="E108" s="147"/>
      <c r="F108" s="147"/>
      <c r="G108" s="147"/>
      <c r="H108" s="147"/>
      <c r="I108" s="147"/>
      <c r="J108" s="148">
        <f>J261</f>
        <v>0</v>
      </c>
      <c r="K108" s="9"/>
      <c r="L108" s="145"/>
      <c r="S108" s="9"/>
      <c r="T108" s="9"/>
      <c r="U108" s="9"/>
      <c r="V108" s="9"/>
      <c r="W108" s="9"/>
      <c r="X108" s="9"/>
      <c r="Y108" s="9"/>
      <c r="Z108" s="9"/>
      <c r="AA108" s="9"/>
      <c r="AB108" s="9"/>
      <c r="AC108" s="9"/>
      <c r="AD108" s="9"/>
      <c r="AE108" s="9"/>
    </row>
    <row r="109" s="9" customFormat="1" ht="24.96" customHeight="1">
      <c r="A109" s="9"/>
      <c r="B109" s="145"/>
      <c r="C109" s="9"/>
      <c r="D109" s="146" t="s">
        <v>667</v>
      </c>
      <c r="E109" s="147"/>
      <c r="F109" s="147"/>
      <c r="G109" s="147"/>
      <c r="H109" s="147"/>
      <c r="I109" s="147"/>
      <c r="J109" s="148">
        <f>J271</f>
        <v>0</v>
      </c>
      <c r="K109" s="9"/>
      <c r="L109" s="145"/>
      <c r="S109" s="9"/>
      <c r="T109" s="9"/>
      <c r="U109" s="9"/>
      <c r="V109" s="9"/>
      <c r="W109" s="9"/>
      <c r="X109" s="9"/>
      <c r="Y109" s="9"/>
      <c r="Z109" s="9"/>
      <c r="AA109" s="9"/>
      <c r="AB109" s="9"/>
      <c r="AC109" s="9"/>
      <c r="AD109" s="9"/>
      <c r="AE109" s="9"/>
    </row>
    <row r="110" s="2" customFormat="1" ht="21.84" customHeight="1">
      <c r="A110" s="34"/>
      <c r="B110" s="35"/>
      <c r="C110" s="34"/>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6.96" customHeight="1">
      <c r="A111" s="34"/>
      <c r="B111" s="56"/>
      <c r="C111" s="57"/>
      <c r="D111" s="57"/>
      <c r="E111" s="57"/>
      <c r="F111" s="57"/>
      <c r="G111" s="57"/>
      <c r="H111" s="57"/>
      <c r="I111" s="57"/>
      <c r="J111" s="57"/>
      <c r="K111" s="57"/>
      <c r="L111" s="51"/>
      <c r="S111" s="34"/>
      <c r="T111" s="34"/>
      <c r="U111" s="34"/>
      <c r="V111" s="34"/>
      <c r="W111" s="34"/>
      <c r="X111" s="34"/>
      <c r="Y111" s="34"/>
      <c r="Z111" s="34"/>
      <c r="AA111" s="34"/>
      <c r="AB111" s="34"/>
      <c r="AC111" s="34"/>
      <c r="AD111" s="34"/>
      <c r="AE111" s="34"/>
    </row>
    <row r="115" s="2" customFormat="1" ht="6.96" customHeight="1">
      <c r="A115" s="34"/>
      <c r="B115" s="58"/>
      <c r="C115" s="59"/>
      <c r="D115" s="59"/>
      <c r="E115" s="59"/>
      <c r="F115" s="59"/>
      <c r="G115" s="59"/>
      <c r="H115" s="59"/>
      <c r="I115" s="59"/>
      <c r="J115" s="59"/>
      <c r="K115" s="59"/>
      <c r="L115" s="51"/>
      <c r="S115" s="34"/>
      <c r="T115" s="34"/>
      <c r="U115" s="34"/>
      <c r="V115" s="34"/>
      <c r="W115" s="34"/>
      <c r="X115" s="34"/>
      <c r="Y115" s="34"/>
      <c r="Z115" s="34"/>
      <c r="AA115" s="34"/>
      <c r="AB115" s="34"/>
      <c r="AC115" s="34"/>
      <c r="AD115" s="34"/>
      <c r="AE115" s="34"/>
    </row>
    <row r="116" s="2" customFormat="1" ht="24.96" customHeight="1">
      <c r="A116" s="34"/>
      <c r="B116" s="35"/>
      <c r="C116" s="19" t="s">
        <v>266</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6.96" customHeight="1">
      <c r="A117" s="34"/>
      <c r="B117" s="35"/>
      <c r="C117" s="34"/>
      <c r="D117" s="34"/>
      <c r="E117" s="34"/>
      <c r="F117" s="34"/>
      <c r="G117" s="34"/>
      <c r="H117" s="34"/>
      <c r="I117" s="34"/>
      <c r="J117" s="34"/>
      <c r="K117" s="34"/>
      <c r="L117" s="51"/>
      <c r="S117" s="34"/>
      <c r="T117" s="34"/>
      <c r="U117" s="34"/>
      <c r="V117" s="34"/>
      <c r="W117" s="34"/>
      <c r="X117" s="34"/>
      <c r="Y117" s="34"/>
      <c r="Z117" s="34"/>
      <c r="AA117" s="34"/>
      <c r="AB117" s="34"/>
      <c r="AC117" s="34"/>
      <c r="AD117" s="34"/>
      <c r="AE117" s="34"/>
    </row>
    <row r="118" s="2" customFormat="1" ht="12" customHeight="1">
      <c r="A118" s="34"/>
      <c r="B118" s="35"/>
      <c r="C118" s="28" t="s">
        <v>16</v>
      </c>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6.5" customHeight="1">
      <c r="A119" s="34"/>
      <c r="B119" s="35"/>
      <c r="C119" s="34"/>
      <c r="D119" s="34"/>
      <c r="E119" s="126" t="str">
        <f>E7</f>
        <v>Městský park -Děkanská zahrada Pelhřimov - kompletní provedení</v>
      </c>
      <c r="F119" s="28"/>
      <c r="G119" s="28"/>
      <c r="H119" s="28"/>
      <c r="I119" s="34"/>
      <c r="J119" s="34"/>
      <c r="K119" s="34"/>
      <c r="L119" s="51"/>
      <c r="S119" s="34"/>
      <c r="T119" s="34"/>
      <c r="U119" s="34"/>
      <c r="V119" s="34"/>
      <c r="W119" s="34"/>
      <c r="X119" s="34"/>
      <c r="Y119" s="34"/>
      <c r="Z119" s="34"/>
      <c r="AA119" s="34"/>
      <c r="AB119" s="34"/>
      <c r="AC119" s="34"/>
      <c r="AD119" s="34"/>
      <c r="AE119" s="34"/>
    </row>
    <row r="120" s="1" customFormat="1" ht="12" customHeight="1">
      <c r="B120" s="18"/>
      <c r="C120" s="28" t="s">
        <v>249</v>
      </c>
      <c r="L120" s="18"/>
    </row>
    <row r="121" s="1" customFormat="1" ht="16.5" customHeight="1">
      <c r="B121" s="18"/>
      <c r="E121" s="126" t="s">
        <v>250</v>
      </c>
      <c r="F121" s="1"/>
      <c r="G121" s="1"/>
      <c r="H121" s="1"/>
      <c r="L121" s="18"/>
    </row>
    <row r="122" s="1" customFormat="1" ht="12" customHeight="1">
      <c r="B122" s="18"/>
      <c r="C122" s="28" t="s">
        <v>251</v>
      </c>
      <c r="L122" s="18"/>
    </row>
    <row r="123" s="2" customFormat="1" ht="16.5" customHeight="1">
      <c r="A123" s="34"/>
      <c r="B123" s="35"/>
      <c r="C123" s="34"/>
      <c r="D123" s="34"/>
      <c r="E123" s="127" t="s">
        <v>252</v>
      </c>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395</v>
      </c>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2" customFormat="1" ht="16.5" customHeight="1">
      <c r="A125" s="34"/>
      <c r="B125" s="35"/>
      <c r="C125" s="34"/>
      <c r="D125" s="34"/>
      <c r="E125" s="63" t="str">
        <f>E13</f>
        <v>Objekt4 - Amfiteátr</v>
      </c>
      <c r="F125" s="34"/>
      <c r="G125" s="34"/>
      <c r="H125" s="34"/>
      <c r="I125" s="34"/>
      <c r="J125" s="34"/>
      <c r="K125" s="34"/>
      <c r="L125" s="51"/>
      <c r="S125" s="34"/>
      <c r="T125" s="34"/>
      <c r="U125" s="34"/>
      <c r="V125" s="34"/>
      <c r="W125" s="34"/>
      <c r="X125" s="34"/>
      <c r="Y125" s="34"/>
      <c r="Z125" s="34"/>
      <c r="AA125" s="34"/>
      <c r="AB125" s="34"/>
      <c r="AC125" s="34"/>
      <c r="AD125" s="34"/>
      <c r="AE125" s="34"/>
    </row>
    <row r="126" s="2" customFormat="1" ht="6.96"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2" customFormat="1" ht="12" customHeight="1">
      <c r="A127" s="34"/>
      <c r="B127" s="35"/>
      <c r="C127" s="28" t="s">
        <v>20</v>
      </c>
      <c r="D127" s="34"/>
      <c r="E127" s="34"/>
      <c r="F127" s="23" t="str">
        <f>F16</f>
        <v xml:space="preserve"> </v>
      </c>
      <c r="G127" s="34"/>
      <c r="H127" s="34"/>
      <c r="I127" s="28" t="s">
        <v>22</v>
      </c>
      <c r="J127" s="65" t="str">
        <f>IF(J16="","",J16)</f>
        <v>5. 12. 2024</v>
      </c>
      <c r="K127" s="34"/>
      <c r="L127" s="51"/>
      <c r="S127" s="34"/>
      <c r="T127" s="34"/>
      <c r="U127" s="34"/>
      <c r="V127" s="34"/>
      <c r="W127" s="34"/>
      <c r="X127" s="34"/>
      <c r="Y127" s="34"/>
      <c r="Z127" s="34"/>
      <c r="AA127" s="34"/>
      <c r="AB127" s="34"/>
      <c r="AC127" s="34"/>
      <c r="AD127" s="34"/>
      <c r="AE127" s="34"/>
    </row>
    <row r="128" s="2" customFormat="1" ht="6.96"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2" customFormat="1" ht="15.15" customHeight="1">
      <c r="A129" s="34"/>
      <c r="B129" s="35"/>
      <c r="C129" s="28" t="s">
        <v>24</v>
      </c>
      <c r="D129" s="34"/>
      <c r="E129" s="34"/>
      <c r="F129" s="23" t="str">
        <f>E19</f>
        <v xml:space="preserve"> </v>
      </c>
      <c r="G129" s="34"/>
      <c r="H129" s="34"/>
      <c r="I129" s="28" t="s">
        <v>29</v>
      </c>
      <c r="J129" s="32" t="str">
        <f>E25</f>
        <v xml:space="preserve"> </v>
      </c>
      <c r="K129" s="34"/>
      <c r="L129" s="51"/>
      <c r="S129" s="34"/>
      <c r="T129" s="34"/>
      <c r="U129" s="34"/>
      <c r="V129" s="34"/>
      <c r="W129" s="34"/>
      <c r="X129" s="34"/>
      <c r="Y129" s="34"/>
      <c r="Z129" s="34"/>
      <c r="AA129" s="34"/>
      <c r="AB129" s="34"/>
      <c r="AC129" s="34"/>
      <c r="AD129" s="34"/>
      <c r="AE129" s="34"/>
    </row>
    <row r="130" s="2" customFormat="1" ht="15.15" customHeight="1">
      <c r="A130" s="34"/>
      <c r="B130" s="35"/>
      <c r="C130" s="28" t="s">
        <v>27</v>
      </c>
      <c r="D130" s="34"/>
      <c r="E130" s="34"/>
      <c r="F130" s="23" t="str">
        <f>IF(E22="","",E22)</f>
        <v>Vyplň údaj</v>
      </c>
      <c r="G130" s="34"/>
      <c r="H130" s="34"/>
      <c r="I130" s="28" t="s">
        <v>31</v>
      </c>
      <c r="J130" s="32" t="str">
        <f>E28</f>
        <v xml:space="preserve"> </v>
      </c>
      <c r="K130" s="34"/>
      <c r="L130" s="51"/>
      <c r="S130" s="34"/>
      <c r="T130" s="34"/>
      <c r="U130" s="34"/>
      <c r="V130" s="34"/>
      <c r="W130" s="34"/>
      <c r="X130" s="34"/>
      <c r="Y130" s="34"/>
      <c r="Z130" s="34"/>
      <c r="AA130" s="34"/>
      <c r="AB130" s="34"/>
      <c r="AC130" s="34"/>
      <c r="AD130" s="34"/>
      <c r="AE130" s="34"/>
    </row>
    <row r="131" s="2" customFormat="1" ht="10.32" customHeight="1">
      <c r="A131" s="34"/>
      <c r="B131" s="35"/>
      <c r="C131" s="34"/>
      <c r="D131" s="34"/>
      <c r="E131" s="34"/>
      <c r="F131" s="34"/>
      <c r="G131" s="34"/>
      <c r="H131" s="34"/>
      <c r="I131" s="34"/>
      <c r="J131" s="34"/>
      <c r="K131" s="34"/>
      <c r="L131" s="51"/>
      <c r="S131" s="34"/>
      <c r="T131" s="34"/>
      <c r="U131" s="34"/>
      <c r="V131" s="34"/>
      <c r="W131" s="34"/>
      <c r="X131" s="34"/>
      <c r="Y131" s="34"/>
      <c r="Z131" s="34"/>
      <c r="AA131" s="34"/>
      <c r="AB131" s="34"/>
      <c r="AC131" s="34"/>
      <c r="AD131" s="34"/>
      <c r="AE131" s="34"/>
    </row>
    <row r="132" s="11" customFormat="1" ht="29.28" customHeight="1">
      <c r="A132" s="153"/>
      <c r="B132" s="154"/>
      <c r="C132" s="155" t="s">
        <v>267</v>
      </c>
      <c r="D132" s="156" t="s">
        <v>58</v>
      </c>
      <c r="E132" s="156" t="s">
        <v>54</v>
      </c>
      <c r="F132" s="156" t="s">
        <v>55</v>
      </c>
      <c r="G132" s="156" t="s">
        <v>268</v>
      </c>
      <c r="H132" s="156" t="s">
        <v>269</v>
      </c>
      <c r="I132" s="156" t="s">
        <v>270</v>
      </c>
      <c r="J132" s="157" t="s">
        <v>257</v>
      </c>
      <c r="K132" s="158" t="s">
        <v>271</v>
      </c>
      <c r="L132" s="159"/>
      <c r="M132" s="82" t="s">
        <v>1</v>
      </c>
      <c r="N132" s="83" t="s">
        <v>37</v>
      </c>
      <c r="O132" s="83" t="s">
        <v>272</v>
      </c>
      <c r="P132" s="83" t="s">
        <v>273</v>
      </c>
      <c r="Q132" s="83" t="s">
        <v>274</v>
      </c>
      <c r="R132" s="83" t="s">
        <v>275</v>
      </c>
      <c r="S132" s="83" t="s">
        <v>276</v>
      </c>
      <c r="T132" s="84" t="s">
        <v>277</v>
      </c>
      <c r="U132" s="153"/>
      <c r="V132" s="153"/>
      <c r="W132" s="153"/>
      <c r="X132" s="153"/>
      <c r="Y132" s="153"/>
      <c r="Z132" s="153"/>
      <c r="AA132" s="153"/>
      <c r="AB132" s="153"/>
      <c r="AC132" s="153"/>
      <c r="AD132" s="153"/>
      <c r="AE132" s="153"/>
    </row>
    <row r="133" s="2" customFormat="1" ht="22.8" customHeight="1">
      <c r="A133" s="34"/>
      <c r="B133" s="35"/>
      <c r="C133" s="89" t="s">
        <v>278</v>
      </c>
      <c r="D133" s="34"/>
      <c r="E133" s="34"/>
      <c r="F133" s="34"/>
      <c r="G133" s="34"/>
      <c r="H133" s="34"/>
      <c r="I133" s="34"/>
      <c r="J133" s="160">
        <f>BK133</f>
        <v>0</v>
      </c>
      <c r="K133" s="34"/>
      <c r="L133" s="35"/>
      <c r="M133" s="85"/>
      <c r="N133" s="69"/>
      <c r="O133" s="86"/>
      <c r="P133" s="161">
        <f>P134+P185+P207+P220+P241+P248+P257+P261+P271</f>
        <v>0</v>
      </c>
      <c r="Q133" s="86"/>
      <c r="R133" s="161">
        <f>R134+R185+R207+R220+R241+R248+R257+R261+R271</f>
        <v>0</v>
      </c>
      <c r="S133" s="86"/>
      <c r="T133" s="162">
        <f>T134+T185+T207+T220+T241+T248+T257+T261+T271</f>
        <v>0</v>
      </c>
      <c r="U133" s="34"/>
      <c r="V133" s="34"/>
      <c r="W133" s="34"/>
      <c r="X133" s="34"/>
      <c r="Y133" s="34"/>
      <c r="Z133" s="34"/>
      <c r="AA133" s="34"/>
      <c r="AB133" s="34"/>
      <c r="AC133" s="34"/>
      <c r="AD133" s="34"/>
      <c r="AE133" s="34"/>
      <c r="AT133" s="15" t="s">
        <v>72</v>
      </c>
      <c r="AU133" s="15" t="s">
        <v>259</v>
      </c>
      <c r="BK133" s="163">
        <f>BK134+BK185+BK207+BK220+BK241+BK248+BK257+BK261+BK271</f>
        <v>0</v>
      </c>
    </row>
    <row r="134" s="12" customFormat="1" ht="25.92" customHeight="1">
      <c r="A134" s="12"/>
      <c r="B134" s="164"/>
      <c r="C134" s="12"/>
      <c r="D134" s="165" t="s">
        <v>72</v>
      </c>
      <c r="E134" s="166" t="s">
        <v>80</v>
      </c>
      <c r="F134" s="166" t="s">
        <v>400</v>
      </c>
      <c r="G134" s="12"/>
      <c r="H134" s="12"/>
      <c r="I134" s="167"/>
      <c r="J134" s="168">
        <f>BK134</f>
        <v>0</v>
      </c>
      <c r="K134" s="12"/>
      <c r="L134" s="164"/>
      <c r="M134" s="169"/>
      <c r="N134" s="170"/>
      <c r="O134" s="170"/>
      <c r="P134" s="171">
        <f>SUM(P135:P184)</f>
        <v>0</v>
      </c>
      <c r="Q134" s="170"/>
      <c r="R134" s="171">
        <f>SUM(R135:R184)</f>
        <v>0</v>
      </c>
      <c r="S134" s="170"/>
      <c r="T134" s="172">
        <f>SUM(T135:T184)</f>
        <v>0</v>
      </c>
      <c r="U134" s="12"/>
      <c r="V134" s="12"/>
      <c r="W134" s="12"/>
      <c r="X134" s="12"/>
      <c r="Y134" s="12"/>
      <c r="Z134" s="12"/>
      <c r="AA134" s="12"/>
      <c r="AB134" s="12"/>
      <c r="AC134" s="12"/>
      <c r="AD134" s="12"/>
      <c r="AE134" s="12"/>
      <c r="AR134" s="165" t="s">
        <v>80</v>
      </c>
      <c r="AT134" s="173" t="s">
        <v>72</v>
      </c>
      <c r="AU134" s="173" t="s">
        <v>73</v>
      </c>
      <c r="AY134" s="165" t="s">
        <v>281</v>
      </c>
      <c r="BK134" s="174">
        <f>SUM(BK135:BK184)</f>
        <v>0</v>
      </c>
    </row>
    <row r="135" s="2" customFormat="1" ht="24.15" customHeight="1">
      <c r="A135" s="34"/>
      <c r="B135" s="177"/>
      <c r="C135" s="178" t="s">
        <v>80</v>
      </c>
      <c r="D135" s="178" t="s">
        <v>284</v>
      </c>
      <c r="E135" s="179" t="s">
        <v>553</v>
      </c>
      <c r="F135" s="180" t="s">
        <v>554</v>
      </c>
      <c r="G135" s="181" t="s">
        <v>510</v>
      </c>
      <c r="H135" s="203">
        <v>98.924000000000007</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930</v>
      </c>
    </row>
    <row r="136" s="2" customFormat="1">
      <c r="A136" s="34"/>
      <c r="B136" s="35"/>
      <c r="C136" s="34"/>
      <c r="D136" s="192" t="s">
        <v>290</v>
      </c>
      <c r="E136" s="34"/>
      <c r="F136" s="193" t="s">
        <v>554</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c r="A137" s="34"/>
      <c r="B137" s="35"/>
      <c r="C137" s="34"/>
      <c r="D137" s="192" t="s">
        <v>291</v>
      </c>
      <c r="E137" s="34"/>
      <c r="F137" s="197" t="s">
        <v>931</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80</v>
      </c>
    </row>
    <row r="138" s="2" customFormat="1" ht="24.15" customHeight="1">
      <c r="A138" s="34"/>
      <c r="B138" s="177"/>
      <c r="C138" s="178" t="s">
        <v>82</v>
      </c>
      <c r="D138" s="178" t="s">
        <v>284</v>
      </c>
      <c r="E138" s="179" t="s">
        <v>557</v>
      </c>
      <c r="F138" s="180" t="s">
        <v>558</v>
      </c>
      <c r="G138" s="181" t="s">
        <v>510</v>
      </c>
      <c r="H138" s="203">
        <v>49.462000000000003</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932</v>
      </c>
    </row>
    <row r="139" s="2" customFormat="1">
      <c r="A139" s="34"/>
      <c r="B139" s="35"/>
      <c r="C139" s="34"/>
      <c r="D139" s="192" t="s">
        <v>290</v>
      </c>
      <c r="E139" s="34"/>
      <c r="F139" s="193" t="s">
        <v>558</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933</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4.15" customHeight="1">
      <c r="A141" s="34"/>
      <c r="B141" s="177"/>
      <c r="C141" s="178" t="s">
        <v>90</v>
      </c>
      <c r="D141" s="178" t="s">
        <v>284</v>
      </c>
      <c r="E141" s="179" t="s">
        <v>677</v>
      </c>
      <c r="F141" s="180" t="s">
        <v>678</v>
      </c>
      <c r="G141" s="181" t="s">
        <v>510</v>
      </c>
      <c r="H141" s="203">
        <v>6.093</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934</v>
      </c>
    </row>
    <row r="142" s="2" customFormat="1">
      <c r="A142" s="34"/>
      <c r="B142" s="35"/>
      <c r="C142" s="34"/>
      <c r="D142" s="192" t="s">
        <v>290</v>
      </c>
      <c r="E142" s="34"/>
      <c r="F142" s="193" t="s">
        <v>678</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c r="A143" s="34"/>
      <c r="B143" s="35"/>
      <c r="C143" s="34"/>
      <c r="D143" s="192" t="s">
        <v>291</v>
      </c>
      <c r="E143" s="34"/>
      <c r="F143" s="197" t="s">
        <v>935</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291</v>
      </c>
      <c r="AU143" s="15" t="s">
        <v>80</v>
      </c>
    </row>
    <row r="144" s="2" customFormat="1" ht="24.15" customHeight="1">
      <c r="A144" s="34"/>
      <c r="B144" s="177"/>
      <c r="C144" s="178" t="s">
        <v>97</v>
      </c>
      <c r="D144" s="178" t="s">
        <v>284</v>
      </c>
      <c r="E144" s="179" t="s">
        <v>681</v>
      </c>
      <c r="F144" s="180" t="s">
        <v>682</v>
      </c>
      <c r="G144" s="181" t="s">
        <v>510</v>
      </c>
      <c r="H144" s="203">
        <v>3.0459999999999998</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936</v>
      </c>
    </row>
    <row r="145" s="2" customFormat="1">
      <c r="A145" s="34"/>
      <c r="B145" s="35"/>
      <c r="C145" s="34"/>
      <c r="D145" s="192" t="s">
        <v>290</v>
      </c>
      <c r="E145" s="34"/>
      <c r="F145" s="193" t="s">
        <v>682</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c r="A146" s="34"/>
      <c r="B146" s="35"/>
      <c r="C146" s="34"/>
      <c r="D146" s="192" t="s">
        <v>291</v>
      </c>
      <c r="E146" s="34"/>
      <c r="F146" s="197" t="s">
        <v>937</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291</v>
      </c>
      <c r="AU146" s="15" t="s">
        <v>80</v>
      </c>
    </row>
    <row r="147" s="2" customFormat="1" ht="24.15" customHeight="1">
      <c r="A147" s="34"/>
      <c r="B147" s="177"/>
      <c r="C147" s="178" t="s">
        <v>280</v>
      </c>
      <c r="D147" s="178" t="s">
        <v>284</v>
      </c>
      <c r="E147" s="179" t="s">
        <v>938</v>
      </c>
      <c r="F147" s="180" t="s">
        <v>939</v>
      </c>
      <c r="G147" s="181" t="s">
        <v>510</v>
      </c>
      <c r="H147" s="203">
        <v>57.719999999999999</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940</v>
      </c>
    </row>
    <row r="148" s="2" customFormat="1">
      <c r="A148" s="34"/>
      <c r="B148" s="35"/>
      <c r="C148" s="34"/>
      <c r="D148" s="192" t="s">
        <v>290</v>
      </c>
      <c r="E148" s="34"/>
      <c r="F148" s="193" t="s">
        <v>939</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c r="A149" s="34"/>
      <c r="B149" s="35"/>
      <c r="C149" s="34"/>
      <c r="D149" s="192" t="s">
        <v>291</v>
      </c>
      <c r="E149" s="34"/>
      <c r="F149" s="197" t="s">
        <v>941</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291</v>
      </c>
      <c r="AU149" s="15" t="s">
        <v>80</v>
      </c>
    </row>
    <row r="150" s="2" customFormat="1" ht="24.15" customHeight="1">
      <c r="A150" s="34"/>
      <c r="B150" s="177"/>
      <c r="C150" s="178" t="s">
        <v>307</v>
      </c>
      <c r="D150" s="178" t="s">
        <v>284</v>
      </c>
      <c r="E150" s="179" t="s">
        <v>942</v>
      </c>
      <c r="F150" s="180" t="s">
        <v>943</v>
      </c>
      <c r="G150" s="181" t="s">
        <v>510</v>
      </c>
      <c r="H150" s="203">
        <v>28.859999999999999</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944</v>
      </c>
    </row>
    <row r="151" s="2" customFormat="1">
      <c r="A151" s="34"/>
      <c r="B151" s="35"/>
      <c r="C151" s="34"/>
      <c r="D151" s="192" t="s">
        <v>290</v>
      </c>
      <c r="E151" s="34"/>
      <c r="F151" s="193" t="s">
        <v>943</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945</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4.15" customHeight="1">
      <c r="A153" s="34"/>
      <c r="B153" s="177"/>
      <c r="C153" s="178" t="s">
        <v>312</v>
      </c>
      <c r="D153" s="178" t="s">
        <v>284</v>
      </c>
      <c r="E153" s="179" t="s">
        <v>685</v>
      </c>
      <c r="F153" s="180" t="s">
        <v>686</v>
      </c>
      <c r="G153" s="181" t="s">
        <v>510</v>
      </c>
      <c r="H153" s="203">
        <v>27.579999999999998</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946</v>
      </c>
    </row>
    <row r="154" s="2" customFormat="1">
      <c r="A154" s="34"/>
      <c r="B154" s="35"/>
      <c r="C154" s="34"/>
      <c r="D154" s="192" t="s">
        <v>290</v>
      </c>
      <c r="E154" s="34"/>
      <c r="F154" s="193" t="s">
        <v>686</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c r="A155" s="34"/>
      <c r="B155" s="35"/>
      <c r="C155" s="34"/>
      <c r="D155" s="192" t="s">
        <v>291</v>
      </c>
      <c r="E155" s="34"/>
      <c r="F155" s="197" t="s">
        <v>947</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291</v>
      </c>
      <c r="AU155" s="15" t="s">
        <v>80</v>
      </c>
    </row>
    <row r="156" s="2" customFormat="1" ht="24.15" customHeight="1">
      <c r="A156" s="34"/>
      <c r="B156" s="177"/>
      <c r="C156" s="178" t="s">
        <v>317</v>
      </c>
      <c r="D156" s="178" t="s">
        <v>284</v>
      </c>
      <c r="E156" s="179" t="s">
        <v>609</v>
      </c>
      <c r="F156" s="180" t="s">
        <v>689</v>
      </c>
      <c r="G156" s="181" t="s">
        <v>510</v>
      </c>
      <c r="H156" s="203">
        <v>131.398</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948</v>
      </c>
    </row>
    <row r="157" s="2" customFormat="1">
      <c r="A157" s="34"/>
      <c r="B157" s="35"/>
      <c r="C157" s="34"/>
      <c r="D157" s="192" t="s">
        <v>290</v>
      </c>
      <c r="E157" s="34"/>
      <c r="F157" s="193" t="s">
        <v>689</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c r="A158" s="34"/>
      <c r="B158" s="35"/>
      <c r="C158" s="34"/>
      <c r="D158" s="192" t="s">
        <v>291</v>
      </c>
      <c r="E158" s="34"/>
      <c r="F158" s="197" t="s">
        <v>949</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291</v>
      </c>
      <c r="AU158" s="15" t="s">
        <v>80</v>
      </c>
    </row>
    <row r="159" s="2" customFormat="1" ht="24.15" customHeight="1">
      <c r="A159" s="34"/>
      <c r="B159" s="177"/>
      <c r="C159" s="178" t="s">
        <v>322</v>
      </c>
      <c r="D159" s="178" t="s">
        <v>284</v>
      </c>
      <c r="E159" s="179" t="s">
        <v>612</v>
      </c>
      <c r="F159" s="180" t="s">
        <v>613</v>
      </c>
      <c r="G159" s="181" t="s">
        <v>510</v>
      </c>
      <c r="H159" s="203">
        <v>394.19400000000002</v>
      </c>
      <c r="I159" s="183"/>
      <c r="J159" s="184">
        <f>ROUND(I159*H159,2)</f>
        <v>0</v>
      </c>
      <c r="K159" s="185"/>
      <c r="L159" s="35"/>
      <c r="M159" s="186" t="s">
        <v>1</v>
      </c>
      <c r="N159" s="187"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97</v>
      </c>
      <c r="AT159" s="190" t="s">
        <v>284</v>
      </c>
      <c r="AU159" s="190" t="s">
        <v>80</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950</v>
      </c>
    </row>
    <row r="160" s="2" customFormat="1">
      <c r="A160" s="34"/>
      <c r="B160" s="35"/>
      <c r="C160" s="34"/>
      <c r="D160" s="192" t="s">
        <v>290</v>
      </c>
      <c r="E160" s="34"/>
      <c r="F160" s="193" t="s">
        <v>613</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80</v>
      </c>
    </row>
    <row r="161" s="2" customFormat="1">
      <c r="A161" s="34"/>
      <c r="B161" s="35"/>
      <c r="C161" s="34"/>
      <c r="D161" s="192" t="s">
        <v>291</v>
      </c>
      <c r="E161" s="34"/>
      <c r="F161" s="197" t="s">
        <v>951</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291</v>
      </c>
      <c r="AU161" s="15" t="s">
        <v>80</v>
      </c>
    </row>
    <row r="162" s="2" customFormat="1" ht="33" customHeight="1">
      <c r="A162" s="34"/>
      <c r="B162" s="177"/>
      <c r="C162" s="178" t="s">
        <v>327</v>
      </c>
      <c r="D162" s="178" t="s">
        <v>284</v>
      </c>
      <c r="E162" s="179" t="s">
        <v>694</v>
      </c>
      <c r="F162" s="180" t="s">
        <v>695</v>
      </c>
      <c r="G162" s="181" t="s">
        <v>510</v>
      </c>
      <c r="H162" s="203">
        <v>13.789999999999999</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952</v>
      </c>
    </row>
    <row r="163" s="2" customFormat="1">
      <c r="A163" s="34"/>
      <c r="B163" s="35"/>
      <c r="C163" s="34"/>
      <c r="D163" s="192" t="s">
        <v>290</v>
      </c>
      <c r="E163" s="34"/>
      <c r="F163" s="193" t="s">
        <v>695</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c r="A164" s="34"/>
      <c r="B164" s="35"/>
      <c r="C164" s="34"/>
      <c r="D164" s="192" t="s">
        <v>291</v>
      </c>
      <c r="E164" s="34"/>
      <c r="F164" s="197" t="s">
        <v>953</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291</v>
      </c>
      <c r="AU164" s="15" t="s">
        <v>80</v>
      </c>
    </row>
    <row r="165" s="2" customFormat="1" ht="24.15" customHeight="1">
      <c r="A165" s="34"/>
      <c r="B165" s="177"/>
      <c r="C165" s="178" t="s">
        <v>332</v>
      </c>
      <c r="D165" s="178" t="s">
        <v>284</v>
      </c>
      <c r="E165" s="179" t="s">
        <v>954</v>
      </c>
      <c r="F165" s="180" t="s">
        <v>955</v>
      </c>
      <c r="G165" s="181" t="s">
        <v>510</v>
      </c>
      <c r="H165" s="203">
        <v>13.789999999999999</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956</v>
      </c>
    </row>
    <row r="166" s="2" customFormat="1">
      <c r="A166" s="34"/>
      <c r="B166" s="35"/>
      <c r="C166" s="34"/>
      <c r="D166" s="192" t="s">
        <v>290</v>
      </c>
      <c r="E166" s="34"/>
      <c r="F166" s="193" t="s">
        <v>955</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957</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2" customFormat="1" ht="16.5" customHeight="1">
      <c r="A168" s="34"/>
      <c r="B168" s="177"/>
      <c r="C168" s="178" t="s">
        <v>8</v>
      </c>
      <c r="D168" s="178" t="s">
        <v>284</v>
      </c>
      <c r="E168" s="179" t="s">
        <v>706</v>
      </c>
      <c r="F168" s="180" t="s">
        <v>707</v>
      </c>
      <c r="G168" s="181" t="s">
        <v>510</v>
      </c>
      <c r="H168" s="203">
        <v>13.789999999999999</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80</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958</v>
      </c>
    </row>
    <row r="169" s="2" customFormat="1">
      <c r="A169" s="34"/>
      <c r="B169" s="35"/>
      <c r="C169" s="34"/>
      <c r="D169" s="192" t="s">
        <v>290</v>
      </c>
      <c r="E169" s="34"/>
      <c r="F169" s="193" t="s">
        <v>707</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80</v>
      </c>
    </row>
    <row r="170" s="2" customFormat="1">
      <c r="A170" s="34"/>
      <c r="B170" s="35"/>
      <c r="C170" s="34"/>
      <c r="D170" s="192" t="s">
        <v>291</v>
      </c>
      <c r="E170" s="34"/>
      <c r="F170" s="197" t="s">
        <v>959</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80</v>
      </c>
    </row>
    <row r="171" s="2" customFormat="1" ht="16.5" customHeight="1">
      <c r="A171" s="34"/>
      <c r="B171" s="177"/>
      <c r="C171" s="178" t="s">
        <v>439</v>
      </c>
      <c r="D171" s="178" t="s">
        <v>284</v>
      </c>
      <c r="E171" s="179" t="s">
        <v>710</v>
      </c>
      <c r="F171" s="180" t="s">
        <v>711</v>
      </c>
      <c r="G171" s="181" t="s">
        <v>510</v>
      </c>
      <c r="H171" s="203">
        <v>13.789999999999999</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960</v>
      </c>
    </row>
    <row r="172" s="2" customFormat="1">
      <c r="A172" s="34"/>
      <c r="B172" s="35"/>
      <c r="C172" s="34"/>
      <c r="D172" s="192" t="s">
        <v>290</v>
      </c>
      <c r="E172" s="34"/>
      <c r="F172" s="193" t="s">
        <v>711</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713</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2" customFormat="1" ht="21.75" customHeight="1">
      <c r="A174" s="34"/>
      <c r="B174" s="177"/>
      <c r="C174" s="178" t="s">
        <v>343</v>
      </c>
      <c r="D174" s="178" t="s">
        <v>284</v>
      </c>
      <c r="E174" s="179" t="s">
        <v>616</v>
      </c>
      <c r="F174" s="180" t="s">
        <v>714</v>
      </c>
      <c r="G174" s="181" t="s">
        <v>403</v>
      </c>
      <c r="H174" s="203">
        <v>62.909999999999997</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80</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961</v>
      </c>
    </row>
    <row r="175" s="2" customFormat="1">
      <c r="A175" s="34"/>
      <c r="B175" s="35"/>
      <c r="C175" s="34"/>
      <c r="D175" s="192" t="s">
        <v>290</v>
      </c>
      <c r="E175" s="34"/>
      <c r="F175" s="193" t="s">
        <v>714</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80</v>
      </c>
    </row>
    <row r="176" s="2" customFormat="1">
      <c r="A176" s="34"/>
      <c r="B176" s="35"/>
      <c r="C176" s="34"/>
      <c r="D176" s="192" t="s">
        <v>291</v>
      </c>
      <c r="E176" s="34"/>
      <c r="F176" s="197" t="s">
        <v>962</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80</v>
      </c>
    </row>
    <row r="177" s="2" customFormat="1" ht="24.15" customHeight="1">
      <c r="A177" s="34"/>
      <c r="B177" s="177"/>
      <c r="C177" s="178" t="s">
        <v>348</v>
      </c>
      <c r="D177" s="178" t="s">
        <v>284</v>
      </c>
      <c r="E177" s="179" t="s">
        <v>622</v>
      </c>
      <c r="F177" s="180" t="s">
        <v>717</v>
      </c>
      <c r="G177" s="181" t="s">
        <v>510</v>
      </c>
      <c r="H177" s="203">
        <v>131.398</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963</v>
      </c>
    </row>
    <row r="178" s="2" customFormat="1">
      <c r="A178" s="34"/>
      <c r="B178" s="35"/>
      <c r="C178" s="34"/>
      <c r="D178" s="192" t="s">
        <v>290</v>
      </c>
      <c r="E178" s="34"/>
      <c r="F178" s="193" t="s">
        <v>717</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80</v>
      </c>
    </row>
    <row r="179" s="2" customFormat="1" ht="16.5" customHeight="1">
      <c r="A179" s="34"/>
      <c r="B179" s="177"/>
      <c r="C179" s="178" t="s">
        <v>353</v>
      </c>
      <c r="D179" s="178" t="s">
        <v>284</v>
      </c>
      <c r="E179" s="179" t="s">
        <v>625</v>
      </c>
      <c r="F179" s="180" t="s">
        <v>626</v>
      </c>
      <c r="G179" s="181" t="s">
        <v>627</v>
      </c>
      <c r="H179" s="203">
        <v>50</v>
      </c>
      <c r="I179" s="183"/>
      <c r="J179" s="184">
        <f>ROUND(I179*H179,2)</f>
        <v>0</v>
      </c>
      <c r="K179" s="185"/>
      <c r="L179" s="35"/>
      <c r="M179" s="186" t="s">
        <v>1</v>
      </c>
      <c r="N179" s="187" t="s">
        <v>38</v>
      </c>
      <c r="O179" s="73"/>
      <c r="P179" s="188">
        <f>O179*H179</f>
        <v>0</v>
      </c>
      <c r="Q179" s="188">
        <v>0</v>
      </c>
      <c r="R179" s="188">
        <f>Q179*H179</f>
        <v>0</v>
      </c>
      <c r="S179" s="188">
        <v>0</v>
      </c>
      <c r="T179" s="189">
        <f>S179*H179</f>
        <v>0</v>
      </c>
      <c r="U179" s="34"/>
      <c r="V179" s="34"/>
      <c r="W179" s="34"/>
      <c r="X179" s="34"/>
      <c r="Y179" s="34"/>
      <c r="Z179" s="34"/>
      <c r="AA179" s="34"/>
      <c r="AB179" s="34"/>
      <c r="AC179" s="34"/>
      <c r="AD179" s="34"/>
      <c r="AE179" s="34"/>
      <c r="AR179" s="190" t="s">
        <v>97</v>
      </c>
      <c r="AT179" s="190" t="s">
        <v>284</v>
      </c>
      <c r="AU179" s="190" t="s">
        <v>80</v>
      </c>
      <c r="AY179" s="15" t="s">
        <v>281</v>
      </c>
      <c r="BE179" s="191">
        <f>IF(N179="základní",J179,0)</f>
        <v>0</v>
      </c>
      <c r="BF179" s="191">
        <f>IF(N179="snížená",J179,0)</f>
        <v>0</v>
      </c>
      <c r="BG179" s="191">
        <f>IF(N179="zákl. přenesená",J179,0)</f>
        <v>0</v>
      </c>
      <c r="BH179" s="191">
        <f>IF(N179="sníž. přenesená",J179,0)</f>
        <v>0</v>
      </c>
      <c r="BI179" s="191">
        <f>IF(N179="nulová",J179,0)</f>
        <v>0</v>
      </c>
      <c r="BJ179" s="15" t="s">
        <v>80</v>
      </c>
      <c r="BK179" s="191">
        <f>ROUND(I179*H179,2)</f>
        <v>0</v>
      </c>
      <c r="BL179" s="15" t="s">
        <v>97</v>
      </c>
      <c r="BM179" s="190" t="s">
        <v>964</v>
      </c>
    </row>
    <row r="180" s="2" customFormat="1">
      <c r="A180" s="34"/>
      <c r="B180" s="35"/>
      <c r="C180" s="34"/>
      <c r="D180" s="192" t="s">
        <v>290</v>
      </c>
      <c r="E180" s="34"/>
      <c r="F180" s="193" t="s">
        <v>626</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290</v>
      </c>
      <c r="AU180" s="15" t="s">
        <v>80</v>
      </c>
    </row>
    <row r="181" s="2" customFormat="1">
      <c r="A181" s="34"/>
      <c r="B181" s="35"/>
      <c r="C181" s="34"/>
      <c r="D181" s="192" t="s">
        <v>291</v>
      </c>
      <c r="E181" s="34"/>
      <c r="F181" s="197" t="s">
        <v>721</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291</v>
      </c>
      <c r="AU181" s="15" t="s">
        <v>80</v>
      </c>
    </row>
    <row r="182" s="2" customFormat="1" ht="24.15" customHeight="1">
      <c r="A182" s="34"/>
      <c r="B182" s="177"/>
      <c r="C182" s="178" t="s">
        <v>360</v>
      </c>
      <c r="D182" s="178" t="s">
        <v>284</v>
      </c>
      <c r="E182" s="179" t="s">
        <v>965</v>
      </c>
      <c r="F182" s="180" t="s">
        <v>966</v>
      </c>
      <c r="G182" s="181" t="s">
        <v>515</v>
      </c>
      <c r="H182" s="203">
        <v>24.821999999999999</v>
      </c>
      <c r="I182" s="183"/>
      <c r="J182" s="184">
        <f>ROUND(I182*H182,2)</f>
        <v>0</v>
      </c>
      <c r="K182" s="185"/>
      <c r="L182" s="35"/>
      <c r="M182" s="186" t="s">
        <v>1</v>
      </c>
      <c r="N182" s="187" t="s">
        <v>38</v>
      </c>
      <c r="O182" s="73"/>
      <c r="P182" s="188">
        <f>O182*H182</f>
        <v>0</v>
      </c>
      <c r="Q182" s="188">
        <v>0</v>
      </c>
      <c r="R182" s="188">
        <f>Q182*H182</f>
        <v>0</v>
      </c>
      <c r="S182" s="188">
        <v>0</v>
      </c>
      <c r="T182" s="189">
        <f>S182*H182</f>
        <v>0</v>
      </c>
      <c r="U182" s="34"/>
      <c r="V182" s="34"/>
      <c r="W182" s="34"/>
      <c r="X182" s="34"/>
      <c r="Y182" s="34"/>
      <c r="Z182" s="34"/>
      <c r="AA182" s="34"/>
      <c r="AB182" s="34"/>
      <c r="AC182" s="34"/>
      <c r="AD182" s="34"/>
      <c r="AE182" s="34"/>
      <c r="AR182" s="190" t="s">
        <v>97</v>
      </c>
      <c r="AT182" s="190" t="s">
        <v>284</v>
      </c>
      <c r="AU182" s="190" t="s">
        <v>80</v>
      </c>
      <c r="AY182" s="15" t="s">
        <v>281</v>
      </c>
      <c r="BE182" s="191">
        <f>IF(N182="základní",J182,0)</f>
        <v>0</v>
      </c>
      <c r="BF182" s="191">
        <f>IF(N182="snížená",J182,0)</f>
        <v>0</v>
      </c>
      <c r="BG182" s="191">
        <f>IF(N182="zákl. přenesená",J182,0)</f>
        <v>0</v>
      </c>
      <c r="BH182" s="191">
        <f>IF(N182="sníž. přenesená",J182,0)</f>
        <v>0</v>
      </c>
      <c r="BI182" s="191">
        <f>IF(N182="nulová",J182,0)</f>
        <v>0</v>
      </c>
      <c r="BJ182" s="15" t="s">
        <v>80</v>
      </c>
      <c r="BK182" s="191">
        <f>ROUND(I182*H182,2)</f>
        <v>0</v>
      </c>
      <c r="BL182" s="15" t="s">
        <v>97</v>
      </c>
      <c r="BM182" s="190" t="s">
        <v>967</v>
      </c>
    </row>
    <row r="183" s="2" customFormat="1">
      <c r="A183" s="34"/>
      <c r="B183" s="35"/>
      <c r="C183" s="34"/>
      <c r="D183" s="192" t="s">
        <v>290</v>
      </c>
      <c r="E183" s="34"/>
      <c r="F183" s="193" t="s">
        <v>966</v>
      </c>
      <c r="G183" s="34"/>
      <c r="H183" s="34"/>
      <c r="I183" s="194"/>
      <c r="J183" s="34"/>
      <c r="K183" s="34"/>
      <c r="L183" s="35"/>
      <c r="M183" s="195"/>
      <c r="N183" s="196"/>
      <c r="O183" s="73"/>
      <c r="P183" s="73"/>
      <c r="Q183" s="73"/>
      <c r="R183" s="73"/>
      <c r="S183" s="73"/>
      <c r="T183" s="74"/>
      <c r="U183" s="34"/>
      <c r="V183" s="34"/>
      <c r="W183" s="34"/>
      <c r="X183" s="34"/>
      <c r="Y183" s="34"/>
      <c r="Z183" s="34"/>
      <c r="AA183" s="34"/>
      <c r="AB183" s="34"/>
      <c r="AC183" s="34"/>
      <c r="AD183" s="34"/>
      <c r="AE183" s="34"/>
      <c r="AT183" s="15" t="s">
        <v>290</v>
      </c>
      <c r="AU183" s="15" t="s">
        <v>80</v>
      </c>
    </row>
    <row r="184" s="2" customFormat="1">
      <c r="A184" s="34"/>
      <c r="B184" s="35"/>
      <c r="C184" s="34"/>
      <c r="D184" s="192" t="s">
        <v>291</v>
      </c>
      <c r="E184" s="34"/>
      <c r="F184" s="197" t="s">
        <v>968</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291</v>
      </c>
      <c r="AU184" s="15" t="s">
        <v>80</v>
      </c>
    </row>
    <row r="185" s="12" customFormat="1" ht="25.92" customHeight="1">
      <c r="A185" s="12"/>
      <c r="B185" s="164"/>
      <c r="C185" s="12"/>
      <c r="D185" s="165" t="s">
        <v>72</v>
      </c>
      <c r="E185" s="166" t="s">
        <v>82</v>
      </c>
      <c r="F185" s="166" t="s">
        <v>726</v>
      </c>
      <c r="G185" s="12"/>
      <c r="H185" s="12"/>
      <c r="I185" s="167"/>
      <c r="J185" s="168">
        <f>BK185</f>
        <v>0</v>
      </c>
      <c r="K185" s="12"/>
      <c r="L185" s="164"/>
      <c r="M185" s="169"/>
      <c r="N185" s="170"/>
      <c r="O185" s="170"/>
      <c r="P185" s="171">
        <f>SUM(P186:P206)</f>
        <v>0</v>
      </c>
      <c r="Q185" s="170"/>
      <c r="R185" s="171">
        <f>SUM(R186:R206)</f>
        <v>0</v>
      </c>
      <c r="S185" s="170"/>
      <c r="T185" s="172">
        <f>SUM(T186:T206)</f>
        <v>0</v>
      </c>
      <c r="U185" s="12"/>
      <c r="V185" s="12"/>
      <c r="W185" s="12"/>
      <c r="X185" s="12"/>
      <c r="Y185" s="12"/>
      <c r="Z185" s="12"/>
      <c r="AA185" s="12"/>
      <c r="AB185" s="12"/>
      <c r="AC185" s="12"/>
      <c r="AD185" s="12"/>
      <c r="AE185" s="12"/>
      <c r="AR185" s="165" t="s">
        <v>80</v>
      </c>
      <c r="AT185" s="173" t="s">
        <v>72</v>
      </c>
      <c r="AU185" s="173" t="s">
        <v>73</v>
      </c>
      <c r="AY185" s="165" t="s">
        <v>281</v>
      </c>
      <c r="BK185" s="174">
        <f>SUM(BK186:BK206)</f>
        <v>0</v>
      </c>
    </row>
    <row r="186" s="2" customFormat="1" ht="24.15" customHeight="1">
      <c r="A186" s="34"/>
      <c r="B186" s="177"/>
      <c r="C186" s="178" t="s">
        <v>455</v>
      </c>
      <c r="D186" s="178" t="s">
        <v>284</v>
      </c>
      <c r="E186" s="179" t="s">
        <v>969</v>
      </c>
      <c r="F186" s="180" t="s">
        <v>970</v>
      </c>
      <c r="G186" s="181" t="s">
        <v>403</v>
      </c>
      <c r="H186" s="203">
        <v>137.90000000000001</v>
      </c>
      <c r="I186" s="183"/>
      <c r="J186" s="184">
        <f>ROUND(I186*H186,2)</f>
        <v>0</v>
      </c>
      <c r="K186" s="185"/>
      <c r="L186" s="35"/>
      <c r="M186" s="186" t="s">
        <v>1</v>
      </c>
      <c r="N186" s="187" t="s">
        <v>38</v>
      </c>
      <c r="O186" s="73"/>
      <c r="P186" s="188">
        <f>O186*H186</f>
        <v>0</v>
      </c>
      <c r="Q186" s="188">
        <v>0</v>
      </c>
      <c r="R186" s="188">
        <f>Q186*H186</f>
        <v>0</v>
      </c>
      <c r="S186" s="188">
        <v>0</v>
      </c>
      <c r="T186" s="189">
        <f>S186*H186</f>
        <v>0</v>
      </c>
      <c r="U186" s="34"/>
      <c r="V186" s="34"/>
      <c r="W186" s="34"/>
      <c r="X186" s="34"/>
      <c r="Y186" s="34"/>
      <c r="Z186" s="34"/>
      <c r="AA186" s="34"/>
      <c r="AB186" s="34"/>
      <c r="AC186" s="34"/>
      <c r="AD186" s="34"/>
      <c r="AE186" s="34"/>
      <c r="AR186" s="190" t="s">
        <v>97</v>
      </c>
      <c r="AT186" s="190" t="s">
        <v>284</v>
      </c>
      <c r="AU186" s="190" t="s">
        <v>80</v>
      </c>
      <c r="AY186" s="15" t="s">
        <v>281</v>
      </c>
      <c r="BE186" s="191">
        <f>IF(N186="základní",J186,0)</f>
        <v>0</v>
      </c>
      <c r="BF186" s="191">
        <f>IF(N186="snížená",J186,0)</f>
        <v>0</v>
      </c>
      <c r="BG186" s="191">
        <f>IF(N186="zákl. přenesená",J186,0)</f>
        <v>0</v>
      </c>
      <c r="BH186" s="191">
        <f>IF(N186="sníž. přenesená",J186,0)</f>
        <v>0</v>
      </c>
      <c r="BI186" s="191">
        <f>IF(N186="nulová",J186,0)</f>
        <v>0</v>
      </c>
      <c r="BJ186" s="15" t="s">
        <v>80</v>
      </c>
      <c r="BK186" s="191">
        <f>ROUND(I186*H186,2)</f>
        <v>0</v>
      </c>
      <c r="BL186" s="15" t="s">
        <v>97</v>
      </c>
      <c r="BM186" s="190" t="s">
        <v>971</v>
      </c>
    </row>
    <row r="187" s="2" customFormat="1">
      <c r="A187" s="34"/>
      <c r="B187" s="35"/>
      <c r="C187" s="34"/>
      <c r="D187" s="192" t="s">
        <v>290</v>
      </c>
      <c r="E187" s="34"/>
      <c r="F187" s="193" t="s">
        <v>970</v>
      </c>
      <c r="G187" s="34"/>
      <c r="H187" s="34"/>
      <c r="I187" s="194"/>
      <c r="J187" s="34"/>
      <c r="K187" s="34"/>
      <c r="L187" s="35"/>
      <c r="M187" s="195"/>
      <c r="N187" s="196"/>
      <c r="O187" s="73"/>
      <c r="P187" s="73"/>
      <c r="Q187" s="73"/>
      <c r="R187" s="73"/>
      <c r="S187" s="73"/>
      <c r="T187" s="74"/>
      <c r="U187" s="34"/>
      <c r="V187" s="34"/>
      <c r="W187" s="34"/>
      <c r="X187" s="34"/>
      <c r="Y187" s="34"/>
      <c r="Z187" s="34"/>
      <c r="AA187" s="34"/>
      <c r="AB187" s="34"/>
      <c r="AC187" s="34"/>
      <c r="AD187" s="34"/>
      <c r="AE187" s="34"/>
      <c r="AT187" s="15" t="s">
        <v>290</v>
      </c>
      <c r="AU187" s="15" t="s">
        <v>80</v>
      </c>
    </row>
    <row r="188" s="2" customFormat="1">
      <c r="A188" s="34"/>
      <c r="B188" s="35"/>
      <c r="C188" s="34"/>
      <c r="D188" s="192" t="s">
        <v>291</v>
      </c>
      <c r="E188" s="34"/>
      <c r="F188" s="197" t="s">
        <v>972</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291</v>
      </c>
      <c r="AU188" s="15" t="s">
        <v>80</v>
      </c>
    </row>
    <row r="189" s="2" customFormat="1" ht="24.15" customHeight="1">
      <c r="A189" s="34"/>
      <c r="B189" s="177"/>
      <c r="C189" s="178" t="s">
        <v>367</v>
      </c>
      <c r="D189" s="178" t="s">
        <v>284</v>
      </c>
      <c r="E189" s="179" t="s">
        <v>973</v>
      </c>
      <c r="F189" s="180" t="s">
        <v>974</v>
      </c>
      <c r="G189" s="181" t="s">
        <v>510</v>
      </c>
      <c r="H189" s="203">
        <v>5.5720000000000001</v>
      </c>
      <c r="I189" s="183"/>
      <c r="J189" s="184">
        <f>ROUND(I189*H189,2)</f>
        <v>0</v>
      </c>
      <c r="K189" s="185"/>
      <c r="L189" s="35"/>
      <c r="M189" s="186" t="s">
        <v>1</v>
      </c>
      <c r="N189" s="187" t="s">
        <v>38</v>
      </c>
      <c r="O189" s="73"/>
      <c r="P189" s="188">
        <f>O189*H189</f>
        <v>0</v>
      </c>
      <c r="Q189" s="188">
        <v>0</v>
      </c>
      <c r="R189" s="188">
        <f>Q189*H189</f>
        <v>0</v>
      </c>
      <c r="S189" s="188">
        <v>0</v>
      </c>
      <c r="T189" s="189">
        <f>S189*H189</f>
        <v>0</v>
      </c>
      <c r="U189" s="34"/>
      <c r="V189" s="34"/>
      <c r="W189" s="34"/>
      <c r="X189" s="34"/>
      <c r="Y189" s="34"/>
      <c r="Z189" s="34"/>
      <c r="AA189" s="34"/>
      <c r="AB189" s="34"/>
      <c r="AC189" s="34"/>
      <c r="AD189" s="34"/>
      <c r="AE189" s="34"/>
      <c r="AR189" s="190" t="s">
        <v>97</v>
      </c>
      <c r="AT189" s="190" t="s">
        <v>284</v>
      </c>
      <c r="AU189" s="190" t="s">
        <v>80</v>
      </c>
      <c r="AY189" s="15" t="s">
        <v>281</v>
      </c>
      <c r="BE189" s="191">
        <f>IF(N189="základní",J189,0)</f>
        <v>0</v>
      </c>
      <c r="BF189" s="191">
        <f>IF(N189="snížená",J189,0)</f>
        <v>0</v>
      </c>
      <c r="BG189" s="191">
        <f>IF(N189="zákl. přenesená",J189,0)</f>
        <v>0</v>
      </c>
      <c r="BH189" s="191">
        <f>IF(N189="sníž. přenesená",J189,0)</f>
        <v>0</v>
      </c>
      <c r="BI189" s="191">
        <f>IF(N189="nulová",J189,0)</f>
        <v>0</v>
      </c>
      <c r="BJ189" s="15" t="s">
        <v>80</v>
      </c>
      <c r="BK189" s="191">
        <f>ROUND(I189*H189,2)</f>
        <v>0</v>
      </c>
      <c r="BL189" s="15" t="s">
        <v>97</v>
      </c>
      <c r="BM189" s="190" t="s">
        <v>975</v>
      </c>
    </row>
    <row r="190" s="2" customFormat="1">
      <c r="A190" s="34"/>
      <c r="B190" s="35"/>
      <c r="C190" s="34"/>
      <c r="D190" s="192" t="s">
        <v>290</v>
      </c>
      <c r="E190" s="34"/>
      <c r="F190" s="193" t="s">
        <v>974</v>
      </c>
      <c r="G190" s="34"/>
      <c r="H190" s="34"/>
      <c r="I190" s="194"/>
      <c r="J190" s="34"/>
      <c r="K190" s="34"/>
      <c r="L190" s="35"/>
      <c r="M190" s="195"/>
      <c r="N190" s="196"/>
      <c r="O190" s="73"/>
      <c r="P190" s="73"/>
      <c r="Q190" s="73"/>
      <c r="R190" s="73"/>
      <c r="S190" s="73"/>
      <c r="T190" s="74"/>
      <c r="U190" s="34"/>
      <c r="V190" s="34"/>
      <c r="W190" s="34"/>
      <c r="X190" s="34"/>
      <c r="Y190" s="34"/>
      <c r="Z190" s="34"/>
      <c r="AA190" s="34"/>
      <c r="AB190" s="34"/>
      <c r="AC190" s="34"/>
      <c r="AD190" s="34"/>
      <c r="AE190" s="34"/>
      <c r="AT190" s="15" t="s">
        <v>290</v>
      </c>
      <c r="AU190" s="15" t="s">
        <v>80</v>
      </c>
    </row>
    <row r="191" s="2" customFormat="1">
      <c r="A191" s="34"/>
      <c r="B191" s="35"/>
      <c r="C191" s="34"/>
      <c r="D191" s="192" t="s">
        <v>291</v>
      </c>
      <c r="E191" s="34"/>
      <c r="F191" s="197" t="s">
        <v>976</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291</v>
      </c>
      <c r="AU191" s="15" t="s">
        <v>80</v>
      </c>
    </row>
    <row r="192" s="2" customFormat="1" ht="16.5" customHeight="1">
      <c r="A192" s="34"/>
      <c r="B192" s="177"/>
      <c r="C192" s="178" t="s">
        <v>372</v>
      </c>
      <c r="D192" s="178" t="s">
        <v>284</v>
      </c>
      <c r="E192" s="179" t="s">
        <v>743</v>
      </c>
      <c r="F192" s="180" t="s">
        <v>977</v>
      </c>
      <c r="G192" s="181" t="s">
        <v>510</v>
      </c>
      <c r="H192" s="203">
        <v>64.570999999999998</v>
      </c>
      <c r="I192" s="183"/>
      <c r="J192" s="184">
        <f>ROUND(I192*H192,2)</f>
        <v>0</v>
      </c>
      <c r="K192" s="185"/>
      <c r="L192" s="35"/>
      <c r="M192" s="186" t="s">
        <v>1</v>
      </c>
      <c r="N192" s="187" t="s">
        <v>38</v>
      </c>
      <c r="O192" s="73"/>
      <c r="P192" s="188">
        <f>O192*H192</f>
        <v>0</v>
      </c>
      <c r="Q192" s="188">
        <v>0</v>
      </c>
      <c r="R192" s="188">
        <f>Q192*H192</f>
        <v>0</v>
      </c>
      <c r="S192" s="188">
        <v>0</v>
      </c>
      <c r="T192" s="189">
        <f>S192*H192</f>
        <v>0</v>
      </c>
      <c r="U192" s="34"/>
      <c r="V192" s="34"/>
      <c r="W192" s="34"/>
      <c r="X192" s="34"/>
      <c r="Y192" s="34"/>
      <c r="Z192" s="34"/>
      <c r="AA192" s="34"/>
      <c r="AB192" s="34"/>
      <c r="AC192" s="34"/>
      <c r="AD192" s="34"/>
      <c r="AE192" s="34"/>
      <c r="AR192" s="190" t="s">
        <v>97</v>
      </c>
      <c r="AT192" s="190" t="s">
        <v>284</v>
      </c>
      <c r="AU192" s="190" t="s">
        <v>80</v>
      </c>
      <c r="AY192" s="15" t="s">
        <v>281</v>
      </c>
      <c r="BE192" s="191">
        <f>IF(N192="základní",J192,0)</f>
        <v>0</v>
      </c>
      <c r="BF192" s="191">
        <f>IF(N192="snížená",J192,0)</f>
        <v>0</v>
      </c>
      <c r="BG192" s="191">
        <f>IF(N192="zákl. přenesená",J192,0)</f>
        <v>0</v>
      </c>
      <c r="BH192" s="191">
        <f>IF(N192="sníž. přenesená",J192,0)</f>
        <v>0</v>
      </c>
      <c r="BI192" s="191">
        <f>IF(N192="nulová",J192,0)</f>
        <v>0</v>
      </c>
      <c r="BJ192" s="15" t="s">
        <v>80</v>
      </c>
      <c r="BK192" s="191">
        <f>ROUND(I192*H192,2)</f>
        <v>0</v>
      </c>
      <c r="BL192" s="15" t="s">
        <v>97</v>
      </c>
      <c r="BM192" s="190" t="s">
        <v>978</v>
      </c>
    </row>
    <row r="193" s="2" customFormat="1">
      <c r="A193" s="34"/>
      <c r="B193" s="35"/>
      <c r="C193" s="34"/>
      <c r="D193" s="192" t="s">
        <v>290</v>
      </c>
      <c r="E193" s="34"/>
      <c r="F193" s="193" t="s">
        <v>977</v>
      </c>
      <c r="G193" s="34"/>
      <c r="H193" s="34"/>
      <c r="I193" s="194"/>
      <c r="J193" s="34"/>
      <c r="K193" s="34"/>
      <c r="L193" s="35"/>
      <c r="M193" s="195"/>
      <c r="N193" s="196"/>
      <c r="O193" s="73"/>
      <c r="P193" s="73"/>
      <c r="Q193" s="73"/>
      <c r="R193" s="73"/>
      <c r="S193" s="73"/>
      <c r="T193" s="74"/>
      <c r="U193" s="34"/>
      <c r="V193" s="34"/>
      <c r="W193" s="34"/>
      <c r="X193" s="34"/>
      <c r="Y193" s="34"/>
      <c r="Z193" s="34"/>
      <c r="AA193" s="34"/>
      <c r="AB193" s="34"/>
      <c r="AC193" s="34"/>
      <c r="AD193" s="34"/>
      <c r="AE193" s="34"/>
      <c r="AT193" s="15" t="s">
        <v>290</v>
      </c>
      <c r="AU193" s="15" t="s">
        <v>80</v>
      </c>
    </row>
    <row r="194" s="2" customFormat="1">
      <c r="A194" s="34"/>
      <c r="B194" s="35"/>
      <c r="C194" s="34"/>
      <c r="D194" s="192" t="s">
        <v>291</v>
      </c>
      <c r="E194" s="34"/>
      <c r="F194" s="197" t="s">
        <v>979</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291</v>
      </c>
      <c r="AU194" s="15" t="s">
        <v>80</v>
      </c>
    </row>
    <row r="195" s="2" customFormat="1" ht="16.5" customHeight="1">
      <c r="A195" s="34"/>
      <c r="B195" s="177"/>
      <c r="C195" s="178" t="s">
        <v>7</v>
      </c>
      <c r="D195" s="178" t="s">
        <v>284</v>
      </c>
      <c r="E195" s="179" t="s">
        <v>747</v>
      </c>
      <c r="F195" s="180" t="s">
        <v>748</v>
      </c>
      <c r="G195" s="181" t="s">
        <v>403</v>
      </c>
      <c r="H195" s="203">
        <v>56.052</v>
      </c>
      <c r="I195" s="183"/>
      <c r="J195" s="184">
        <f>ROUND(I195*H195,2)</f>
        <v>0</v>
      </c>
      <c r="K195" s="185"/>
      <c r="L195" s="35"/>
      <c r="M195" s="186" t="s">
        <v>1</v>
      </c>
      <c r="N195" s="187" t="s">
        <v>38</v>
      </c>
      <c r="O195" s="73"/>
      <c r="P195" s="188">
        <f>O195*H195</f>
        <v>0</v>
      </c>
      <c r="Q195" s="188">
        <v>0</v>
      </c>
      <c r="R195" s="188">
        <f>Q195*H195</f>
        <v>0</v>
      </c>
      <c r="S195" s="188">
        <v>0</v>
      </c>
      <c r="T195" s="189">
        <f>S195*H195</f>
        <v>0</v>
      </c>
      <c r="U195" s="34"/>
      <c r="V195" s="34"/>
      <c r="W195" s="34"/>
      <c r="X195" s="34"/>
      <c r="Y195" s="34"/>
      <c r="Z195" s="34"/>
      <c r="AA195" s="34"/>
      <c r="AB195" s="34"/>
      <c r="AC195" s="34"/>
      <c r="AD195" s="34"/>
      <c r="AE195" s="34"/>
      <c r="AR195" s="190" t="s">
        <v>97</v>
      </c>
      <c r="AT195" s="190" t="s">
        <v>284</v>
      </c>
      <c r="AU195" s="190" t="s">
        <v>80</v>
      </c>
      <c r="AY195" s="15" t="s">
        <v>281</v>
      </c>
      <c r="BE195" s="191">
        <f>IF(N195="základní",J195,0)</f>
        <v>0</v>
      </c>
      <c r="BF195" s="191">
        <f>IF(N195="snížená",J195,0)</f>
        <v>0</v>
      </c>
      <c r="BG195" s="191">
        <f>IF(N195="zákl. přenesená",J195,0)</f>
        <v>0</v>
      </c>
      <c r="BH195" s="191">
        <f>IF(N195="sníž. přenesená",J195,0)</f>
        <v>0</v>
      </c>
      <c r="BI195" s="191">
        <f>IF(N195="nulová",J195,0)</f>
        <v>0</v>
      </c>
      <c r="BJ195" s="15" t="s">
        <v>80</v>
      </c>
      <c r="BK195" s="191">
        <f>ROUND(I195*H195,2)</f>
        <v>0</v>
      </c>
      <c r="BL195" s="15" t="s">
        <v>97</v>
      </c>
      <c r="BM195" s="190" t="s">
        <v>980</v>
      </c>
    </row>
    <row r="196" s="2" customFormat="1">
      <c r="A196" s="34"/>
      <c r="B196" s="35"/>
      <c r="C196" s="34"/>
      <c r="D196" s="192" t="s">
        <v>290</v>
      </c>
      <c r="E196" s="34"/>
      <c r="F196" s="193" t="s">
        <v>748</v>
      </c>
      <c r="G196" s="34"/>
      <c r="H196" s="34"/>
      <c r="I196" s="194"/>
      <c r="J196" s="34"/>
      <c r="K196" s="34"/>
      <c r="L196" s="35"/>
      <c r="M196" s="195"/>
      <c r="N196" s="196"/>
      <c r="O196" s="73"/>
      <c r="P196" s="73"/>
      <c r="Q196" s="73"/>
      <c r="R196" s="73"/>
      <c r="S196" s="73"/>
      <c r="T196" s="74"/>
      <c r="U196" s="34"/>
      <c r="V196" s="34"/>
      <c r="W196" s="34"/>
      <c r="X196" s="34"/>
      <c r="Y196" s="34"/>
      <c r="Z196" s="34"/>
      <c r="AA196" s="34"/>
      <c r="AB196" s="34"/>
      <c r="AC196" s="34"/>
      <c r="AD196" s="34"/>
      <c r="AE196" s="34"/>
      <c r="AT196" s="15" t="s">
        <v>290</v>
      </c>
      <c r="AU196" s="15" t="s">
        <v>80</v>
      </c>
    </row>
    <row r="197" s="2" customFormat="1">
      <c r="A197" s="34"/>
      <c r="B197" s="35"/>
      <c r="C197" s="34"/>
      <c r="D197" s="192" t="s">
        <v>291</v>
      </c>
      <c r="E197" s="34"/>
      <c r="F197" s="197" t="s">
        <v>981</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291</v>
      </c>
      <c r="AU197" s="15" t="s">
        <v>80</v>
      </c>
    </row>
    <row r="198" s="2" customFormat="1" ht="16.5" customHeight="1">
      <c r="A198" s="34"/>
      <c r="B198" s="177"/>
      <c r="C198" s="178" t="s">
        <v>380</v>
      </c>
      <c r="D198" s="178" t="s">
        <v>284</v>
      </c>
      <c r="E198" s="179" t="s">
        <v>751</v>
      </c>
      <c r="F198" s="180" t="s">
        <v>752</v>
      </c>
      <c r="G198" s="181" t="s">
        <v>403</v>
      </c>
      <c r="H198" s="203">
        <v>56.052</v>
      </c>
      <c r="I198" s="183"/>
      <c r="J198" s="184">
        <f>ROUND(I198*H198,2)</f>
        <v>0</v>
      </c>
      <c r="K198" s="185"/>
      <c r="L198" s="35"/>
      <c r="M198" s="186" t="s">
        <v>1</v>
      </c>
      <c r="N198" s="187" t="s">
        <v>38</v>
      </c>
      <c r="O198" s="73"/>
      <c r="P198" s="188">
        <f>O198*H198</f>
        <v>0</v>
      </c>
      <c r="Q198" s="188">
        <v>0</v>
      </c>
      <c r="R198" s="188">
        <f>Q198*H198</f>
        <v>0</v>
      </c>
      <c r="S198" s="188">
        <v>0</v>
      </c>
      <c r="T198" s="189">
        <f>S198*H198</f>
        <v>0</v>
      </c>
      <c r="U198" s="34"/>
      <c r="V198" s="34"/>
      <c r="W198" s="34"/>
      <c r="X198" s="34"/>
      <c r="Y198" s="34"/>
      <c r="Z198" s="34"/>
      <c r="AA198" s="34"/>
      <c r="AB198" s="34"/>
      <c r="AC198" s="34"/>
      <c r="AD198" s="34"/>
      <c r="AE198" s="34"/>
      <c r="AR198" s="190" t="s">
        <v>97</v>
      </c>
      <c r="AT198" s="190" t="s">
        <v>284</v>
      </c>
      <c r="AU198" s="190" t="s">
        <v>80</v>
      </c>
      <c r="AY198" s="15" t="s">
        <v>281</v>
      </c>
      <c r="BE198" s="191">
        <f>IF(N198="základní",J198,0)</f>
        <v>0</v>
      </c>
      <c r="BF198" s="191">
        <f>IF(N198="snížená",J198,0)</f>
        <v>0</v>
      </c>
      <c r="BG198" s="191">
        <f>IF(N198="zákl. přenesená",J198,0)</f>
        <v>0</v>
      </c>
      <c r="BH198" s="191">
        <f>IF(N198="sníž. přenesená",J198,0)</f>
        <v>0</v>
      </c>
      <c r="BI198" s="191">
        <f>IF(N198="nulová",J198,0)</f>
        <v>0</v>
      </c>
      <c r="BJ198" s="15" t="s">
        <v>80</v>
      </c>
      <c r="BK198" s="191">
        <f>ROUND(I198*H198,2)</f>
        <v>0</v>
      </c>
      <c r="BL198" s="15" t="s">
        <v>97</v>
      </c>
      <c r="BM198" s="190" t="s">
        <v>982</v>
      </c>
    </row>
    <row r="199" s="2" customFormat="1">
      <c r="A199" s="34"/>
      <c r="B199" s="35"/>
      <c r="C199" s="34"/>
      <c r="D199" s="192" t="s">
        <v>290</v>
      </c>
      <c r="E199" s="34"/>
      <c r="F199" s="193" t="s">
        <v>752</v>
      </c>
      <c r="G199" s="34"/>
      <c r="H199" s="34"/>
      <c r="I199" s="194"/>
      <c r="J199" s="34"/>
      <c r="K199" s="34"/>
      <c r="L199" s="35"/>
      <c r="M199" s="195"/>
      <c r="N199" s="196"/>
      <c r="O199" s="73"/>
      <c r="P199" s="73"/>
      <c r="Q199" s="73"/>
      <c r="R199" s="73"/>
      <c r="S199" s="73"/>
      <c r="T199" s="74"/>
      <c r="U199" s="34"/>
      <c r="V199" s="34"/>
      <c r="W199" s="34"/>
      <c r="X199" s="34"/>
      <c r="Y199" s="34"/>
      <c r="Z199" s="34"/>
      <c r="AA199" s="34"/>
      <c r="AB199" s="34"/>
      <c r="AC199" s="34"/>
      <c r="AD199" s="34"/>
      <c r="AE199" s="34"/>
      <c r="AT199" s="15" t="s">
        <v>290</v>
      </c>
      <c r="AU199" s="15" t="s">
        <v>80</v>
      </c>
    </row>
    <row r="200" s="2" customFormat="1">
      <c r="A200" s="34"/>
      <c r="B200" s="35"/>
      <c r="C200" s="34"/>
      <c r="D200" s="192" t="s">
        <v>291</v>
      </c>
      <c r="E200" s="34"/>
      <c r="F200" s="197" t="s">
        <v>983</v>
      </c>
      <c r="G200" s="34"/>
      <c r="H200" s="34"/>
      <c r="I200" s="194"/>
      <c r="J200" s="34"/>
      <c r="K200" s="34"/>
      <c r="L200" s="35"/>
      <c r="M200" s="195"/>
      <c r="N200" s="196"/>
      <c r="O200" s="73"/>
      <c r="P200" s="73"/>
      <c r="Q200" s="73"/>
      <c r="R200" s="73"/>
      <c r="S200" s="73"/>
      <c r="T200" s="74"/>
      <c r="U200" s="34"/>
      <c r="V200" s="34"/>
      <c r="W200" s="34"/>
      <c r="X200" s="34"/>
      <c r="Y200" s="34"/>
      <c r="Z200" s="34"/>
      <c r="AA200" s="34"/>
      <c r="AB200" s="34"/>
      <c r="AC200" s="34"/>
      <c r="AD200" s="34"/>
      <c r="AE200" s="34"/>
      <c r="AT200" s="15" t="s">
        <v>291</v>
      </c>
      <c r="AU200" s="15" t="s">
        <v>80</v>
      </c>
    </row>
    <row r="201" s="2" customFormat="1" ht="24.15" customHeight="1">
      <c r="A201" s="34"/>
      <c r="B201" s="177"/>
      <c r="C201" s="178" t="s">
        <v>385</v>
      </c>
      <c r="D201" s="178" t="s">
        <v>284</v>
      </c>
      <c r="E201" s="179" t="s">
        <v>755</v>
      </c>
      <c r="F201" s="180" t="s">
        <v>984</v>
      </c>
      <c r="G201" s="181" t="s">
        <v>515</v>
      </c>
      <c r="H201" s="203">
        <v>2.8029999999999999</v>
      </c>
      <c r="I201" s="183"/>
      <c r="J201" s="184">
        <f>ROUND(I201*H201,2)</f>
        <v>0</v>
      </c>
      <c r="K201" s="185"/>
      <c r="L201" s="35"/>
      <c r="M201" s="186" t="s">
        <v>1</v>
      </c>
      <c r="N201" s="187" t="s">
        <v>38</v>
      </c>
      <c r="O201" s="73"/>
      <c r="P201" s="188">
        <f>O201*H201</f>
        <v>0</v>
      </c>
      <c r="Q201" s="188">
        <v>0</v>
      </c>
      <c r="R201" s="188">
        <f>Q201*H201</f>
        <v>0</v>
      </c>
      <c r="S201" s="188">
        <v>0</v>
      </c>
      <c r="T201" s="189">
        <f>S201*H201</f>
        <v>0</v>
      </c>
      <c r="U201" s="34"/>
      <c r="V201" s="34"/>
      <c r="W201" s="34"/>
      <c r="X201" s="34"/>
      <c r="Y201" s="34"/>
      <c r="Z201" s="34"/>
      <c r="AA201" s="34"/>
      <c r="AB201" s="34"/>
      <c r="AC201" s="34"/>
      <c r="AD201" s="34"/>
      <c r="AE201" s="34"/>
      <c r="AR201" s="190" t="s">
        <v>97</v>
      </c>
      <c r="AT201" s="190" t="s">
        <v>284</v>
      </c>
      <c r="AU201" s="190" t="s">
        <v>80</v>
      </c>
      <c r="AY201" s="15" t="s">
        <v>281</v>
      </c>
      <c r="BE201" s="191">
        <f>IF(N201="základní",J201,0)</f>
        <v>0</v>
      </c>
      <c r="BF201" s="191">
        <f>IF(N201="snížená",J201,0)</f>
        <v>0</v>
      </c>
      <c r="BG201" s="191">
        <f>IF(N201="zákl. přenesená",J201,0)</f>
        <v>0</v>
      </c>
      <c r="BH201" s="191">
        <f>IF(N201="sníž. přenesená",J201,0)</f>
        <v>0</v>
      </c>
      <c r="BI201" s="191">
        <f>IF(N201="nulová",J201,0)</f>
        <v>0</v>
      </c>
      <c r="BJ201" s="15" t="s">
        <v>80</v>
      </c>
      <c r="BK201" s="191">
        <f>ROUND(I201*H201,2)</f>
        <v>0</v>
      </c>
      <c r="BL201" s="15" t="s">
        <v>97</v>
      </c>
      <c r="BM201" s="190" t="s">
        <v>985</v>
      </c>
    </row>
    <row r="202" s="2" customFormat="1">
      <c r="A202" s="34"/>
      <c r="B202" s="35"/>
      <c r="C202" s="34"/>
      <c r="D202" s="192" t="s">
        <v>290</v>
      </c>
      <c r="E202" s="34"/>
      <c r="F202" s="193" t="s">
        <v>984</v>
      </c>
      <c r="G202" s="34"/>
      <c r="H202" s="34"/>
      <c r="I202" s="194"/>
      <c r="J202" s="34"/>
      <c r="K202" s="34"/>
      <c r="L202" s="35"/>
      <c r="M202" s="195"/>
      <c r="N202" s="196"/>
      <c r="O202" s="73"/>
      <c r="P202" s="73"/>
      <c r="Q202" s="73"/>
      <c r="R202" s="73"/>
      <c r="S202" s="73"/>
      <c r="T202" s="74"/>
      <c r="U202" s="34"/>
      <c r="V202" s="34"/>
      <c r="W202" s="34"/>
      <c r="X202" s="34"/>
      <c r="Y202" s="34"/>
      <c r="Z202" s="34"/>
      <c r="AA202" s="34"/>
      <c r="AB202" s="34"/>
      <c r="AC202" s="34"/>
      <c r="AD202" s="34"/>
      <c r="AE202" s="34"/>
      <c r="AT202" s="15" t="s">
        <v>290</v>
      </c>
      <c r="AU202" s="15" t="s">
        <v>80</v>
      </c>
    </row>
    <row r="203" s="2" customFormat="1">
      <c r="A203" s="34"/>
      <c r="B203" s="35"/>
      <c r="C203" s="34"/>
      <c r="D203" s="192" t="s">
        <v>291</v>
      </c>
      <c r="E203" s="34"/>
      <c r="F203" s="197" t="s">
        <v>986</v>
      </c>
      <c r="G203" s="34"/>
      <c r="H203" s="34"/>
      <c r="I203" s="194"/>
      <c r="J203" s="34"/>
      <c r="K203" s="34"/>
      <c r="L203" s="35"/>
      <c r="M203" s="195"/>
      <c r="N203" s="196"/>
      <c r="O203" s="73"/>
      <c r="P203" s="73"/>
      <c r="Q203" s="73"/>
      <c r="R203" s="73"/>
      <c r="S203" s="73"/>
      <c r="T203" s="74"/>
      <c r="U203" s="34"/>
      <c r="V203" s="34"/>
      <c r="W203" s="34"/>
      <c r="X203" s="34"/>
      <c r="Y203" s="34"/>
      <c r="Z203" s="34"/>
      <c r="AA203" s="34"/>
      <c r="AB203" s="34"/>
      <c r="AC203" s="34"/>
      <c r="AD203" s="34"/>
      <c r="AE203" s="34"/>
      <c r="AT203" s="15" t="s">
        <v>291</v>
      </c>
      <c r="AU203" s="15" t="s">
        <v>80</v>
      </c>
    </row>
    <row r="204" s="2" customFormat="1" ht="37.8" customHeight="1">
      <c r="A204" s="34"/>
      <c r="B204" s="177"/>
      <c r="C204" s="178" t="s">
        <v>390</v>
      </c>
      <c r="D204" s="178" t="s">
        <v>284</v>
      </c>
      <c r="E204" s="179" t="s">
        <v>987</v>
      </c>
      <c r="F204" s="180" t="s">
        <v>988</v>
      </c>
      <c r="G204" s="181" t="s">
        <v>403</v>
      </c>
      <c r="H204" s="203">
        <v>158.58500000000001</v>
      </c>
      <c r="I204" s="183"/>
      <c r="J204" s="184">
        <f>ROUND(I204*H204,2)</f>
        <v>0</v>
      </c>
      <c r="K204" s="185"/>
      <c r="L204" s="35"/>
      <c r="M204" s="186" t="s">
        <v>1</v>
      </c>
      <c r="N204" s="187" t="s">
        <v>38</v>
      </c>
      <c r="O204" s="73"/>
      <c r="P204" s="188">
        <f>O204*H204</f>
        <v>0</v>
      </c>
      <c r="Q204" s="188">
        <v>0</v>
      </c>
      <c r="R204" s="188">
        <f>Q204*H204</f>
        <v>0</v>
      </c>
      <c r="S204" s="188">
        <v>0</v>
      </c>
      <c r="T204" s="189">
        <f>S204*H204</f>
        <v>0</v>
      </c>
      <c r="U204" s="34"/>
      <c r="V204" s="34"/>
      <c r="W204" s="34"/>
      <c r="X204" s="34"/>
      <c r="Y204" s="34"/>
      <c r="Z204" s="34"/>
      <c r="AA204" s="34"/>
      <c r="AB204" s="34"/>
      <c r="AC204" s="34"/>
      <c r="AD204" s="34"/>
      <c r="AE204" s="34"/>
      <c r="AR204" s="190" t="s">
        <v>97</v>
      </c>
      <c r="AT204" s="190" t="s">
        <v>284</v>
      </c>
      <c r="AU204" s="190" t="s">
        <v>80</v>
      </c>
      <c r="AY204" s="15" t="s">
        <v>281</v>
      </c>
      <c r="BE204" s="191">
        <f>IF(N204="základní",J204,0)</f>
        <v>0</v>
      </c>
      <c r="BF204" s="191">
        <f>IF(N204="snížená",J204,0)</f>
        <v>0</v>
      </c>
      <c r="BG204" s="191">
        <f>IF(N204="zákl. přenesená",J204,0)</f>
        <v>0</v>
      </c>
      <c r="BH204" s="191">
        <f>IF(N204="sníž. přenesená",J204,0)</f>
        <v>0</v>
      </c>
      <c r="BI204" s="191">
        <f>IF(N204="nulová",J204,0)</f>
        <v>0</v>
      </c>
      <c r="BJ204" s="15" t="s">
        <v>80</v>
      </c>
      <c r="BK204" s="191">
        <f>ROUND(I204*H204,2)</f>
        <v>0</v>
      </c>
      <c r="BL204" s="15" t="s">
        <v>97</v>
      </c>
      <c r="BM204" s="190" t="s">
        <v>989</v>
      </c>
    </row>
    <row r="205" s="2" customFormat="1">
      <c r="A205" s="34"/>
      <c r="B205" s="35"/>
      <c r="C205" s="34"/>
      <c r="D205" s="192" t="s">
        <v>290</v>
      </c>
      <c r="E205" s="34"/>
      <c r="F205" s="193" t="s">
        <v>988</v>
      </c>
      <c r="G205" s="34"/>
      <c r="H205" s="34"/>
      <c r="I205" s="194"/>
      <c r="J205" s="34"/>
      <c r="K205" s="34"/>
      <c r="L205" s="35"/>
      <c r="M205" s="195"/>
      <c r="N205" s="196"/>
      <c r="O205" s="73"/>
      <c r="P205" s="73"/>
      <c r="Q205" s="73"/>
      <c r="R205" s="73"/>
      <c r="S205" s="73"/>
      <c r="T205" s="74"/>
      <c r="U205" s="34"/>
      <c r="V205" s="34"/>
      <c r="W205" s="34"/>
      <c r="X205" s="34"/>
      <c r="Y205" s="34"/>
      <c r="Z205" s="34"/>
      <c r="AA205" s="34"/>
      <c r="AB205" s="34"/>
      <c r="AC205" s="34"/>
      <c r="AD205" s="34"/>
      <c r="AE205" s="34"/>
      <c r="AT205" s="15" t="s">
        <v>290</v>
      </c>
      <c r="AU205" s="15" t="s">
        <v>80</v>
      </c>
    </row>
    <row r="206" s="2" customFormat="1">
      <c r="A206" s="34"/>
      <c r="B206" s="35"/>
      <c r="C206" s="34"/>
      <c r="D206" s="192" t="s">
        <v>291</v>
      </c>
      <c r="E206" s="34"/>
      <c r="F206" s="197" t="s">
        <v>990</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291</v>
      </c>
      <c r="AU206" s="15" t="s">
        <v>80</v>
      </c>
    </row>
    <row r="207" s="12" customFormat="1" ht="25.92" customHeight="1">
      <c r="A207" s="12"/>
      <c r="B207" s="164"/>
      <c r="C207" s="12"/>
      <c r="D207" s="165" t="s">
        <v>72</v>
      </c>
      <c r="E207" s="166" t="s">
        <v>90</v>
      </c>
      <c r="F207" s="166" t="s">
        <v>772</v>
      </c>
      <c r="G207" s="12"/>
      <c r="H207" s="12"/>
      <c r="I207" s="167"/>
      <c r="J207" s="168">
        <f>BK207</f>
        <v>0</v>
      </c>
      <c r="K207" s="12"/>
      <c r="L207" s="164"/>
      <c r="M207" s="169"/>
      <c r="N207" s="170"/>
      <c r="O207" s="170"/>
      <c r="P207" s="171">
        <f>SUM(P208:P219)</f>
        <v>0</v>
      </c>
      <c r="Q207" s="170"/>
      <c r="R207" s="171">
        <f>SUM(R208:R219)</f>
        <v>0</v>
      </c>
      <c r="S207" s="170"/>
      <c r="T207" s="172">
        <f>SUM(T208:T219)</f>
        <v>0</v>
      </c>
      <c r="U207" s="12"/>
      <c r="V207" s="12"/>
      <c r="W207" s="12"/>
      <c r="X207" s="12"/>
      <c r="Y207" s="12"/>
      <c r="Z207" s="12"/>
      <c r="AA207" s="12"/>
      <c r="AB207" s="12"/>
      <c r="AC207" s="12"/>
      <c r="AD207" s="12"/>
      <c r="AE207" s="12"/>
      <c r="AR207" s="165" t="s">
        <v>80</v>
      </c>
      <c r="AT207" s="173" t="s">
        <v>72</v>
      </c>
      <c r="AU207" s="173" t="s">
        <v>73</v>
      </c>
      <c r="AY207" s="165" t="s">
        <v>281</v>
      </c>
      <c r="BK207" s="174">
        <f>SUM(BK208:BK219)</f>
        <v>0</v>
      </c>
    </row>
    <row r="208" s="2" customFormat="1" ht="55.5" customHeight="1">
      <c r="A208" s="34"/>
      <c r="B208" s="177"/>
      <c r="C208" s="178" t="s">
        <v>477</v>
      </c>
      <c r="D208" s="178" t="s">
        <v>284</v>
      </c>
      <c r="E208" s="179" t="s">
        <v>991</v>
      </c>
      <c r="F208" s="180" t="s">
        <v>992</v>
      </c>
      <c r="G208" s="181" t="s">
        <v>510</v>
      </c>
      <c r="H208" s="203">
        <v>24.863</v>
      </c>
      <c r="I208" s="183"/>
      <c r="J208" s="184">
        <f>ROUND(I208*H208,2)</f>
        <v>0</v>
      </c>
      <c r="K208" s="185"/>
      <c r="L208" s="35"/>
      <c r="M208" s="186" t="s">
        <v>1</v>
      </c>
      <c r="N208" s="187" t="s">
        <v>38</v>
      </c>
      <c r="O208" s="73"/>
      <c r="P208" s="188">
        <f>O208*H208</f>
        <v>0</v>
      </c>
      <c r="Q208" s="188">
        <v>0</v>
      </c>
      <c r="R208" s="188">
        <f>Q208*H208</f>
        <v>0</v>
      </c>
      <c r="S208" s="188">
        <v>0</v>
      </c>
      <c r="T208" s="189">
        <f>S208*H208</f>
        <v>0</v>
      </c>
      <c r="U208" s="34"/>
      <c r="V208" s="34"/>
      <c r="W208" s="34"/>
      <c r="X208" s="34"/>
      <c r="Y208" s="34"/>
      <c r="Z208" s="34"/>
      <c r="AA208" s="34"/>
      <c r="AB208" s="34"/>
      <c r="AC208" s="34"/>
      <c r="AD208" s="34"/>
      <c r="AE208" s="34"/>
      <c r="AR208" s="190" t="s">
        <v>97</v>
      </c>
      <c r="AT208" s="190" t="s">
        <v>284</v>
      </c>
      <c r="AU208" s="190" t="s">
        <v>80</v>
      </c>
      <c r="AY208" s="15" t="s">
        <v>281</v>
      </c>
      <c r="BE208" s="191">
        <f>IF(N208="základní",J208,0)</f>
        <v>0</v>
      </c>
      <c r="BF208" s="191">
        <f>IF(N208="snížená",J208,0)</f>
        <v>0</v>
      </c>
      <c r="BG208" s="191">
        <f>IF(N208="zákl. přenesená",J208,0)</f>
        <v>0</v>
      </c>
      <c r="BH208" s="191">
        <f>IF(N208="sníž. přenesená",J208,0)</f>
        <v>0</v>
      </c>
      <c r="BI208" s="191">
        <f>IF(N208="nulová",J208,0)</f>
        <v>0</v>
      </c>
      <c r="BJ208" s="15" t="s">
        <v>80</v>
      </c>
      <c r="BK208" s="191">
        <f>ROUND(I208*H208,2)</f>
        <v>0</v>
      </c>
      <c r="BL208" s="15" t="s">
        <v>97</v>
      </c>
      <c r="BM208" s="190" t="s">
        <v>993</v>
      </c>
    </row>
    <row r="209" s="2" customFormat="1">
      <c r="A209" s="34"/>
      <c r="B209" s="35"/>
      <c r="C209" s="34"/>
      <c r="D209" s="192" t="s">
        <v>290</v>
      </c>
      <c r="E209" s="34"/>
      <c r="F209" s="193" t="s">
        <v>992</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290</v>
      </c>
      <c r="AU209" s="15" t="s">
        <v>80</v>
      </c>
    </row>
    <row r="210" s="2" customFormat="1">
      <c r="A210" s="34"/>
      <c r="B210" s="35"/>
      <c r="C210" s="34"/>
      <c r="D210" s="192" t="s">
        <v>291</v>
      </c>
      <c r="E210" s="34"/>
      <c r="F210" s="197" t="s">
        <v>994</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291</v>
      </c>
      <c r="AU210" s="15" t="s">
        <v>80</v>
      </c>
    </row>
    <row r="211" s="2" customFormat="1" ht="37.8" customHeight="1">
      <c r="A211" s="34"/>
      <c r="B211" s="177"/>
      <c r="C211" s="178" t="s">
        <v>763</v>
      </c>
      <c r="D211" s="178" t="s">
        <v>284</v>
      </c>
      <c r="E211" s="179" t="s">
        <v>995</v>
      </c>
      <c r="F211" s="180" t="s">
        <v>996</v>
      </c>
      <c r="G211" s="181" t="s">
        <v>403</v>
      </c>
      <c r="H211" s="203">
        <v>105.47</v>
      </c>
      <c r="I211" s="183"/>
      <c r="J211" s="184">
        <f>ROUND(I211*H211,2)</f>
        <v>0</v>
      </c>
      <c r="K211" s="185"/>
      <c r="L211" s="35"/>
      <c r="M211" s="186" t="s">
        <v>1</v>
      </c>
      <c r="N211" s="187" t="s">
        <v>38</v>
      </c>
      <c r="O211" s="73"/>
      <c r="P211" s="188">
        <f>O211*H211</f>
        <v>0</v>
      </c>
      <c r="Q211" s="188">
        <v>0</v>
      </c>
      <c r="R211" s="188">
        <f>Q211*H211</f>
        <v>0</v>
      </c>
      <c r="S211" s="188">
        <v>0</v>
      </c>
      <c r="T211" s="189">
        <f>S211*H211</f>
        <v>0</v>
      </c>
      <c r="U211" s="34"/>
      <c r="V211" s="34"/>
      <c r="W211" s="34"/>
      <c r="X211" s="34"/>
      <c r="Y211" s="34"/>
      <c r="Z211" s="34"/>
      <c r="AA211" s="34"/>
      <c r="AB211" s="34"/>
      <c r="AC211" s="34"/>
      <c r="AD211" s="34"/>
      <c r="AE211" s="34"/>
      <c r="AR211" s="190" t="s">
        <v>97</v>
      </c>
      <c r="AT211" s="190" t="s">
        <v>284</v>
      </c>
      <c r="AU211" s="190" t="s">
        <v>80</v>
      </c>
      <c r="AY211" s="15" t="s">
        <v>281</v>
      </c>
      <c r="BE211" s="191">
        <f>IF(N211="základní",J211,0)</f>
        <v>0</v>
      </c>
      <c r="BF211" s="191">
        <f>IF(N211="snížená",J211,0)</f>
        <v>0</v>
      </c>
      <c r="BG211" s="191">
        <f>IF(N211="zákl. přenesená",J211,0)</f>
        <v>0</v>
      </c>
      <c r="BH211" s="191">
        <f>IF(N211="sníž. přenesená",J211,0)</f>
        <v>0</v>
      </c>
      <c r="BI211" s="191">
        <f>IF(N211="nulová",J211,0)</f>
        <v>0</v>
      </c>
      <c r="BJ211" s="15" t="s">
        <v>80</v>
      </c>
      <c r="BK211" s="191">
        <f>ROUND(I211*H211,2)</f>
        <v>0</v>
      </c>
      <c r="BL211" s="15" t="s">
        <v>97</v>
      </c>
      <c r="BM211" s="190" t="s">
        <v>997</v>
      </c>
    </row>
    <row r="212" s="2" customFormat="1">
      <c r="A212" s="34"/>
      <c r="B212" s="35"/>
      <c r="C212" s="34"/>
      <c r="D212" s="192" t="s">
        <v>290</v>
      </c>
      <c r="E212" s="34"/>
      <c r="F212" s="193" t="s">
        <v>996</v>
      </c>
      <c r="G212" s="34"/>
      <c r="H212" s="34"/>
      <c r="I212" s="194"/>
      <c r="J212" s="34"/>
      <c r="K212" s="34"/>
      <c r="L212" s="35"/>
      <c r="M212" s="195"/>
      <c r="N212" s="196"/>
      <c r="O212" s="73"/>
      <c r="P212" s="73"/>
      <c r="Q212" s="73"/>
      <c r="R212" s="73"/>
      <c r="S212" s="73"/>
      <c r="T212" s="74"/>
      <c r="U212" s="34"/>
      <c r="V212" s="34"/>
      <c r="W212" s="34"/>
      <c r="X212" s="34"/>
      <c r="Y212" s="34"/>
      <c r="Z212" s="34"/>
      <c r="AA212" s="34"/>
      <c r="AB212" s="34"/>
      <c r="AC212" s="34"/>
      <c r="AD212" s="34"/>
      <c r="AE212" s="34"/>
      <c r="AT212" s="15" t="s">
        <v>290</v>
      </c>
      <c r="AU212" s="15" t="s">
        <v>80</v>
      </c>
    </row>
    <row r="213" s="2" customFormat="1">
      <c r="A213" s="34"/>
      <c r="B213" s="35"/>
      <c r="C213" s="34"/>
      <c r="D213" s="192" t="s">
        <v>291</v>
      </c>
      <c r="E213" s="34"/>
      <c r="F213" s="197" t="s">
        <v>998</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291</v>
      </c>
      <c r="AU213" s="15" t="s">
        <v>80</v>
      </c>
    </row>
    <row r="214" s="2" customFormat="1" ht="37.8" customHeight="1">
      <c r="A214" s="34"/>
      <c r="B214" s="177"/>
      <c r="C214" s="178" t="s">
        <v>767</v>
      </c>
      <c r="D214" s="178" t="s">
        <v>284</v>
      </c>
      <c r="E214" s="179" t="s">
        <v>999</v>
      </c>
      <c r="F214" s="180" t="s">
        <v>1000</v>
      </c>
      <c r="G214" s="181" t="s">
        <v>403</v>
      </c>
      <c r="H214" s="203">
        <v>105.47</v>
      </c>
      <c r="I214" s="183"/>
      <c r="J214" s="184">
        <f>ROUND(I214*H214,2)</f>
        <v>0</v>
      </c>
      <c r="K214" s="185"/>
      <c r="L214" s="35"/>
      <c r="M214" s="186" t="s">
        <v>1</v>
      </c>
      <c r="N214" s="187" t="s">
        <v>38</v>
      </c>
      <c r="O214" s="73"/>
      <c r="P214" s="188">
        <f>O214*H214</f>
        <v>0</v>
      </c>
      <c r="Q214" s="188">
        <v>0</v>
      </c>
      <c r="R214" s="188">
        <f>Q214*H214</f>
        <v>0</v>
      </c>
      <c r="S214" s="188">
        <v>0</v>
      </c>
      <c r="T214" s="189">
        <f>S214*H214</f>
        <v>0</v>
      </c>
      <c r="U214" s="34"/>
      <c r="V214" s="34"/>
      <c r="W214" s="34"/>
      <c r="X214" s="34"/>
      <c r="Y214" s="34"/>
      <c r="Z214" s="34"/>
      <c r="AA214" s="34"/>
      <c r="AB214" s="34"/>
      <c r="AC214" s="34"/>
      <c r="AD214" s="34"/>
      <c r="AE214" s="34"/>
      <c r="AR214" s="190" t="s">
        <v>97</v>
      </c>
      <c r="AT214" s="190" t="s">
        <v>284</v>
      </c>
      <c r="AU214" s="190" t="s">
        <v>80</v>
      </c>
      <c r="AY214" s="15" t="s">
        <v>281</v>
      </c>
      <c r="BE214" s="191">
        <f>IF(N214="základní",J214,0)</f>
        <v>0</v>
      </c>
      <c r="BF214" s="191">
        <f>IF(N214="snížená",J214,0)</f>
        <v>0</v>
      </c>
      <c r="BG214" s="191">
        <f>IF(N214="zákl. přenesená",J214,0)</f>
        <v>0</v>
      </c>
      <c r="BH214" s="191">
        <f>IF(N214="sníž. přenesená",J214,0)</f>
        <v>0</v>
      </c>
      <c r="BI214" s="191">
        <f>IF(N214="nulová",J214,0)</f>
        <v>0</v>
      </c>
      <c r="BJ214" s="15" t="s">
        <v>80</v>
      </c>
      <c r="BK214" s="191">
        <f>ROUND(I214*H214,2)</f>
        <v>0</v>
      </c>
      <c r="BL214" s="15" t="s">
        <v>97</v>
      </c>
      <c r="BM214" s="190" t="s">
        <v>1001</v>
      </c>
    </row>
    <row r="215" s="2" customFormat="1">
      <c r="A215" s="34"/>
      <c r="B215" s="35"/>
      <c r="C215" s="34"/>
      <c r="D215" s="192" t="s">
        <v>290</v>
      </c>
      <c r="E215" s="34"/>
      <c r="F215" s="193" t="s">
        <v>1000</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290</v>
      </c>
      <c r="AU215" s="15" t="s">
        <v>80</v>
      </c>
    </row>
    <row r="216" s="2" customFormat="1">
      <c r="A216" s="34"/>
      <c r="B216" s="35"/>
      <c r="C216" s="34"/>
      <c r="D216" s="192" t="s">
        <v>291</v>
      </c>
      <c r="E216" s="34"/>
      <c r="F216" s="197" t="s">
        <v>998</v>
      </c>
      <c r="G216" s="34"/>
      <c r="H216" s="34"/>
      <c r="I216" s="194"/>
      <c r="J216" s="34"/>
      <c r="K216" s="34"/>
      <c r="L216" s="35"/>
      <c r="M216" s="195"/>
      <c r="N216" s="196"/>
      <c r="O216" s="73"/>
      <c r="P216" s="73"/>
      <c r="Q216" s="73"/>
      <c r="R216" s="73"/>
      <c r="S216" s="73"/>
      <c r="T216" s="74"/>
      <c r="U216" s="34"/>
      <c r="V216" s="34"/>
      <c r="W216" s="34"/>
      <c r="X216" s="34"/>
      <c r="Y216" s="34"/>
      <c r="Z216" s="34"/>
      <c r="AA216" s="34"/>
      <c r="AB216" s="34"/>
      <c r="AC216" s="34"/>
      <c r="AD216" s="34"/>
      <c r="AE216" s="34"/>
      <c r="AT216" s="15" t="s">
        <v>291</v>
      </c>
      <c r="AU216" s="15" t="s">
        <v>80</v>
      </c>
    </row>
    <row r="217" s="2" customFormat="1" ht="49.05" customHeight="1">
      <c r="A217" s="34"/>
      <c r="B217" s="177"/>
      <c r="C217" s="178" t="s">
        <v>483</v>
      </c>
      <c r="D217" s="178" t="s">
        <v>284</v>
      </c>
      <c r="E217" s="179" t="s">
        <v>1002</v>
      </c>
      <c r="F217" s="180" t="s">
        <v>1003</v>
      </c>
      <c r="G217" s="181" t="s">
        <v>515</v>
      </c>
      <c r="H217" s="203">
        <v>3.7290000000000001</v>
      </c>
      <c r="I217" s="183"/>
      <c r="J217" s="184">
        <f>ROUND(I217*H217,2)</f>
        <v>0</v>
      </c>
      <c r="K217" s="185"/>
      <c r="L217" s="35"/>
      <c r="M217" s="186" t="s">
        <v>1</v>
      </c>
      <c r="N217" s="187" t="s">
        <v>38</v>
      </c>
      <c r="O217" s="73"/>
      <c r="P217" s="188">
        <f>O217*H217</f>
        <v>0</v>
      </c>
      <c r="Q217" s="188">
        <v>0</v>
      </c>
      <c r="R217" s="188">
        <f>Q217*H217</f>
        <v>0</v>
      </c>
      <c r="S217" s="188">
        <v>0</v>
      </c>
      <c r="T217" s="189">
        <f>S217*H217</f>
        <v>0</v>
      </c>
      <c r="U217" s="34"/>
      <c r="V217" s="34"/>
      <c r="W217" s="34"/>
      <c r="X217" s="34"/>
      <c r="Y217" s="34"/>
      <c r="Z217" s="34"/>
      <c r="AA217" s="34"/>
      <c r="AB217" s="34"/>
      <c r="AC217" s="34"/>
      <c r="AD217" s="34"/>
      <c r="AE217" s="34"/>
      <c r="AR217" s="190" t="s">
        <v>97</v>
      </c>
      <c r="AT217" s="190" t="s">
        <v>284</v>
      </c>
      <c r="AU217" s="190" t="s">
        <v>80</v>
      </c>
      <c r="AY217" s="15" t="s">
        <v>281</v>
      </c>
      <c r="BE217" s="191">
        <f>IF(N217="základní",J217,0)</f>
        <v>0</v>
      </c>
      <c r="BF217" s="191">
        <f>IF(N217="snížená",J217,0)</f>
        <v>0</v>
      </c>
      <c r="BG217" s="191">
        <f>IF(N217="zákl. přenesená",J217,0)</f>
        <v>0</v>
      </c>
      <c r="BH217" s="191">
        <f>IF(N217="sníž. přenesená",J217,0)</f>
        <v>0</v>
      </c>
      <c r="BI217" s="191">
        <f>IF(N217="nulová",J217,0)</f>
        <v>0</v>
      </c>
      <c r="BJ217" s="15" t="s">
        <v>80</v>
      </c>
      <c r="BK217" s="191">
        <f>ROUND(I217*H217,2)</f>
        <v>0</v>
      </c>
      <c r="BL217" s="15" t="s">
        <v>97</v>
      </c>
      <c r="BM217" s="190" t="s">
        <v>1004</v>
      </c>
    </row>
    <row r="218" s="2" customFormat="1">
      <c r="A218" s="34"/>
      <c r="B218" s="35"/>
      <c r="C218" s="34"/>
      <c r="D218" s="192" t="s">
        <v>290</v>
      </c>
      <c r="E218" s="34"/>
      <c r="F218" s="193" t="s">
        <v>1003</v>
      </c>
      <c r="G218" s="34"/>
      <c r="H218" s="34"/>
      <c r="I218" s="194"/>
      <c r="J218" s="34"/>
      <c r="K218" s="34"/>
      <c r="L218" s="35"/>
      <c r="M218" s="195"/>
      <c r="N218" s="196"/>
      <c r="O218" s="73"/>
      <c r="P218" s="73"/>
      <c r="Q218" s="73"/>
      <c r="R218" s="73"/>
      <c r="S218" s="73"/>
      <c r="T218" s="74"/>
      <c r="U218" s="34"/>
      <c r="V218" s="34"/>
      <c r="W218" s="34"/>
      <c r="X218" s="34"/>
      <c r="Y218" s="34"/>
      <c r="Z218" s="34"/>
      <c r="AA218" s="34"/>
      <c r="AB218" s="34"/>
      <c r="AC218" s="34"/>
      <c r="AD218" s="34"/>
      <c r="AE218" s="34"/>
      <c r="AT218" s="15" t="s">
        <v>290</v>
      </c>
      <c r="AU218" s="15" t="s">
        <v>80</v>
      </c>
    </row>
    <row r="219" s="2" customFormat="1">
      <c r="A219" s="34"/>
      <c r="B219" s="35"/>
      <c r="C219" s="34"/>
      <c r="D219" s="192" t="s">
        <v>291</v>
      </c>
      <c r="E219" s="34"/>
      <c r="F219" s="197" t="s">
        <v>1005</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291</v>
      </c>
      <c r="AU219" s="15" t="s">
        <v>80</v>
      </c>
    </row>
    <row r="220" s="12" customFormat="1" ht="25.92" customHeight="1">
      <c r="A220" s="12"/>
      <c r="B220" s="164"/>
      <c r="C220" s="12"/>
      <c r="D220" s="165" t="s">
        <v>72</v>
      </c>
      <c r="E220" s="166" t="s">
        <v>843</v>
      </c>
      <c r="F220" s="166" t="s">
        <v>1006</v>
      </c>
      <c r="G220" s="12"/>
      <c r="H220" s="12"/>
      <c r="I220" s="167"/>
      <c r="J220" s="168">
        <f>BK220</f>
        <v>0</v>
      </c>
      <c r="K220" s="12"/>
      <c r="L220" s="164"/>
      <c r="M220" s="169"/>
      <c r="N220" s="170"/>
      <c r="O220" s="170"/>
      <c r="P220" s="171">
        <f>SUM(P221:P240)</f>
        <v>0</v>
      </c>
      <c r="Q220" s="170"/>
      <c r="R220" s="171">
        <f>SUM(R221:R240)</f>
        <v>0</v>
      </c>
      <c r="S220" s="170"/>
      <c r="T220" s="172">
        <f>SUM(T221:T240)</f>
        <v>0</v>
      </c>
      <c r="U220" s="12"/>
      <c r="V220" s="12"/>
      <c r="W220" s="12"/>
      <c r="X220" s="12"/>
      <c r="Y220" s="12"/>
      <c r="Z220" s="12"/>
      <c r="AA220" s="12"/>
      <c r="AB220" s="12"/>
      <c r="AC220" s="12"/>
      <c r="AD220" s="12"/>
      <c r="AE220" s="12"/>
      <c r="AR220" s="165" t="s">
        <v>80</v>
      </c>
      <c r="AT220" s="173" t="s">
        <v>72</v>
      </c>
      <c r="AU220" s="173" t="s">
        <v>73</v>
      </c>
      <c r="AY220" s="165" t="s">
        <v>281</v>
      </c>
      <c r="BK220" s="174">
        <f>SUM(BK221:BK240)</f>
        <v>0</v>
      </c>
    </row>
    <row r="221" s="2" customFormat="1" ht="21.75" customHeight="1">
      <c r="A221" s="34"/>
      <c r="B221" s="177"/>
      <c r="C221" s="178" t="s">
        <v>487</v>
      </c>
      <c r="D221" s="178" t="s">
        <v>284</v>
      </c>
      <c r="E221" s="179" t="s">
        <v>1007</v>
      </c>
      <c r="F221" s="180" t="s">
        <v>1008</v>
      </c>
      <c r="G221" s="181" t="s">
        <v>510</v>
      </c>
      <c r="H221" s="203">
        <v>0.86399999999999999</v>
      </c>
      <c r="I221" s="183"/>
      <c r="J221" s="184">
        <f>ROUND(I221*H221,2)</f>
        <v>0</v>
      </c>
      <c r="K221" s="185"/>
      <c r="L221" s="35"/>
      <c r="M221" s="186" t="s">
        <v>1</v>
      </c>
      <c r="N221" s="187" t="s">
        <v>38</v>
      </c>
      <c r="O221" s="73"/>
      <c r="P221" s="188">
        <f>O221*H221</f>
        <v>0</v>
      </c>
      <c r="Q221" s="188">
        <v>0</v>
      </c>
      <c r="R221" s="188">
        <f>Q221*H221</f>
        <v>0</v>
      </c>
      <c r="S221" s="188">
        <v>0</v>
      </c>
      <c r="T221" s="189">
        <f>S221*H221</f>
        <v>0</v>
      </c>
      <c r="U221" s="34"/>
      <c r="V221" s="34"/>
      <c r="W221" s="34"/>
      <c r="X221" s="34"/>
      <c r="Y221" s="34"/>
      <c r="Z221" s="34"/>
      <c r="AA221" s="34"/>
      <c r="AB221" s="34"/>
      <c r="AC221" s="34"/>
      <c r="AD221" s="34"/>
      <c r="AE221" s="34"/>
      <c r="AR221" s="190" t="s">
        <v>97</v>
      </c>
      <c r="AT221" s="190" t="s">
        <v>284</v>
      </c>
      <c r="AU221" s="190" t="s">
        <v>80</v>
      </c>
      <c r="AY221" s="15" t="s">
        <v>281</v>
      </c>
      <c r="BE221" s="191">
        <f>IF(N221="základní",J221,0)</f>
        <v>0</v>
      </c>
      <c r="BF221" s="191">
        <f>IF(N221="snížená",J221,0)</f>
        <v>0</v>
      </c>
      <c r="BG221" s="191">
        <f>IF(N221="zákl. přenesená",J221,0)</f>
        <v>0</v>
      </c>
      <c r="BH221" s="191">
        <f>IF(N221="sníž. přenesená",J221,0)</f>
        <v>0</v>
      </c>
      <c r="BI221" s="191">
        <f>IF(N221="nulová",J221,0)</f>
        <v>0</v>
      </c>
      <c r="BJ221" s="15" t="s">
        <v>80</v>
      </c>
      <c r="BK221" s="191">
        <f>ROUND(I221*H221,2)</f>
        <v>0</v>
      </c>
      <c r="BL221" s="15" t="s">
        <v>97</v>
      </c>
      <c r="BM221" s="190" t="s">
        <v>1009</v>
      </c>
    </row>
    <row r="222" s="2" customFormat="1">
      <c r="A222" s="34"/>
      <c r="B222" s="35"/>
      <c r="C222" s="34"/>
      <c r="D222" s="192" t="s">
        <v>290</v>
      </c>
      <c r="E222" s="34"/>
      <c r="F222" s="193" t="s">
        <v>1008</v>
      </c>
      <c r="G222" s="34"/>
      <c r="H222" s="34"/>
      <c r="I222" s="194"/>
      <c r="J222" s="34"/>
      <c r="K222" s="34"/>
      <c r="L222" s="35"/>
      <c r="M222" s="195"/>
      <c r="N222" s="196"/>
      <c r="O222" s="73"/>
      <c r="P222" s="73"/>
      <c r="Q222" s="73"/>
      <c r="R222" s="73"/>
      <c r="S222" s="73"/>
      <c r="T222" s="74"/>
      <c r="U222" s="34"/>
      <c r="V222" s="34"/>
      <c r="W222" s="34"/>
      <c r="X222" s="34"/>
      <c r="Y222" s="34"/>
      <c r="Z222" s="34"/>
      <c r="AA222" s="34"/>
      <c r="AB222" s="34"/>
      <c r="AC222" s="34"/>
      <c r="AD222" s="34"/>
      <c r="AE222" s="34"/>
      <c r="AT222" s="15" t="s">
        <v>290</v>
      </c>
      <c r="AU222" s="15" t="s">
        <v>80</v>
      </c>
    </row>
    <row r="223" s="2" customFormat="1">
      <c r="A223" s="34"/>
      <c r="B223" s="35"/>
      <c r="C223" s="34"/>
      <c r="D223" s="192" t="s">
        <v>291</v>
      </c>
      <c r="E223" s="34"/>
      <c r="F223" s="197" t="s">
        <v>1010</v>
      </c>
      <c r="G223" s="34"/>
      <c r="H223" s="34"/>
      <c r="I223" s="194"/>
      <c r="J223" s="34"/>
      <c r="K223" s="34"/>
      <c r="L223" s="35"/>
      <c r="M223" s="195"/>
      <c r="N223" s="196"/>
      <c r="O223" s="73"/>
      <c r="P223" s="73"/>
      <c r="Q223" s="73"/>
      <c r="R223" s="73"/>
      <c r="S223" s="73"/>
      <c r="T223" s="74"/>
      <c r="U223" s="34"/>
      <c r="V223" s="34"/>
      <c r="W223" s="34"/>
      <c r="X223" s="34"/>
      <c r="Y223" s="34"/>
      <c r="Z223" s="34"/>
      <c r="AA223" s="34"/>
      <c r="AB223" s="34"/>
      <c r="AC223" s="34"/>
      <c r="AD223" s="34"/>
      <c r="AE223" s="34"/>
      <c r="AT223" s="15" t="s">
        <v>291</v>
      </c>
      <c r="AU223" s="15" t="s">
        <v>80</v>
      </c>
    </row>
    <row r="224" s="2" customFormat="1" ht="24.15" customHeight="1">
      <c r="A224" s="34"/>
      <c r="B224" s="177"/>
      <c r="C224" s="178" t="s">
        <v>491</v>
      </c>
      <c r="D224" s="178" t="s">
        <v>284</v>
      </c>
      <c r="E224" s="179" t="s">
        <v>1011</v>
      </c>
      <c r="F224" s="180" t="s">
        <v>1012</v>
      </c>
      <c r="G224" s="181" t="s">
        <v>510</v>
      </c>
      <c r="H224" s="203">
        <v>0.93600000000000005</v>
      </c>
      <c r="I224" s="183"/>
      <c r="J224" s="184">
        <f>ROUND(I224*H224,2)</f>
        <v>0</v>
      </c>
      <c r="K224" s="185"/>
      <c r="L224" s="35"/>
      <c r="M224" s="186" t="s">
        <v>1</v>
      </c>
      <c r="N224" s="187" t="s">
        <v>38</v>
      </c>
      <c r="O224" s="73"/>
      <c r="P224" s="188">
        <f>O224*H224</f>
        <v>0</v>
      </c>
      <c r="Q224" s="188">
        <v>0</v>
      </c>
      <c r="R224" s="188">
        <f>Q224*H224</f>
        <v>0</v>
      </c>
      <c r="S224" s="188">
        <v>0</v>
      </c>
      <c r="T224" s="189">
        <f>S224*H224</f>
        <v>0</v>
      </c>
      <c r="U224" s="34"/>
      <c r="V224" s="34"/>
      <c r="W224" s="34"/>
      <c r="X224" s="34"/>
      <c r="Y224" s="34"/>
      <c r="Z224" s="34"/>
      <c r="AA224" s="34"/>
      <c r="AB224" s="34"/>
      <c r="AC224" s="34"/>
      <c r="AD224" s="34"/>
      <c r="AE224" s="34"/>
      <c r="AR224" s="190" t="s">
        <v>97</v>
      </c>
      <c r="AT224" s="190" t="s">
        <v>284</v>
      </c>
      <c r="AU224" s="190" t="s">
        <v>80</v>
      </c>
      <c r="AY224" s="15" t="s">
        <v>281</v>
      </c>
      <c r="BE224" s="191">
        <f>IF(N224="základní",J224,0)</f>
        <v>0</v>
      </c>
      <c r="BF224" s="191">
        <f>IF(N224="snížená",J224,0)</f>
        <v>0</v>
      </c>
      <c r="BG224" s="191">
        <f>IF(N224="zákl. přenesená",J224,0)</f>
        <v>0</v>
      </c>
      <c r="BH224" s="191">
        <f>IF(N224="sníž. přenesená",J224,0)</f>
        <v>0</v>
      </c>
      <c r="BI224" s="191">
        <f>IF(N224="nulová",J224,0)</f>
        <v>0</v>
      </c>
      <c r="BJ224" s="15" t="s">
        <v>80</v>
      </c>
      <c r="BK224" s="191">
        <f>ROUND(I224*H224,2)</f>
        <v>0</v>
      </c>
      <c r="BL224" s="15" t="s">
        <v>97</v>
      </c>
      <c r="BM224" s="190" t="s">
        <v>1013</v>
      </c>
    </row>
    <row r="225" s="2" customFormat="1">
      <c r="A225" s="34"/>
      <c r="B225" s="35"/>
      <c r="C225" s="34"/>
      <c r="D225" s="192" t="s">
        <v>290</v>
      </c>
      <c r="E225" s="34"/>
      <c r="F225" s="193" t="s">
        <v>1012</v>
      </c>
      <c r="G225" s="34"/>
      <c r="H225" s="34"/>
      <c r="I225" s="194"/>
      <c r="J225" s="34"/>
      <c r="K225" s="34"/>
      <c r="L225" s="35"/>
      <c r="M225" s="195"/>
      <c r="N225" s="196"/>
      <c r="O225" s="73"/>
      <c r="P225" s="73"/>
      <c r="Q225" s="73"/>
      <c r="R225" s="73"/>
      <c r="S225" s="73"/>
      <c r="T225" s="74"/>
      <c r="U225" s="34"/>
      <c r="V225" s="34"/>
      <c r="W225" s="34"/>
      <c r="X225" s="34"/>
      <c r="Y225" s="34"/>
      <c r="Z225" s="34"/>
      <c r="AA225" s="34"/>
      <c r="AB225" s="34"/>
      <c r="AC225" s="34"/>
      <c r="AD225" s="34"/>
      <c r="AE225" s="34"/>
      <c r="AT225" s="15" t="s">
        <v>290</v>
      </c>
      <c r="AU225" s="15" t="s">
        <v>80</v>
      </c>
    </row>
    <row r="226" s="2" customFormat="1">
      <c r="A226" s="34"/>
      <c r="B226" s="35"/>
      <c r="C226" s="34"/>
      <c r="D226" s="192" t="s">
        <v>291</v>
      </c>
      <c r="E226" s="34"/>
      <c r="F226" s="197" t="s">
        <v>1014</v>
      </c>
      <c r="G226" s="34"/>
      <c r="H226" s="34"/>
      <c r="I226" s="194"/>
      <c r="J226" s="34"/>
      <c r="K226" s="34"/>
      <c r="L226" s="35"/>
      <c r="M226" s="195"/>
      <c r="N226" s="196"/>
      <c r="O226" s="73"/>
      <c r="P226" s="73"/>
      <c r="Q226" s="73"/>
      <c r="R226" s="73"/>
      <c r="S226" s="73"/>
      <c r="T226" s="74"/>
      <c r="U226" s="34"/>
      <c r="V226" s="34"/>
      <c r="W226" s="34"/>
      <c r="X226" s="34"/>
      <c r="Y226" s="34"/>
      <c r="Z226" s="34"/>
      <c r="AA226" s="34"/>
      <c r="AB226" s="34"/>
      <c r="AC226" s="34"/>
      <c r="AD226" s="34"/>
      <c r="AE226" s="34"/>
      <c r="AT226" s="15" t="s">
        <v>291</v>
      </c>
      <c r="AU226" s="15" t="s">
        <v>80</v>
      </c>
    </row>
    <row r="227" s="2" customFormat="1" ht="44.25" customHeight="1">
      <c r="A227" s="34"/>
      <c r="B227" s="177"/>
      <c r="C227" s="178" t="s">
        <v>498</v>
      </c>
      <c r="D227" s="178" t="s">
        <v>284</v>
      </c>
      <c r="E227" s="179" t="s">
        <v>1015</v>
      </c>
      <c r="F227" s="180" t="s">
        <v>1016</v>
      </c>
      <c r="G227" s="181" t="s">
        <v>515</v>
      </c>
      <c r="H227" s="203">
        <v>0.11500000000000001</v>
      </c>
      <c r="I227" s="183"/>
      <c r="J227" s="184">
        <f>ROUND(I227*H227,2)</f>
        <v>0</v>
      </c>
      <c r="K227" s="185"/>
      <c r="L227" s="35"/>
      <c r="M227" s="186" t="s">
        <v>1</v>
      </c>
      <c r="N227" s="187" t="s">
        <v>38</v>
      </c>
      <c r="O227" s="73"/>
      <c r="P227" s="188">
        <f>O227*H227</f>
        <v>0</v>
      </c>
      <c r="Q227" s="188">
        <v>0</v>
      </c>
      <c r="R227" s="188">
        <f>Q227*H227</f>
        <v>0</v>
      </c>
      <c r="S227" s="188">
        <v>0</v>
      </c>
      <c r="T227" s="189">
        <f>S227*H227</f>
        <v>0</v>
      </c>
      <c r="U227" s="34"/>
      <c r="V227" s="34"/>
      <c r="W227" s="34"/>
      <c r="X227" s="34"/>
      <c r="Y227" s="34"/>
      <c r="Z227" s="34"/>
      <c r="AA227" s="34"/>
      <c r="AB227" s="34"/>
      <c r="AC227" s="34"/>
      <c r="AD227" s="34"/>
      <c r="AE227" s="34"/>
      <c r="AR227" s="190" t="s">
        <v>97</v>
      </c>
      <c r="AT227" s="190" t="s">
        <v>284</v>
      </c>
      <c r="AU227" s="190" t="s">
        <v>80</v>
      </c>
      <c r="AY227" s="15" t="s">
        <v>281</v>
      </c>
      <c r="BE227" s="191">
        <f>IF(N227="základní",J227,0)</f>
        <v>0</v>
      </c>
      <c r="BF227" s="191">
        <f>IF(N227="snížená",J227,0)</f>
        <v>0</v>
      </c>
      <c r="BG227" s="191">
        <f>IF(N227="zákl. přenesená",J227,0)</f>
        <v>0</v>
      </c>
      <c r="BH227" s="191">
        <f>IF(N227="sníž. přenesená",J227,0)</f>
        <v>0</v>
      </c>
      <c r="BI227" s="191">
        <f>IF(N227="nulová",J227,0)</f>
        <v>0</v>
      </c>
      <c r="BJ227" s="15" t="s">
        <v>80</v>
      </c>
      <c r="BK227" s="191">
        <f>ROUND(I227*H227,2)</f>
        <v>0</v>
      </c>
      <c r="BL227" s="15" t="s">
        <v>97</v>
      </c>
      <c r="BM227" s="190" t="s">
        <v>1017</v>
      </c>
    </row>
    <row r="228" s="2" customFormat="1">
      <c r="A228" s="34"/>
      <c r="B228" s="35"/>
      <c r="C228" s="34"/>
      <c r="D228" s="192" t="s">
        <v>290</v>
      </c>
      <c r="E228" s="34"/>
      <c r="F228" s="193" t="s">
        <v>1016</v>
      </c>
      <c r="G228" s="34"/>
      <c r="H228" s="34"/>
      <c r="I228" s="194"/>
      <c r="J228" s="34"/>
      <c r="K228" s="34"/>
      <c r="L228" s="35"/>
      <c r="M228" s="195"/>
      <c r="N228" s="196"/>
      <c r="O228" s="73"/>
      <c r="P228" s="73"/>
      <c r="Q228" s="73"/>
      <c r="R228" s="73"/>
      <c r="S228" s="73"/>
      <c r="T228" s="74"/>
      <c r="U228" s="34"/>
      <c r="V228" s="34"/>
      <c r="W228" s="34"/>
      <c r="X228" s="34"/>
      <c r="Y228" s="34"/>
      <c r="Z228" s="34"/>
      <c r="AA228" s="34"/>
      <c r="AB228" s="34"/>
      <c r="AC228" s="34"/>
      <c r="AD228" s="34"/>
      <c r="AE228" s="34"/>
      <c r="AT228" s="15" t="s">
        <v>290</v>
      </c>
      <c r="AU228" s="15" t="s">
        <v>80</v>
      </c>
    </row>
    <row r="229" s="2" customFormat="1">
      <c r="A229" s="34"/>
      <c r="B229" s="35"/>
      <c r="C229" s="34"/>
      <c r="D229" s="192" t="s">
        <v>291</v>
      </c>
      <c r="E229" s="34"/>
      <c r="F229" s="197" t="s">
        <v>1018</v>
      </c>
      <c r="G229" s="34"/>
      <c r="H229" s="34"/>
      <c r="I229" s="194"/>
      <c r="J229" s="34"/>
      <c r="K229" s="34"/>
      <c r="L229" s="35"/>
      <c r="M229" s="195"/>
      <c r="N229" s="196"/>
      <c r="O229" s="73"/>
      <c r="P229" s="73"/>
      <c r="Q229" s="73"/>
      <c r="R229" s="73"/>
      <c r="S229" s="73"/>
      <c r="T229" s="74"/>
      <c r="U229" s="34"/>
      <c r="V229" s="34"/>
      <c r="W229" s="34"/>
      <c r="X229" s="34"/>
      <c r="Y229" s="34"/>
      <c r="Z229" s="34"/>
      <c r="AA229" s="34"/>
      <c r="AB229" s="34"/>
      <c r="AC229" s="34"/>
      <c r="AD229" s="34"/>
      <c r="AE229" s="34"/>
      <c r="AT229" s="15" t="s">
        <v>291</v>
      </c>
      <c r="AU229" s="15" t="s">
        <v>80</v>
      </c>
    </row>
    <row r="230" s="2" customFormat="1" ht="16.5" customHeight="1">
      <c r="A230" s="34"/>
      <c r="B230" s="177"/>
      <c r="C230" s="178" t="s">
        <v>502</v>
      </c>
      <c r="D230" s="178" t="s">
        <v>284</v>
      </c>
      <c r="E230" s="179" t="s">
        <v>1019</v>
      </c>
      <c r="F230" s="180" t="s">
        <v>1020</v>
      </c>
      <c r="G230" s="181" t="s">
        <v>505</v>
      </c>
      <c r="H230" s="203">
        <v>19.199999999999999</v>
      </c>
      <c r="I230" s="183"/>
      <c r="J230" s="184">
        <f>ROUND(I230*H230,2)</f>
        <v>0</v>
      </c>
      <c r="K230" s="185"/>
      <c r="L230" s="35"/>
      <c r="M230" s="186" t="s">
        <v>1</v>
      </c>
      <c r="N230" s="187" t="s">
        <v>38</v>
      </c>
      <c r="O230" s="73"/>
      <c r="P230" s="188">
        <f>O230*H230</f>
        <v>0</v>
      </c>
      <c r="Q230" s="188">
        <v>0</v>
      </c>
      <c r="R230" s="188">
        <f>Q230*H230</f>
        <v>0</v>
      </c>
      <c r="S230" s="188">
        <v>0</v>
      </c>
      <c r="T230" s="189">
        <f>S230*H230</f>
        <v>0</v>
      </c>
      <c r="U230" s="34"/>
      <c r="V230" s="34"/>
      <c r="W230" s="34"/>
      <c r="X230" s="34"/>
      <c r="Y230" s="34"/>
      <c r="Z230" s="34"/>
      <c r="AA230" s="34"/>
      <c r="AB230" s="34"/>
      <c r="AC230" s="34"/>
      <c r="AD230" s="34"/>
      <c r="AE230" s="34"/>
      <c r="AR230" s="190" t="s">
        <v>97</v>
      </c>
      <c r="AT230" s="190" t="s">
        <v>284</v>
      </c>
      <c r="AU230" s="190" t="s">
        <v>80</v>
      </c>
      <c r="AY230" s="15" t="s">
        <v>281</v>
      </c>
      <c r="BE230" s="191">
        <f>IF(N230="základní",J230,0)</f>
        <v>0</v>
      </c>
      <c r="BF230" s="191">
        <f>IF(N230="snížená",J230,0)</f>
        <v>0</v>
      </c>
      <c r="BG230" s="191">
        <f>IF(N230="zákl. přenesená",J230,0)</f>
        <v>0</v>
      </c>
      <c r="BH230" s="191">
        <f>IF(N230="sníž. přenesená",J230,0)</f>
        <v>0</v>
      </c>
      <c r="BI230" s="191">
        <f>IF(N230="nulová",J230,0)</f>
        <v>0</v>
      </c>
      <c r="BJ230" s="15" t="s">
        <v>80</v>
      </c>
      <c r="BK230" s="191">
        <f>ROUND(I230*H230,2)</f>
        <v>0</v>
      </c>
      <c r="BL230" s="15" t="s">
        <v>97</v>
      </c>
      <c r="BM230" s="190" t="s">
        <v>1021</v>
      </c>
    </row>
    <row r="231" s="2" customFormat="1">
      <c r="A231" s="34"/>
      <c r="B231" s="35"/>
      <c r="C231" s="34"/>
      <c r="D231" s="192" t="s">
        <v>290</v>
      </c>
      <c r="E231" s="34"/>
      <c r="F231" s="193" t="s">
        <v>1020</v>
      </c>
      <c r="G231" s="34"/>
      <c r="H231" s="34"/>
      <c r="I231" s="194"/>
      <c r="J231" s="34"/>
      <c r="K231" s="34"/>
      <c r="L231" s="35"/>
      <c r="M231" s="195"/>
      <c r="N231" s="196"/>
      <c r="O231" s="73"/>
      <c r="P231" s="73"/>
      <c r="Q231" s="73"/>
      <c r="R231" s="73"/>
      <c r="S231" s="73"/>
      <c r="T231" s="74"/>
      <c r="U231" s="34"/>
      <c r="V231" s="34"/>
      <c r="W231" s="34"/>
      <c r="X231" s="34"/>
      <c r="Y231" s="34"/>
      <c r="Z231" s="34"/>
      <c r="AA231" s="34"/>
      <c r="AB231" s="34"/>
      <c r="AC231" s="34"/>
      <c r="AD231" s="34"/>
      <c r="AE231" s="34"/>
      <c r="AT231" s="15" t="s">
        <v>290</v>
      </c>
      <c r="AU231" s="15" t="s">
        <v>80</v>
      </c>
    </row>
    <row r="232" s="2" customFormat="1">
      <c r="A232" s="34"/>
      <c r="B232" s="35"/>
      <c r="C232" s="34"/>
      <c r="D232" s="192" t="s">
        <v>291</v>
      </c>
      <c r="E232" s="34"/>
      <c r="F232" s="197" t="s">
        <v>1022</v>
      </c>
      <c r="G232" s="34"/>
      <c r="H232" s="34"/>
      <c r="I232" s="194"/>
      <c r="J232" s="34"/>
      <c r="K232" s="34"/>
      <c r="L232" s="35"/>
      <c r="M232" s="195"/>
      <c r="N232" s="196"/>
      <c r="O232" s="73"/>
      <c r="P232" s="73"/>
      <c r="Q232" s="73"/>
      <c r="R232" s="73"/>
      <c r="S232" s="73"/>
      <c r="T232" s="74"/>
      <c r="U232" s="34"/>
      <c r="V232" s="34"/>
      <c r="W232" s="34"/>
      <c r="X232" s="34"/>
      <c r="Y232" s="34"/>
      <c r="Z232" s="34"/>
      <c r="AA232" s="34"/>
      <c r="AB232" s="34"/>
      <c r="AC232" s="34"/>
      <c r="AD232" s="34"/>
      <c r="AE232" s="34"/>
      <c r="AT232" s="15" t="s">
        <v>291</v>
      </c>
      <c r="AU232" s="15" t="s">
        <v>80</v>
      </c>
    </row>
    <row r="233" s="2" customFormat="1" ht="24.15" customHeight="1">
      <c r="A233" s="34"/>
      <c r="B233" s="177"/>
      <c r="C233" s="178" t="s">
        <v>507</v>
      </c>
      <c r="D233" s="178" t="s">
        <v>284</v>
      </c>
      <c r="E233" s="179" t="s">
        <v>1023</v>
      </c>
      <c r="F233" s="180" t="s">
        <v>1024</v>
      </c>
      <c r="G233" s="181" t="s">
        <v>403</v>
      </c>
      <c r="H233" s="203">
        <v>11.960000000000001</v>
      </c>
      <c r="I233" s="183"/>
      <c r="J233" s="184">
        <f>ROUND(I233*H233,2)</f>
        <v>0</v>
      </c>
      <c r="K233" s="185"/>
      <c r="L233" s="35"/>
      <c r="M233" s="186" t="s">
        <v>1</v>
      </c>
      <c r="N233" s="187" t="s">
        <v>38</v>
      </c>
      <c r="O233" s="73"/>
      <c r="P233" s="188">
        <f>O233*H233</f>
        <v>0</v>
      </c>
      <c r="Q233" s="188">
        <v>0</v>
      </c>
      <c r="R233" s="188">
        <f>Q233*H233</f>
        <v>0</v>
      </c>
      <c r="S233" s="188">
        <v>0</v>
      </c>
      <c r="T233" s="189">
        <f>S233*H233</f>
        <v>0</v>
      </c>
      <c r="U233" s="34"/>
      <c r="V233" s="34"/>
      <c r="W233" s="34"/>
      <c r="X233" s="34"/>
      <c r="Y233" s="34"/>
      <c r="Z233" s="34"/>
      <c r="AA233" s="34"/>
      <c r="AB233" s="34"/>
      <c r="AC233" s="34"/>
      <c r="AD233" s="34"/>
      <c r="AE233" s="34"/>
      <c r="AR233" s="190" t="s">
        <v>97</v>
      </c>
      <c r="AT233" s="190" t="s">
        <v>284</v>
      </c>
      <c r="AU233" s="190" t="s">
        <v>80</v>
      </c>
      <c r="AY233" s="15" t="s">
        <v>281</v>
      </c>
      <c r="BE233" s="191">
        <f>IF(N233="základní",J233,0)</f>
        <v>0</v>
      </c>
      <c r="BF233" s="191">
        <f>IF(N233="snížená",J233,0)</f>
        <v>0</v>
      </c>
      <c r="BG233" s="191">
        <f>IF(N233="zákl. přenesená",J233,0)</f>
        <v>0</v>
      </c>
      <c r="BH233" s="191">
        <f>IF(N233="sníž. přenesená",J233,0)</f>
        <v>0</v>
      </c>
      <c r="BI233" s="191">
        <f>IF(N233="nulová",J233,0)</f>
        <v>0</v>
      </c>
      <c r="BJ233" s="15" t="s">
        <v>80</v>
      </c>
      <c r="BK233" s="191">
        <f>ROUND(I233*H233,2)</f>
        <v>0</v>
      </c>
      <c r="BL233" s="15" t="s">
        <v>97</v>
      </c>
      <c r="BM233" s="190" t="s">
        <v>1025</v>
      </c>
    </row>
    <row r="234" s="2" customFormat="1">
      <c r="A234" s="34"/>
      <c r="B234" s="35"/>
      <c r="C234" s="34"/>
      <c r="D234" s="192" t="s">
        <v>290</v>
      </c>
      <c r="E234" s="34"/>
      <c r="F234" s="193" t="s">
        <v>1024</v>
      </c>
      <c r="G234" s="34"/>
      <c r="H234" s="34"/>
      <c r="I234" s="194"/>
      <c r="J234" s="34"/>
      <c r="K234" s="34"/>
      <c r="L234" s="35"/>
      <c r="M234" s="195"/>
      <c r="N234" s="196"/>
      <c r="O234" s="73"/>
      <c r="P234" s="73"/>
      <c r="Q234" s="73"/>
      <c r="R234" s="73"/>
      <c r="S234" s="73"/>
      <c r="T234" s="74"/>
      <c r="U234" s="34"/>
      <c r="V234" s="34"/>
      <c r="W234" s="34"/>
      <c r="X234" s="34"/>
      <c r="Y234" s="34"/>
      <c r="Z234" s="34"/>
      <c r="AA234" s="34"/>
      <c r="AB234" s="34"/>
      <c r="AC234" s="34"/>
      <c r="AD234" s="34"/>
      <c r="AE234" s="34"/>
      <c r="AT234" s="15" t="s">
        <v>290</v>
      </c>
      <c r="AU234" s="15" t="s">
        <v>80</v>
      </c>
    </row>
    <row r="235" s="2" customFormat="1">
      <c r="A235" s="34"/>
      <c r="B235" s="35"/>
      <c r="C235" s="34"/>
      <c r="D235" s="192" t="s">
        <v>291</v>
      </c>
      <c r="E235" s="34"/>
      <c r="F235" s="197" t="s">
        <v>1026</v>
      </c>
      <c r="G235" s="34"/>
      <c r="H235" s="34"/>
      <c r="I235" s="194"/>
      <c r="J235" s="34"/>
      <c r="K235" s="34"/>
      <c r="L235" s="35"/>
      <c r="M235" s="195"/>
      <c r="N235" s="196"/>
      <c r="O235" s="73"/>
      <c r="P235" s="73"/>
      <c r="Q235" s="73"/>
      <c r="R235" s="73"/>
      <c r="S235" s="73"/>
      <c r="T235" s="74"/>
      <c r="U235" s="34"/>
      <c r="V235" s="34"/>
      <c r="W235" s="34"/>
      <c r="X235" s="34"/>
      <c r="Y235" s="34"/>
      <c r="Z235" s="34"/>
      <c r="AA235" s="34"/>
      <c r="AB235" s="34"/>
      <c r="AC235" s="34"/>
      <c r="AD235" s="34"/>
      <c r="AE235" s="34"/>
      <c r="AT235" s="15" t="s">
        <v>291</v>
      </c>
      <c r="AU235" s="15" t="s">
        <v>80</v>
      </c>
    </row>
    <row r="236" s="2" customFormat="1" ht="24.15" customHeight="1">
      <c r="A236" s="34"/>
      <c r="B236" s="177"/>
      <c r="C236" s="178" t="s">
        <v>798</v>
      </c>
      <c r="D236" s="178" t="s">
        <v>284</v>
      </c>
      <c r="E236" s="179" t="s">
        <v>1027</v>
      </c>
      <c r="F236" s="180" t="s">
        <v>1028</v>
      </c>
      <c r="G236" s="181" t="s">
        <v>403</v>
      </c>
      <c r="H236" s="203">
        <v>11.960000000000001</v>
      </c>
      <c r="I236" s="183"/>
      <c r="J236" s="184">
        <f>ROUND(I236*H236,2)</f>
        <v>0</v>
      </c>
      <c r="K236" s="185"/>
      <c r="L236" s="35"/>
      <c r="M236" s="186" t="s">
        <v>1</v>
      </c>
      <c r="N236" s="187" t="s">
        <v>38</v>
      </c>
      <c r="O236" s="73"/>
      <c r="P236" s="188">
        <f>O236*H236</f>
        <v>0</v>
      </c>
      <c r="Q236" s="188">
        <v>0</v>
      </c>
      <c r="R236" s="188">
        <f>Q236*H236</f>
        <v>0</v>
      </c>
      <c r="S236" s="188">
        <v>0</v>
      </c>
      <c r="T236" s="189">
        <f>S236*H236</f>
        <v>0</v>
      </c>
      <c r="U236" s="34"/>
      <c r="V236" s="34"/>
      <c r="W236" s="34"/>
      <c r="X236" s="34"/>
      <c r="Y236" s="34"/>
      <c r="Z236" s="34"/>
      <c r="AA236" s="34"/>
      <c r="AB236" s="34"/>
      <c r="AC236" s="34"/>
      <c r="AD236" s="34"/>
      <c r="AE236" s="34"/>
      <c r="AR236" s="190" t="s">
        <v>97</v>
      </c>
      <c r="AT236" s="190" t="s">
        <v>284</v>
      </c>
      <c r="AU236" s="190" t="s">
        <v>80</v>
      </c>
      <c r="AY236" s="15" t="s">
        <v>281</v>
      </c>
      <c r="BE236" s="191">
        <f>IF(N236="základní",J236,0)</f>
        <v>0</v>
      </c>
      <c r="BF236" s="191">
        <f>IF(N236="snížená",J236,0)</f>
        <v>0</v>
      </c>
      <c r="BG236" s="191">
        <f>IF(N236="zákl. přenesená",J236,0)</f>
        <v>0</v>
      </c>
      <c r="BH236" s="191">
        <f>IF(N236="sníž. přenesená",J236,0)</f>
        <v>0</v>
      </c>
      <c r="BI236" s="191">
        <f>IF(N236="nulová",J236,0)</f>
        <v>0</v>
      </c>
      <c r="BJ236" s="15" t="s">
        <v>80</v>
      </c>
      <c r="BK236" s="191">
        <f>ROUND(I236*H236,2)</f>
        <v>0</v>
      </c>
      <c r="BL236" s="15" t="s">
        <v>97</v>
      </c>
      <c r="BM236" s="190" t="s">
        <v>1029</v>
      </c>
    </row>
    <row r="237" s="2" customFormat="1">
      <c r="A237" s="34"/>
      <c r="B237" s="35"/>
      <c r="C237" s="34"/>
      <c r="D237" s="192" t="s">
        <v>290</v>
      </c>
      <c r="E237" s="34"/>
      <c r="F237" s="193" t="s">
        <v>1028</v>
      </c>
      <c r="G237" s="34"/>
      <c r="H237" s="34"/>
      <c r="I237" s="194"/>
      <c r="J237" s="34"/>
      <c r="K237" s="34"/>
      <c r="L237" s="35"/>
      <c r="M237" s="195"/>
      <c r="N237" s="196"/>
      <c r="O237" s="73"/>
      <c r="P237" s="73"/>
      <c r="Q237" s="73"/>
      <c r="R237" s="73"/>
      <c r="S237" s="73"/>
      <c r="T237" s="74"/>
      <c r="U237" s="34"/>
      <c r="V237" s="34"/>
      <c r="W237" s="34"/>
      <c r="X237" s="34"/>
      <c r="Y237" s="34"/>
      <c r="Z237" s="34"/>
      <c r="AA237" s="34"/>
      <c r="AB237" s="34"/>
      <c r="AC237" s="34"/>
      <c r="AD237" s="34"/>
      <c r="AE237" s="34"/>
      <c r="AT237" s="15" t="s">
        <v>290</v>
      </c>
      <c r="AU237" s="15" t="s">
        <v>80</v>
      </c>
    </row>
    <row r="238" s="2" customFormat="1" ht="49.05" customHeight="1">
      <c r="A238" s="34"/>
      <c r="B238" s="177"/>
      <c r="C238" s="178" t="s">
        <v>804</v>
      </c>
      <c r="D238" s="178" t="s">
        <v>284</v>
      </c>
      <c r="E238" s="179" t="s">
        <v>1030</v>
      </c>
      <c r="F238" s="180" t="s">
        <v>1031</v>
      </c>
      <c r="G238" s="181" t="s">
        <v>410</v>
      </c>
      <c r="H238" s="203">
        <v>16</v>
      </c>
      <c r="I238" s="183"/>
      <c r="J238" s="184">
        <f>ROUND(I238*H238,2)</f>
        <v>0</v>
      </c>
      <c r="K238" s="185"/>
      <c r="L238" s="35"/>
      <c r="M238" s="186" t="s">
        <v>1</v>
      </c>
      <c r="N238" s="187" t="s">
        <v>38</v>
      </c>
      <c r="O238" s="73"/>
      <c r="P238" s="188">
        <f>O238*H238</f>
        <v>0</v>
      </c>
      <c r="Q238" s="188">
        <v>0</v>
      </c>
      <c r="R238" s="188">
        <f>Q238*H238</f>
        <v>0</v>
      </c>
      <c r="S238" s="188">
        <v>0</v>
      </c>
      <c r="T238" s="189">
        <f>S238*H238</f>
        <v>0</v>
      </c>
      <c r="U238" s="34"/>
      <c r="V238" s="34"/>
      <c r="W238" s="34"/>
      <c r="X238" s="34"/>
      <c r="Y238" s="34"/>
      <c r="Z238" s="34"/>
      <c r="AA238" s="34"/>
      <c r="AB238" s="34"/>
      <c r="AC238" s="34"/>
      <c r="AD238" s="34"/>
      <c r="AE238" s="34"/>
      <c r="AR238" s="190" t="s">
        <v>97</v>
      </c>
      <c r="AT238" s="190" t="s">
        <v>284</v>
      </c>
      <c r="AU238" s="190" t="s">
        <v>80</v>
      </c>
      <c r="AY238" s="15" t="s">
        <v>281</v>
      </c>
      <c r="BE238" s="191">
        <f>IF(N238="základní",J238,0)</f>
        <v>0</v>
      </c>
      <c r="BF238" s="191">
        <f>IF(N238="snížená",J238,0)</f>
        <v>0</v>
      </c>
      <c r="BG238" s="191">
        <f>IF(N238="zákl. přenesená",J238,0)</f>
        <v>0</v>
      </c>
      <c r="BH238" s="191">
        <f>IF(N238="sníž. přenesená",J238,0)</f>
        <v>0</v>
      </c>
      <c r="BI238" s="191">
        <f>IF(N238="nulová",J238,0)</f>
        <v>0</v>
      </c>
      <c r="BJ238" s="15" t="s">
        <v>80</v>
      </c>
      <c r="BK238" s="191">
        <f>ROUND(I238*H238,2)</f>
        <v>0</v>
      </c>
      <c r="BL238" s="15" t="s">
        <v>97</v>
      </c>
      <c r="BM238" s="190" t="s">
        <v>1032</v>
      </c>
    </row>
    <row r="239" s="2" customFormat="1">
      <c r="A239" s="34"/>
      <c r="B239" s="35"/>
      <c r="C239" s="34"/>
      <c r="D239" s="192" t="s">
        <v>290</v>
      </c>
      <c r="E239" s="34"/>
      <c r="F239" s="193" t="s">
        <v>1031</v>
      </c>
      <c r="G239" s="34"/>
      <c r="H239" s="34"/>
      <c r="I239" s="194"/>
      <c r="J239" s="34"/>
      <c r="K239" s="34"/>
      <c r="L239" s="35"/>
      <c r="M239" s="195"/>
      <c r="N239" s="196"/>
      <c r="O239" s="73"/>
      <c r="P239" s="73"/>
      <c r="Q239" s="73"/>
      <c r="R239" s="73"/>
      <c r="S239" s="73"/>
      <c r="T239" s="74"/>
      <c r="U239" s="34"/>
      <c r="V239" s="34"/>
      <c r="W239" s="34"/>
      <c r="X239" s="34"/>
      <c r="Y239" s="34"/>
      <c r="Z239" s="34"/>
      <c r="AA239" s="34"/>
      <c r="AB239" s="34"/>
      <c r="AC239" s="34"/>
      <c r="AD239" s="34"/>
      <c r="AE239" s="34"/>
      <c r="AT239" s="15" t="s">
        <v>290</v>
      </c>
      <c r="AU239" s="15" t="s">
        <v>80</v>
      </c>
    </row>
    <row r="240" s="2" customFormat="1">
      <c r="A240" s="34"/>
      <c r="B240" s="35"/>
      <c r="C240" s="34"/>
      <c r="D240" s="192" t="s">
        <v>291</v>
      </c>
      <c r="E240" s="34"/>
      <c r="F240" s="197" t="s">
        <v>1033</v>
      </c>
      <c r="G240" s="34"/>
      <c r="H240" s="34"/>
      <c r="I240" s="194"/>
      <c r="J240" s="34"/>
      <c r="K240" s="34"/>
      <c r="L240" s="35"/>
      <c r="M240" s="195"/>
      <c r="N240" s="196"/>
      <c r="O240" s="73"/>
      <c r="P240" s="73"/>
      <c r="Q240" s="73"/>
      <c r="R240" s="73"/>
      <c r="S240" s="73"/>
      <c r="T240" s="74"/>
      <c r="U240" s="34"/>
      <c r="V240" s="34"/>
      <c r="W240" s="34"/>
      <c r="X240" s="34"/>
      <c r="Y240" s="34"/>
      <c r="Z240" s="34"/>
      <c r="AA240" s="34"/>
      <c r="AB240" s="34"/>
      <c r="AC240" s="34"/>
      <c r="AD240" s="34"/>
      <c r="AE240" s="34"/>
      <c r="AT240" s="15" t="s">
        <v>291</v>
      </c>
      <c r="AU240" s="15" t="s">
        <v>80</v>
      </c>
    </row>
    <row r="241" s="12" customFormat="1" ht="25.92" customHeight="1">
      <c r="A241" s="12"/>
      <c r="B241" s="164"/>
      <c r="C241" s="12"/>
      <c r="D241" s="165" t="s">
        <v>72</v>
      </c>
      <c r="E241" s="166" t="s">
        <v>540</v>
      </c>
      <c r="F241" s="166" t="s">
        <v>803</v>
      </c>
      <c r="G241" s="12"/>
      <c r="H241" s="12"/>
      <c r="I241" s="167"/>
      <c r="J241" s="168">
        <f>BK241</f>
        <v>0</v>
      </c>
      <c r="K241" s="12"/>
      <c r="L241" s="164"/>
      <c r="M241" s="169"/>
      <c r="N241" s="170"/>
      <c r="O241" s="170"/>
      <c r="P241" s="171">
        <f>SUM(P242:P247)</f>
        <v>0</v>
      </c>
      <c r="Q241" s="170"/>
      <c r="R241" s="171">
        <f>SUM(R242:R247)</f>
        <v>0</v>
      </c>
      <c r="S241" s="170"/>
      <c r="T241" s="172">
        <f>SUM(T242:T247)</f>
        <v>0</v>
      </c>
      <c r="U241" s="12"/>
      <c r="V241" s="12"/>
      <c r="W241" s="12"/>
      <c r="X241" s="12"/>
      <c r="Y241" s="12"/>
      <c r="Z241" s="12"/>
      <c r="AA241" s="12"/>
      <c r="AB241" s="12"/>
      <c r="AC241" s="12"/>
      <c r="AD241" s="12"/>
      <c r="AE241" s="12"/>
      <c r="AR241" s="165" t="s">
        <v>80</v>
      </c>
      <c r="AT241" s="173" t="s">
        <v>72</v>
      </c>
      <c r="AU241" s="173" t="s">
        <v>73</v>
      </c>
      <c r="AY241" s="165" t="s">
        <v>281</v>
      </c>
      <c r="BK241" s="174">
        <f>SUM(BK242:BK247)</f>
        <v>0</v>
      </c>
    </row>
    <row r="242" s="2" customFormat="1" ht="16.5" customHeight="1">
      <c r="A242" s="34"/>
      <c r="B242" s="177"/>
      <c r="C242" s="178" t="s">
        <v>809</v>
      </c>
      <c r="D242" s="178" t="s">
        <v>284</v>
      </c>
      <c r="E242" s="179" t="s">
        <v>1034</v>
      </c>
      <c r="F242" s="180" t="s">
        <v>1035</v>
      </c>
      <c r="G242" s="181" t="s">
        <v>510</v>
      </c>
      <c r="H242" s="203">
        <v>2.1280000000000001</v>
      </c>
      <c r="I242" s="183"/>
      <c r="J242" s="184">
        <f>ROUND(I242*H242,2)</f>
        <v>0</v>
      </c>
      <c r="K242" s="185"/>
      <c r="L242" s="35"/>
      <c r="M242" s="186" t="s">
        <v>1</v>
      </c>
      <c r="N242" s="187" t="s">
        <v>38</v>
      </c>
      <c r="O242" s="73"/>
      <c r="P242" s="188">
        <f>O242*H242</f>
        <v>0</v>
      </c>
      <c r="Q242" s="188">
        <v>0</v>
      </c>
      <c r="R242" s="188">
        <f>Q242*H242</f>
        <v>0</v>
      </c>
      <c r="S242" s="188">
        <v>0</v>
      </c>
      <c r="T242" s="189">
        <f>S242*H242</f>
        <v>0</v>
      </c>
      <c r="U242" s="34"/>
      <c r="V242" s="34"/>
      <c r="W242" s="34"/>
      <c r="X242" s="34"/>
      <c r="Y242" s="34"/>
      <c r="Z242" s="34"/>
      <c r="AA242" s="34"/>
      <c r="AB242" s="34"/>
      <c r="AC242" s="34"/>
      <c r="AD242" s="34"/>
      <c r="AE242" s="34"/>
      <c r="AR242" s="190" t="s">
        <v>97</v>
      </c>
      <c r="AT242" s="190" t="s">
        <v>284</v>
      </c>
      <c r="AU242" s="190" t="s">
        <v>80</v>
      </c>
      <c r="AY242" s="15" t="s">
        <v>281</v>
      </c>
      <c r="BE242" s="191">
        <f>IF(N242="základní",J242,0)</f>
        <v>0</v>
      </c>
      <c r="BF242" s="191">
        <f>IF(N242="snížená",J242,0)</f>
        <v>0</v>
      </c>
      <c r="BG242" s="191">
        <f>IF(N242="zákl. přenesená",J242,0)</f>
        <v>0</v>
      </c>
      <c r="BH242" s="191">
        <f>IF(N242="sníž. přenesená",J242,0)</f>
        <v>0</v>
      </c>
      <c r="BI242" s="191">
        <f>IF(N242="nulová",J242,0)</f>
        <v>0</v>
      </c>
      <c r="BJ242" s="15" t="s">
        <v>80</v>
      </c>
      <c r="BK242" s="191">
        <f>ROUND(I242*H242,2)</f>
        <v>0</v>
      </c>
      <c r="BL242" s="15" t="s">
        <v>97</v>
      </c>
      <c r="BM242" s="190" t="s">
        <v>1036</v>
      </c>
    </row>
    <row r="243" s="2" customFormat="1">
      <c r="A243" s="34"/>
      <c r="B243" s="35"/>
      <c r="C243" s="34"/>
      <c r="D243" s="192" t="s">
        <v>290</v>
      </c>
      <c r="E243" s="34"/>
      <c r="F243" s="193" t="s">
        <v>1035</v>
      </c>
      <c r="G243" s="34"/>
      <c r="H243" s="34"/>
      <c r="I243" s="194"/>
      <c r="J243" s="34"/>
      <c r="K243" s="34"/>
      <c r="L243" s="35"/>
      <c r="M243" s="195"/>
      <c r="N243" s="196"/>
      <c r="O243" s="73"/>
      <c r="P243" s="73"/>
      <c r="Q243" s="73"/>
      <c r="R243" s="73"/>
      <c r="S243" s="73"/>
      <c r="T243" s="74"/>
      <c r="U243" s="34"/>
      <c r="V243" s="34"/>
      <c r="W243" s="34"/>
      <c r="X243" s="34"/>
      <c r="Y243" s="34"/>
      <c r="Z243" s="34"/>
      <c r="AA243" s="34"/>
      <c r="AB243" s="34"/>
      <c r="AC243" s="34"/>
      <c r="AD243" s="34"/>
      <c r="AE243" s="34"/>
      <c r="AT243" s="15" t="s">
        <v>290</v>
      </c>
      <c r="AU243" s="15" t="s">
        <v>80</v>
      </c>
    </row>
    <row r="244" s="2" customFormat="1">
      <c r="A244" s="34"/>
      <c r="B244" s="35"/>
      <c r="C244" s="34"/>
      <c r="D244" s="192" t="s">
        <v>291</v>
      </c>
      <c r="E244" s="34"/>
      <c r="F244" s="197" t="s">
        <v>1037</v>
      </c>
      <c r="G244" s="34"/>
      <c r="H244" s="34"/>
      <c r="I244" s="194"/>
      <c r="J244" s="34"/>
      <c r="K244" s="34"/>
      <c r="L244" s="35"/>
      <c r="M244" s="195"/>
      <c r="N244" s="196"/>
      <c r="O244" s="73"/>
      <c r="P244" s="73"/>
      <c r="Q244" s="73"/>
      <c r="R244" s="73"/>
      <c r="S244" s="73"/>
      <c r="T244" s="74"/>
      <c r="U244" s="34"/>
      <c r="V244" s="34"/>
      <c r="W244" s="34"/>
      <c r="X244" s="34"/>
      <c r="Y244" s="34"/>
      <c r="Z244" s="34"/>
      <c r="AA244" s="34"/>
      <c r="AB244" s="34"/>
      <c r="AC244" s="34"/>
      <c r="AD244" s="34"/>
      <c r="AE244" s="34"/>
      <c r="AT244" s="15" t="s">
        <v>291</v>
      </c>
      <c r="AU244" s="15" t="s">
        <v>80</v>
      </c>
    </row>
    <row r="245" s="2" customFormat="1" ht="33" customHeight="1">
      <c r="A245" s="34"/>
      <c r="B245" s="177"/>
      <c r="C245" s="178" t="s">
        <v>814</v>
      </c>
      <c r="D245" s="178" t="s">
        <v>284</v>
      </c>
      <c r="E245" s="179" t="s">
        <v>632</v>
      </c>
      <c r="F245" s="180" t="s">
        <v>1038</v>
      </c>
      <c r="G245" s="181" t="s">
        <v>403</v>
      </c>
      <c r="H245" s="203">
        <v>7.2000000000000002</v>
      </c>
      <c r="I245" s="183"/>
      <c r="J245" s="184">
        <f>ROUND(I245*H245,2)</f>
        <v>0</v>
      </c>
      <c r="K245" s="185"/>
      <c r="L245" s="35"/>
      <c r="M245" s="186" t="s">
        <v>1</v>
      </c>
      <c r="N245" s="187" t="s">
        <v>38</v>
      </c>
      <c r="O245" s="73"/>
      <c r="P245" s="188">
        <f>O245*H245</f>
        <v>0</v>
      </c>
      <c r="Q245" s="188">
        <v>0</v>
      </c>
      <c r="R245" s="188">
        <f>Q245*H245</f>
        <v>0</v>
      </c>
      <c r="S245" s="188">
        <v>0</v>
      </c>
      <c r="T245" s="189">
        <f>S245*H245</f>
        <v>0</v>
      </c>
      <c r="U245" s="34"/>
      <c r="V245" s="34"/>
      <c r="W245" s="34"/>
      <c r="X245" s="34"/>
      <c r="Y245" s="34"/>
      <c r="Z245" s="34"/>
      <c r="AA245" s="34"/>
      <c r="AB245" s="34"/>
      <c r="AC245" s="34"/>
      <c r="AD245" s="34"/>
      <c r="AE245" s="34"/>
      <c r="AR245" s="190" t="s">
        <v>97</v>
      </c>
      <c r="AT245" s="190" t="s">
        <v>284</v>
      </c>
      <c r="AU245" s="190" t="s">
        <v>80</v>
      </c>
      <c r="AY245" s="15" t="s">
        <v>281</v>
      </c>
      <c r="BE245" s="191">
        <f>IF(N245="základní",J245,0)</f>
        <v>0</v>
      </c>
      <c r="BF245" s="191">
        <f>IF(N245="snížená",J245,0)</f>
        <v>0</v>
      </c>
      <c r="BG245" s="191">
        <f>IF(N245="zákl. přenesená",J245,0)</f>
        <v>0</v>
      </c>
      <c r="BH245" s="191">
        <f>IF(N245="sníž. přenesená",J245,0)</f>
        <v>0</v>
      </c>
      <c r="BI245" s="191">
        <f>IF(N245="nulová",J245,0)</f>
        <v>0</v>
      </c>
      <c r="BJ245" s="15" t="s">
        <v>80</v>
      </c>
      <c r="BK245" s="191">
        <f>ROUND(I245*H245,2)</f>
        <v>0</v>
      </c>
      <c r="BL245" s="15" t="s">
        <v>97</v>
      </c>
      <c r="BM245" s="190" t="s">
        <v>1039</v>
      </c>
    </row>
    <row r="246" s="2" customFormat="1">
      <c r="A246" s="34"/>
      <c r="B246" s="35"/>
      <c r="C246" s="34"/>
      <c r="D246" s="192" t="s">
        <v>290</v>
      </c>
      <c r="E246" s="34"/>
      <c r="F246" s="193" t="s">
        <v>1038</v>
      </c>
      <c r="G246" s="34"/>
      <c r="H246" s="34"/>
      <c r="I246" s="194"/>
      <c r="J246" s="34"/>
      <c r="K246" s="34"/>
      <c r="L246" s="35"/>
      <c r="M246" s="195"/>
      <c r="N246" s="196"/>
      <c r="O246" s="73"/>
      <c r="P246" s="73"/>
      <c r="Q246" s="73"/>
      <c r="R246" s="73"/>
      <c r="S246" s="73"/>
      <c r="T246" s="74"/>
      <c r="U246" s="34"/>
      <c r="V246" s="34"/>
      <c r="W246" s="34"/>
      <c r="X246" s="34"/>
      <c r="Y246" s="34"/>
      <c r="Z246" s="34"/>
      <c r="AA246" s="34"/>
      <c r="AB246" s="34"/>
      <c r="AC246" s="34"/>
      <c r="AD246" s="34"/>
      <c r="AE246" s="34"/>
      <c r="AT246" s="15" t="s">
        <v>290</v>
      </c>
      <c r="AU246" s="15" t="s">
        <v>80</v>
      </c>
    </row>
    <row r="247" s="2" customFormat="1">
      <c r="A247" s="34"/>
      <c r="B247" s="35"/>
      <c r="C247" s="34"/>
      <c r="D247" s="192" t="s">
        <v>291</v>
      </c>
      <c r="E247" s="34"/>
      <c r="F247" s="197" t="s">
        <v>1040</v>
      </c>
      <c r="G247" s="34"/>
      <c r="H247" s="34"/>
      <c r="I247" s="194"/>
      <c r="J247" s="34"/>
      <c r="K247" s="34"/>
      <c r="L247" s="35"/>
      <c r="M247" s="195"/>
      <c r="N247" s="196"/>
      <c r="O247" s="73"/>
      <c r="P247" s="73"/>
      <c r="Q247" s="73"/>
      <c r="R247" s="73"/>
      <c r="S247" s="73"/>
      <c r="T247" s="74"/>
      <c r="U247" s="34"/>
      <c r="V247" s="34"/>
      <c r="W247" s="34"/>
      <c r="X247" s="34"/>
      <c r="Y247" s="34"/>
      <c r="Z247" s="34"/>
      <c r="AA247" s="34"/>
      <c r="AB247" s="34"/>
      <c r="AC247" s="34"/>
      <c r="AD247" s="34"/>
      <c r="AE247" s="34"/>
      <c r="AT247" s="15" t="s">
        <v>291</v>
      </c>
      <c r="AU247" s="15" t="s">
        <v>80</v>
      </c>
    </row>
    <row r="248" s="12" customFormat="1" ht="25.92" customHeight="1">
      <c r="A248" s="12"/>
      <c r="B248" s="164"/>
      <c r="C248" s="12"/>
      <c r="D248" s="165" t="s">
        <v>72</v>
      </c>
      <c r="E248" s="166" t="s">
        <v>317</v>
      </c>
      <c r="F248" s="166" t="s">
        <v>808</v>
      </c>
      <c r="G248" s="12"/>
      <c r="H248" s="12"/>
      <c r="I248" s="167"/>
      <c r="J248" s="168">
        <f>BK248</f>
        <v>0</v>
      </c>
      <c r="K248" s="12"/>
      <c r="L248" s="164"/>
      <c r="M248" s="169"/>
      <c r="N248" s="170"/>
      <c r="O248" s="170"/>
      <c r="P248" s="171">
        <f>SUM(P249:P256)</f>
        <v>0</v>
      </c>
      <c r="Q248" s="170"/>
      <c r="R248" s="171">
        <f>SUM(R249:R256)</f>
        <v>0</v>
      </c>
      <c r="S248" s="170"/>
      <c r="T248" s="172">
        <f>SUM(T249:T256)</f>
        <v>0</v>
      </c>
      <c r="U248" s="12"/>
      <c r="V248" s="12"/>
      <c r="W248" s="12"/>
      <c r="X248" s="12"/>
      <c r="Y248" s="12"/>
      <c r="Z248" s="12"/>
      <c r="AA248" s="12"/>
      <c r="AB248" s="12"/>
      <c r="AC248" s="12"/>
      <c r="AD248" s="12"/>
      <c r="AE248" s="12"/>
      <c r="AR248" s="165" t="s">
        <v>80</v>
      </c>
      <c r="AT248" s="173" t="s">
        <v>72</v>
      </c>
      <c r="AU248" s="173" t="s">
        <v>73</v>
      </c>
      <c r="AY248" s="165" t="s">
        <v>281</v>
      </c>
      <c r="BK248" s="174">
        <f>SUM(BK249:BK256)</f>
        <v>0</v>
      </c>
    </row>
    <row r="249" s="2" customFormat="1" ht="16.5" customHeight="1">
      <c r="A249" s="34"/>
      <c r="B249" s="177"/>
      <c r="C249" s="178" t="s">
        <v>512</v>
      </c>
      <c r="D249" s="178" t="s">
        <v>284</v>
      </c>
      <c r="E249" s="179" t="s">
        <v>1041</v>
      </c>
      <c r="F249" s="180" t="s">
        <v>1042</v>
      </c>
      <c r="G249" s="181" t="s">
        <v>505</v>
      </c>
      <c r="H249" s="203">
        <v>39.399999999999999</v>
      </c>
      <c r="I249" s="183"/>
      <c r="J249" s="184">
        <f>ROUND(I249*H249,2)</f>
        <v>0</v>
      </c>
      <c r="K249" s="185"/>
      <c r="L249" s="35"/>
      <c r="M249" s="186" t="s">
        <v>1</v>
      </c>
      <c r="N249" s="187" t="s">
        <v>38</v>
      </c>
      <c r="O249" s="73"/>
      <c r="P249" s="188">
        <f>O249*H249</f>
        <v>0</v>
      </c>
      <c r="Q249" s="188">
        <v>0</v>
      </c>
      <c r="R249" s="188">
        <f>Q249*H249</f>
        <v>0</v>
      </c>
      <c r="S249" s="188">
        <v>0</v>
      </c>
      <c r="T249" s="189">
        <f>S249*H249</f>
        <v>0</v>
      </c>
      <c r="U249" s="34"/>
      <c r="V249" s="34"/>
      <c r="W249" s="34"/>
      <c r="X249" s="34"/>
      <c r="Y249" s="34"/>
      <c r="Z249" s="34"/>
      <c r="AA249" s="34"/>
      <c r="AB249" s="34"/>
      <c r="AC249" s="34"/>
      <c r="AD249" s="34"/>
      <c r="AE249" s="34"/>
      <c r="AR249" s="190" t="s">
        <v>97</v>
      </c>
      <c r="AT249" s="190" t="s">
        <v>284</v>
      </c>
      <c r="AU249" s="190" t="s">
        <v>80</v>
      </c>
      <c r="AY249" s="15" t="s">
        <v>281</v>
      </c>
      <c r="BE249" s="191">
        <f>IF(N249="základní",J249,0)</f>
        <v>0</v>
      </c>
      <c r="BF249" s="191">
        <f>IF(N249="snížená",J249,0)</f>
        <v>0</v>
      </c>
      <c r="BG249" s="191">
        <f>IF(N249="zákl. přenesená",J249,0)</f>
        <v>0</v>
      </c>
      <c r="BH249" s="191">
        <f>IF(N249="sníž. přenesená",J249,0)</f>
        <v>0</v>
      </c>
      <c r="BI249" s="191">
        <f>IF(N249="nulová",J249,0)</f>
        <v>0</v>
      </c>
      <c r="BJ249" s="15" t="s">
        <v>80</v>
      </c>
      <c r="BK249" s="191">
        <f>ROUND(I249*H249,2)</f>
        <v>0</v>
      </c>
      <c r="BL249" s="15" t="s">
        <v>97</v>
      </c>
      <c r="BM249" s="190" t="s">
        <v>1043</v>
      </c>
    </row>
    <row r="250" s="2" customFormat="1">
      <c r="A250" s="34"/>
      <c r="B250" s="35"/>
      <c r="C250" s="34"/>
      <c r="D250" s="192" t="s">
        <v>290</v>
      </c>
      <c r="E250" s="34"/>
      <c r="F250" s="193" t="s">
        <v>1042</v>
      </c>
      <c r="G250" s="34"/>
      <c r="H250" s="34"/>
      <c r="I250" s="194"/>
      <c r="J250" s="34"/>
      <c r="K250" s="34"/>
      <c r="L250" s="35"/>
      <c r="M250" s="195"/>
      <c r="N250" s="196"/>
      <c r="O250" s="73"/>
      <c r="P250" s="73"/>
      <c r="Q250" s="73"/>
      <c r="R250" s="73"/>
      <c r="S250" s="73"/>
      <c r="T250" s="74"/>
      <c r="U250" s="34"/>
      <c r="V250" s="34"/>
      <c r="W250" s="34"/>
      <c r="X250" s="34"/>
      <c r="Y250" s="34"/>
      <c r="Z250" s="34"/>
      <c r="AA250" s="34"/>
      <c r="AB250" s="34"/>
      <c r="AC250" s="34"/>
      <c r="AD250" s="34"/>
      <c r="AE250" s="34"/>
      <c r="AT250" s="15" t="s">
        <v>290</v>
      </c>
      <c r="AU250" s="15" t="s">
        <v>80</v>
      </c>
    </row>
    <row r="251" s="2" customFormat="1">
      <c r="A251" s="34"/>
      <c r="B251" s="35"/>
      <c r="C251" s="34"/>
      <c r="D251" s="192" t="s">
        <v>291</v>
      </c>
      <c r="E251" s="34"/>
      <c r="F251" s="197" t="s">
        <v>1044</v>
      </c>
      <c r="G251" s="34"/>
      <c r="H251" s="34"/>
      <c r="I251" s="194"/>
      <c r="J251" s="34"/>
      <c r="K251" s="34"/>
      <c r="L251" s="35"/>
      <c r="M251" s="195"/>
      <c r="N251" s="196"/>
      <c r="O251" s="73"/>
      <c r="P251" s="73"/>
      <c r="Q251" s="73"/>
      <c r="R251" s="73"/>
      <c r="S251" s="73"/>
      <c r="T251" s="74"/>
      <c r="U251" s="34"/>
      <c r="V251" s="34"/>
      <c r="W251" s="34"/>
      <c r="X251" s="34"/>
      <c r="Y251" s="34"/>
      <c r="Z251" s="34"/>
      <c r="AA251" s="34"/>
      <c r="AB251" s="34"/>
      <c r="AC251" s="34"/>
      <c r="AD251" s="34"/>
      <c r="AE251" s="34"/>
      <c r="AT251" s="15" t="s">
        <v>291</v>
      </c>
      <c r="AU251" s="15" t="s">
        <v>80</v>
      </c>
    </row>
    <row r="252" s="2" customFormat="1" ht="49.05" customHeight="1">
      <c r="A252" s="34"/>
      <c r="B252" s="177"/>
      <c r="C252" s="178" t="s">
        <v>517</v>
      </c>
      <c r="D252" s="178" t="s">
        <v>284</v>
      </c>
      <c r="E252" s="179" t="s">
        <v>1045</v>
      </c>
      <c r="F252" s="180" t="s">
        <v>1046</v>
      </c>
      <c r="G252" s="181" t="s">
        <v>505</v>
      </c>
      <c r="H252" s="203">
        <v>43.340000000000003</v>
      </c>
      <c r="I252" s="183"/>
      <c r="J252" s="184">
        <f>ROUND(I252*H252,2)</f>
        <v>0</v>
      </c>
      <c r="K252" s="185"/>
      <c r="L252" s="35"/>
      <c r="M252" s="186" t="s">
        <v>1</v>
      </c>
      <c r="N252" s="187" t="s">
        <v>38</v>
      </c>
      <c r="O252" s="73"/>
      <c r="P252" s="188">
        <f>O252*H252</f>
        <v>0</v>
      </c>
      <c r="Q252" s="188">
        <v>0</v>
      </c>
      <c r="R252" s="188">
        <f>Q252*H252</f>
        <v>0</v>
      </c>
      <c r="S252" s="188">
        <v>0</v>
      </c>
      <c r="T252" s="189">
        <f>S252*H252</f>
        <v>0</v>
      </c>
      <c r="U252" s="34"/>
      <c r="V252" s="34"/>
      <c r="W252" s="34"/>
      <c r="X252" s="34"/>
      <c r="Y252" s="34"/>
      <c r="Z252" s="34"/>
      <c r="AA252" s="34"/>
      <c r="AB252" s="34"/>
      <c r="AC252" s="34"/>
      <c r="AD252" s="34"/>
      <c r="AE252" s="34"/>
      <c r="AR252" s="190" t="s">
        <v>97</v>
      </c>
      <c r="AT252" s="190" t="s">
        <v>284</v>
      </c>
      <c r="AU252" s="190" t="s">
        <v>80</v>
      </c>
      <c r="AY252" s="15" t="s">
        <v>281</v>
      </c>
      <c r="BE252" s="191">
        <f>IF(N252="základní",J252,0)</f>
        <v>0</v>
      </c>
      <c r="BF252" s="191">
        <f>IF(N252="snížená",J252,0)</f>
        <v>0</v>
      </c>
      <c r="BG252" s="191">
        <f>IF(N252="zákl. přenesená",J252,0)</f>
        <v>0</v>
      </c>
      <c r="BH252" s="191">
        <f>IF(N252="sníž. přenesená",J252,0)</f>
        <v>0</v>
      </c>
      <c r="BI252" s="191">
        <f>IF(N252="nulová",J252,0)</f>
        <v>0</v>
      </c>
      <c r="BJ252" s="15" t="s">
        <v>80</v>
      </c>
      <c r="BK252" s="191">
        <f>ROUND(I252*H252,2)</f>
        <v>0</v>
      </c>
      <c r="BL252" s="15" t="s">
        <v>97</v>
      </c>
      <c r="BM252" s="190" t="s">
        <v>1047</v>
      </c>
    </row>
    <row r="253" s="2" customFormat="1">
      <c r="A253" s="34"/>
      <c r="B253" s="35"/>
      <c r="C253" s="34"/>
      <c r="D253" s="192" t="s">
        <v>290</v>
      </c>
      <c r="E253" s="34"/>
      <c r="F253" s="193" t="s">
        <v>1046</v>
      </c>
      <c r="G253" s="34"/>
      <c r="H253" s="34"/>
      <c r="I253" s="194"/>
      <c r="J253" s="34"/>
      <c r="K253" s="34"/>
      <c r="L253" s="35"/>
      <c r="M253" s="195"/>
      <c r="N253" s="196"/>
      <c r="O253" s="73"/>
      <c r="P253" s="73"/>
      <c r="Q253" s="73"/>
      <c r="R253" s="73"/>
      <c r="S253" s="73"/>
      <c r="T253" s="74"/>
      <c r="U253" s="34"/>
      <c r="V253" s="34"/>
      <c r="W253" s="34"/>
      <c r="X253" s="34"/>
      <c r="Y253" s="34"/>
      <c r="Z253" s="34"/>
      <c r="AA253" s="34"/>
      <c r="AB253" s="34"/>
      <c r="AC253" s="34"/>
      <c r="AD253" s="34"/>
      <c r="AE253" s="34"/>
      <c r="AT253" s="15" t="s">
        <v>290</v>
      </c>
      <c r="AU253" s="15" t="s">
        <v>80</v>
      </c>
    </row>
    <row r="254" s="2" customFormat="1">
      <c r="A254" s="34"/>
      <c r="B254" s="35"/>
      <c r="C254" s="34"/>
      <c r="D254" s="192" t="s">
        <v>291</v>
      </c>
      <c r="E254" s="34"/>
      <c r="F254" s="197" t="s">
        <v>1048</v>
      </c>
      <c r="G254" s="34"/>
      <c r="H254" s="34"/>
      <c r="I254" s="194"/>
      <c r="J254" s="34"/>
      <c r="K254" s="34"/>
      <c r="L254" s="35"/>
      <c r="M254" s="195"/>
      <c r="N254" s="196"/>
      <c r="O254" s="73"/>
      <c r="P254" s="73"/>
      <c r="Q254" s="73"/>
      <c r="R254" s="73"/>
      <c r="S254" s="73"/>
      <c r="T254" s="74"/>
      <c r="U254" s="34"/>
      <c r="V254" s="34"/>
      <c r="W254" s="34"/>
      <c r="X254" s="34"/>
      <c r="Y254" s="34"/>
      <c r="Z254" s="34"/>
      <c r="AA254" s="34"/>
      <c r="AB254" s="34"/>
      <c r="AC254" s="34"/>
      <c r="AD254" s="34"/>
      <c r="AE254" s="34"/>
      <c r="AT254" s="15" t="s">
        <v>291</v>
      </c>
      <c r="AU254" s="15" t="s">
        <v>80</v>
      </c>
    </row>
    <row r="255" s="2" customFormat="1" ht="24.15" customHeight="1">
      <c r="A255" s="34"/>
      <c r="B255" s="177"/>
      <c r="C255" s="178" t="s">
        <v>522</v>
      </c>
      <c r="D255" s="178" t="s">
        <v>284</v>
      </c>
      <c r="E255" s="179" t="s">
        <v>1049</v>
      </c>
      <c r="F255" s="180" t="s">
        <v>1050</v>
      </c>
      <c r="G255" s="181" t="s">
        <v>410</v>
      </c>
      <c r="H255" s="203">
        <v>2</v>
      </c>
      <c r="I255" s="183"/>
      <c r="J255" s="184">
        <f>ROUND(I255*H255,2)</f>
        <v>0</v>
      </c>
      <c r="K255" s="185"/>
      <c r="L255" s="35"/>
      <c r="M255" s="186" t="s">
        <v>1</v>
      </c>
      <c r="N255" s="187" t="s">
        <v>38</v>
      </c>
      <c r="O255" s="73"/>
      <c r="P255" s="188">
        <f>O255*H255</f>
        <v>0</v>
      </c>
      <c r="Q255" s="188">
        <v>0</v>
      </c>
      <c r="R255" s="188">
        <f>Q255*H255</f>
        <v>0</v>
      </c>
      <c r="S255" s="188">
        <v>0</v>
      </c>
      <c r="T255" s="189">
        <f>S255*H255</f>
        <v>0</v>
      </c>
      <c r="U255" s="34"/>
      <c r="V255" s="34"/>
      <c r="W255" s="34"/>
      <c r="X255" s="34"/>
      <c r="Y255" s="34"/>
      <c r="Z255" s="34"/>
      <c r="AA255" s="34"/>
      <c r="AB255" s="34"/>
      <c r="AC255" s="34"/>
      <c r="AD255" s="34"/>
      <c r="AE255" s="34"/>
      <c r="AR255" s="190" t="s">
        <v>97</v>
      </c>
      <c r="AT255" s="190" t="s">
        <v>284</v>
      </c>
      <c r="AU255" s="190" t="s">
        <v>80</v>
      </c>
      <c r="AY255" s="15" t="s">
        <v>281</v>
      </c>
      <c r="BE255" s="191">
        <f>IF(N255="základní",J255,0)</f>
        <v>0</v>
      </c>
      <c r="BF255" s="191">
        <f>IF(N255="snížená",J255,0)</f>
        <v>0</v>
      </c>
      <c r="BG255" s="191">
        <f>IF(N255="zákl. přenesená",J255,0)</f>
        <v>0</v>
      </c>
      <c r="BH255" s="191">
        <f>IF(N255="sníž. přenesená",J255,0)</f>
        <v>0</v>
      </c>
      <c r="BI255" s="191">
        <f>IF(N255="nulová",J255,0)</f>
        <v>0</v>
      </c>
      <c r="BJ255" s="15" t="s">
        <v>80</v>
      </c>
      <c r="BK255" s="191">
        <f>ROUND(I255*H255,2)</f>
        <v>0</v>
      </c>
      <c r="BL255" s="15" t="s">
        <v>97</v>
      </c>
      <c r="BM255" s="190" t="s">
        <v>1051</v>
      </c>
    </row>
    <row r="256" s="2" customFormat="1">
      <c r="A256" s="34"/>
      <c r="B256" s="35"/>
      <c r="C256" s="34"/>
      <c r="D256" s="192" t="s">
        <v>290</v>
      </c>
      <c r="E256" s="34"/>
      <c r="F256" s="193" t="s">
        <v>1050</v>
      </c>
      <c r="G256" s="34"/>
      <c r="H256" s="34"/>
      <c r="I256" s="194"/>
      <c r="J256" s="34"/>
      <c r="K256" s="34"/>
      <c r="L256" s="35"/>
      <c r="M256" s="195"/>
      <c r="N256" s="196"/>
      <c r="O256" s="73"/>
      <c r="P256" s="73"/>
      <c r="Q256" s="73"/>
      <c r="R256" s="73"/>
      <c r="S256" s="73"/>
      <c r="T256" s="74"/>
      <c r="U256" s="34"/>
      <c r="V256" s="34"/>
      <c r="W256" s="34"/>
      <c r="X256" s="34"/>
      <c r="Y256" s="34"/>
      <c r="Z256" s="34"/>
      <c r="AA256" s="34"/>
      <c r="AB256" s="34"/>
      <c r="AC256" s="34"/>
      <c r="AD256" s="34"/>
      <c r="AE256" s="34"/>
      <c r="AT256" s="15" t="s">
        <v>290</v>
      </c>
      <c r="AU256" s="15" t="s">
        <v>80</v>
      </c>
    </row>
    <row r="257" s="12" customFormat="1" ht="25.92" customHeight="1">
      <c r="A257" s="12"/>
      <c r="B257" s="164"/>
      <c r="C257" s="12"/>
      <c r="D257" s="165" t="s">
        <v>72</v>
      </c>
      <c r="E257" s="166" t="s">
        <v>653</v>
      </c>
      <c r="F257" s="166" t="s">
        <v>654</v>
      </c>
      <c r="G257" s="12"/>
      <c r="H257" s="12"/>
      <c r="I257" s="167"/>
      <c r="J257" s="168">
        <f>BK257</f>
        <v>0</v>
      </c>
      <c r="K257" s="12"/>
      <c r="L257" s="164"/>
      <c r="M257" s="169"/>
      <c r="N257" s="170"/>
      <c r="O257" s="170"/>
      <c r="P257" s="171">
        <f>SUM(P258:P260)</f>
        <v>0</v>
      </c>
      <c r="Q257" s="170"/>
      <c r="R257" s="171">
        <f>SUM(R258:R260)</f>
        <v>0</v>
      </c>
      <c r="S257" s="170"/>
      <c r="T257" s="172">
        <f>SUM(T258:T260)</f>
        <v>0</v>
      </c>
      <c r="U257" s="12"/>
      <c r="V257" s="12"/>
      <c r="W257" s="12"/>
      <c r="X257" s="12"/>
      <c r="Y257" s="12"/>
      <c r="Z257" s="12"/>
      <c r="AA257" s="12"/>
      <c r="AB257" s="12"/>
      <c r="AC257" s="12"/>
      <c r="AD257" s="12"/>
      <c r="AE257" s="12"/>
      <c r="AR257" s="165" t="s">
        <v>80</v>
      </c>
      <c r="AT257" s="173" t="s">
        <v>72</v>
      </c>
      <c r="AU257" s="173" t="s">
        <v>73</v>
      </c>
      <c r="AY257" s="165" t="s">
        <v>281</v>
      </c>
      <c r="BK257" s="174">
        <f>SUM(BK258:BK260)</f>
        <v>0</v>
      </c>
    </row>
    <row r="258" s="2" customFormat="1" ht="24.15" customHeight="1">
      <c r="A258" s="34"/>
      <c r="B258" s="177"/>
      <c r="C258" s="178" t="s">
        <v>526</v>
      </c>
      <c r="D258" s="178" t="s">
        <v>284</v>
      </c>
      <c r="E258" s="179" t="s">
        <v>848</v>
      </c>
      <c r="F258" s="180" t="s">
        <v>849</v>
      </c>
      <c r="G258" s="181" t="s">
        <v>515</v>
      </c>
      <c r="H258" s="203">
        <v>242.78899999999999</v>
      </c>
      <c r="I258" s="183"/>
      <c r="J258" s="184">
        <f>ROUND(I258*H258,2)</f>
        <v>0</v>
      </c>
      <c r="K258" s="185"/>
      <c r="L258" s="35"/>
      <c r="M258" s="186" t="s">
        <v>1</v>
      </c>
      <c r="N258" s="187" t="s">
        <v>38</v>
      </c>
      <c r="O258" s="73"/>
      <c r="P258" s="188">
        <f>O258*H258</f>
        <v>0</v>
      </c>
      <c r="Q258" s="188">
        <v>0</v>
      </c>
      <c r="R258" s="188">
        <f>Q258*H258</f>
        <v>0</v>
      </c>
      <c r="S258" s="188">
        <v>0</v>
      </c>
      <c r="T258" s="189">
        <f>S258*H258</f>
        <v>0</v>
      </c>
      <c r="U258" s="34"/>
      <c r="V258" s="34"/>
      <c r="W258" s="34"/>
      <c r="X258" s="34"/>
      <c r="Y258" s="34"/>
      <c r="Z258" s="34"/>
      <c r="AA258" s="34"/>
      <c r="AB258" s="34"/>
      <c r="AC258" s="34"/>
      <c r="AD258" s="34"/>
      <c r="AE258" s="34"/>
      <c r="AR258" s="190" t="s">
        <v>97</v>
      </c>
      <c r="AT258" s="190" t="s">
        <v>284</v>
      </c>
      <c r="AU258" s="190" t="s">
        <v>80</v>
      </c>
      <c r="AY258" s="15" t="s">
        <v>281</v>
      </c>
      <c r="BE258" s="191">
        <f>IF(N258="základní",J258,0)</f>
        <v>0</v>
      </c>
      <c r="BF258" s="191">
        <f>IF(N258="snížená",J258,0)</f>
        <v>0</v>
      </c>
      <c r="BG258" s="191">
        <f>IF(N258="zákl. přenesená",J258,0)</f>
        <v>0</v>
      </c>
      <c r="BH258" s="191">
        <f>IF(N258="sníž. přenesená",J258,0)</f>
        <v>0</v>
      </c>
      <c r="BI258" s="191">
        <f>IF(N258="nulová",J258,0)</f>
        <v>0</v>
      </c>
      <c r="BJ258" s="15" t="s">
        <v>80</v>
      </c>
      <c r="BK258" s="191">
        <f>ROUND(I258*H258,2)</f>
        <v>0</v>
      </c>
      <c r="BL258" s="15" t="s">
        <v>97</v>
      </c>
      <c r="BM258" s="190" t="s">
        <v>1052</v>
      </c>
    </row>
    <row r="259" s="2" customFormat="1">
      <c r="A259" s="34"/>
      <c r="B259" s="35"/>
      <c r="C259" s="34"/>
      <c r="D259" s="192" t="s">
        <v>290</v>
      </c>
      <c r="E259" s="34"/>
      <c r="F259" s="193" t="s">
        <v>849</v>
      </c>
      <c r="G259" s="34"/>
      <c r="H259" s="34"/>
      <c r="I259" s="194"/>
      <c r="J259" s="34"/>
      <c r="K259" s="34"/>
      <c r="L259" s="35"/>
      <c r="M259" s="195"/>
      <c r="N259" s="196"/>
      <c r="O259" s="73"/>
      <c r="P259" s="73"/>
      <c r="Q259" s="73"/>
      <c r="R259" s="73"/>
      <c r="S259" s="73"/>
      <c r="T259" s="74"/>
      <c r="U259" s="34"/>
      <c r="V259" s="34"/>
      <c r="W259" s="34"/>
      <c r="X259" s="34"/>
      <c r="Y259" s="34"/>
      <c r="Z259" s="34"/>
      <c r="AA259" s="34"/>
      <c r="AB259" s="34"/>
      <c r="AC259" s="34"/>
      <c r="AD259" s="34"/>
      <c r="AE259" s="34"/>
      <c r="AT259" s="15" t="s">
        <v>290</v>
      </c>
      <c r="AU259" s="15" t="s">
        <v>80</v>
      </c>
    </row>
    <row r="260" s="2" customFormat="1">
      <c r="A260" s="34"/>
      <c r="B260" s="35"/>
      <c r="C260" s="34"/>
      <c r="D260" s="192" t="s">
        <v>291</v>
      </c>
      <c r="E260" s="34"/>
      <c r="F260" s="197" t="s">
        <v>851</v>
      </c>
      <c r="G260" s="34"/>
      <c r="H260" s="34"/>
      <c r="I260" s="194"/>
      <c r="J260" s="34"/>
      <c r="K260" s="34"/>
      <c r="L260" s="35"/>
      <c r="M260" s="195"/>
      <c r="N260" s="196"/>
      <c r="O260" s="73"/>
      <c r="P260" s="73"/>
      <c r="Q260" s="73"/>
      <c r="R260" s="73"/>
      <c r="S260" s="73"/>
      <c r="T260" s="74"/>
      <c r="U260" s="34"/>
      <c r="V260" s="34"/>
      <c r="W260" s="34"/>
      <c r="X260" s="34"/>
      <c r="Y260" s="34"/>
      <c r="Z260" s="34"/>
      <c r="AA260" s="34"/>
      <c r="AB260" s="34"/>
      <c r="AC260" s="34"/>
      <c r="AD260" s="34"/>
      <c r="AE260" s="34"/>
      <c r="AT260" s="15" t="s">
        <v>291</v>
      </c>
      <c r="AU260" s="15" t="s">
        <v>80</v>
      </c>
    </row>
    <row r="261" s="12" customFormat="1" ht="25.92" customHeight="1">
      <c r="A261" s="12"/>
      <c r="B261" s="164"/>
      <c r="C261" s="12"/>
      <c r="D261" s="165" t="s">
        <v>72</v>
      </c>
      <c r="E261" s="166" t="s">
        <v>852</v>
      </c>
      <c r="F261" s="166" t="s">
        <v>853</v>
      </c>
      <c r="G261" s="12"/>
      <c r="H261" s="12"/>
      <c r="I261" s="167"/>
      <c r="J261" s="168">
        <f>BK261</f>
        <v>0</v>
      </c>
      <c r="K261" s="12"/>
      <c r="L261" s="164"/>
      <c r="M261" s="169"/>
      <c r="N261" s="170"/>
      <c r="O261" s="170"/>
      <c r="P261" s="171">
        <f>SUM(P262:P270)</f>
        <v>0</v>
      </c>
      <c r="Q261" s="170"/>
      <c r="R261" s="171">
        <f>SUM(R262:R270)</f>
        <v>0</v>
      </c>
      <c r="S261" s="170"/>
      <c r="T261" s="172">
        <f>SUM(T262:T270)</f>
        <v>0</v>
      </c>
      <c r="U261" s="12"/>
      <c r="V261" s="12"/>
      <c r="W261" s="12"/>
      <c r="X261" s="12"/>
      <c r="Y261" s="12"/>
      <c r="Z261" s="12"/>
      <c r="AA261" s="12"/>
      <c r="AB261" s="12"/>
      <c r="AC261" s="12"/>
      <c r="AD261" s="12"/>
      <c r="AE261" s="12"/>
      <c r="AR261" s="165" t="s">
        <v>82</v>
      </c>
      <c r="AT261" s="173" t="s">
        <v>72</v>
      </c>
      <c r="AU261" s="173" t="s">
        <v>73</v>
      </c>
      <c r="AY261" s="165" t="s">
        <v>281</v>
      </c>
      <c r="BK261" s="174">
        <f>SUM(BK262:BK270)</f>
        <v>0</v>
      </c>
    </row>
    <row r="262" s="2" customFormat="1" ht="24.15" customHeight="1">
      <c r="A262" s="34"/>
      <c r="B262" s="177"/>
      <c r="C262" s="178" t="s">
        <v>838</v>
      </c>
      <c r="D262" s="178" t="s">
        <v>284</v>
      </c>
      <c r="E262" s="179" t="s">
        <v>1053</v>
      </c>
      <c r="F262" s="180" t="s">
        <v>1054</v>
      </c>
      <c r="G262" s="181" t="s">
        <v>403</v>
      </c>
      <c r="H262" s="203">
        <v>77.400000000000006</v>
      </c>
      <c r="I262" s="183"/>
      <c r="J262" s="184">
        <f>ROUND(I262*H262,2)</f>
        <v>0</v>
      </c>
      <c r="K262" s="185"/>
      <c r="L262" s="35"/>
      <c r="M262" s="186" t="s">
        <v>1</v>
      </c>
      <c r="N262" s="187" t="s">
        <v>38</v>
      </c>
      <c r="O262" s="73"/>
      <c r="P262" s="188">
        <f>O262*H262</f>
        <v>0</v>
      </c>
      <c r="Q262" s="188">
        <v>0</v>
      </c>
      <c r="R262" s="188">
        <f>Q262*H262</f>
        <v>0</v>
      </c>
      <c r="S262" s="188">
        <v>0</v>
      </c>
      <c r="T262" s="189">
        <f>S262*H262</f>
        <v>0</v>
      </c>
      <c r="U262" s="34"/>
      <c r="V262" s="34"/>
      <c r="W262" s="34"/>
      <c r="X262" s="34"/>
      <c r="Y262" s="34"/>
      <c r="Z262" s="34"/>
      <c r="AA262" s="34"/>
      <c r="AB262" s="34"/>
      <c r="AC262" s="34"/>
      <c r="AD262" s="34"/>
      <c r="AE262" s="34"/>
      <c r="AR262" s="190" t="s">
        <v>353</v>
      </c>
      <c r="AT262" s="190" t="s">
        <v>284</v>
      </c>
      <c r="AU262" s="190" t="s">
        <v>80</v>
      </c>
      <c r="AY262" s="15" t="s">
        <v>281</v>
      </c>
      <c r="BE262" s="191">
        <f>IF(N262="základní",J262,0)</f>
        <v>0</v>
      </c>
      <c r="BF262" s="191">
        <f>IF(N262="snížená",J262,0)</f>
        <v>0</v>
      </c>
      <c r="BG262" s="191">
        <f>IF(N262="zákl. přenesená",J262,0)</f>
        <v>0</v>
      </c>
      <c r="BH262" s="191">
        <f>IF(N262="sníž. přenesená",J262,0)</f>
        <v>0</v>
      </c>
      <c r="BI262" s="191">
        <f>IF(N262="nulová",J262,0)</f>
        <v>0</v>
      </c>
      <c r="BJ262" s="15" t="s">
        <v>80</v>
      </c>
      <c r="BK262" s="191">
        <f>ROUND(I262*H262,2)</f>
        <v>0</v>
      </c>
      <c r="BL262" s="15" t="s">
        <v>353</v>
      </c>
      <c r="BM262" s="190" t="s">
        <v>1055</v>
      </c>
    </row>
    <row r="263" s="2" customFormat="1">
      <c r="A263" s="34"/>
      <c r="B263" s="35"/>
      <c r="C263" s="34"/>
      <c r="D263" s="192" t="s">
        <v>290</v>
      </c>
      <c r="E263" s="34"/>
      <c r="F263" s="193" t="s">
        <v>1054</v>
      </c>
      <c r="G263" s="34"/>
      <c r="H263" s="34"/>
      <c r="I263" s="194"/>
      <c r="J263" s="34"/>
      <c r="K263" s="34"/>
      <c r="L263" s="35"/>
      <c r="M263" s="195"/>
      <c r="N263" s="196"/>
      <c r="O263" s="73"/>
      <c r="P263" s="73"/>
      <c r="Q263" s="73"/>
      <c r="R263" s="73"/>
      <c r="S263" s="73"/>
      <c r="T263" s="74"/>
      <c r="U263" s="34"/>
      <c r="V263" s="34"/>
      <c r="W263" s="34"/>
      <c r="X263" s="34"/>
      <c r="Y263" s="34"/>
      <c r="Z263" s="34"/>
      <c r="AA263" s="34"/>
      <c r="AB263" s="34"/>
      <c r="AC263" s="34"/>
      <c r="AD263" s="34"/>
      <c r="AE263" s="34"/>
      <c r="AT263" s="15" t="s">
        <v>290</v>
      </c>
      <c r="AU263" s="15" t="s">
        <v>80</v>
      </c>
    </row>
    <row r="264" s="2" customFormat="1">
      <c r="A264" s="34"/>
      <c r="B264" s="35"/>
      <c r="C264" s="34"/>
      <c r="D264" s="192" t="s">
        <v>291</v>
      </c>
      <c r="E264" s="34"/>
      <c r="F264" s="197" t="s">
        <v>1056</v>
      </c>
      <c r="G264" s="34"/>
      <c r="H264" s="34"/>
      <c r="I264" s="194"/>
      <c r="J264" s="34"/>
      <c r="K264" s="34"/>
      <c r="L264" s="35"/>
      <c r="M264" s="195"/>
      <c r="N264" s="196"/>
      <c r="O264" s="73"/>
      <c r="P264" s="73"/>
      <c r="Q264" s="73"/>
      <c r="R264" s="73"/>
      <c r="S264" s="73"/>
      <c r="T264" s="74"/>
      <c r="U264" s="34"/>
      <c r="V264" s="34"/>
      <c r="W264" s="34"/>
      <c r="X264" s="34"/>
      <c r="Y264" s="34"/>
      <c r="Z264" s="34"/>
      <c r="AA264" s="34"/>
      <c r="AB264" s="34"/>
      <c r="AC264" s="34"/>
      <c r="AD264" s="34"/>
      <c r="AE264" s="34"/>
      <c r="AT264" s="15" t="s">
        <v>291</v>
      </c>
      <c r="AU264" s="15" t="s">
        <v>80</v>
      </c>
    </row>
    <row r="265" s="2" customFormat="1" ht="24.15" customHeight="1">
      <c r="A265" s="34"/>
      <c r="B265" s="177"/>
      <c r="C265" s="178" t="s">
        <v>843</v>
      </c>
      <c r="D265" s="178" t="s">
        <v>284</v>
      </c>
      <c r="E265" s="179" t="s">
        <v>1057</v>
      </c>
      <c r="F265" s="180" t="s">
        <v>1058</v>
      </c>
      <c r="G265" s="181" t="s">
        <v>505</v>
      </c>
      <c r="H265" s="203">
        <v>38.700000000000003</v>
      </c>
      <c r="I265" s="183"/>
      <c r="J265" s="184">
        <f>ROUND(I265*H265,2)</f>
        <v>0</v>
      </c>
      <c r="K265" s="185"/>
      <c r="L265" s="35"/>
      <c r="M265" s="186" t="s">
        <v>1</v>
      </c>
      <c r="N265" s="187" t="s">
        <v>38</v>
      </c>
      <c r="O265" s="73"/>
      <c r="P265" s="188">
        <f>O265*H265</f>
        <v>0</v>
      </c>
      <c r="Q265" s="188">
        <v>0</v>
      </c>
      <c r="R265" s="188">
        <f>Q265*H265</f>
        <v>0</v>
      </c>
      <c r="S265" s="188">
        <v>0</v>
      </c>
      <c r="T265" s="189">
        <f>S265*H265</f>
        <v>0</v>
      </c>
      <c r="U265" s="34"/>
      <c r="V265" s="34"/>
      <c r="W265" s="34"/>
      <c r="X265" s="34"/>
      <c r="Y265" s="34"/>
      <c r="Z265" s="34"/>
      <c r="AA265" s="34"/>
      <c r="AB265" s="34"/>
      <c r="AC265" s="34"/>
      <c r="AD265" s="34"/>
      <c r="AE265" s="34"/>
      <c r="AR265" s="190" t="s">
        <v>353</v>
      </c>
      <c r="AT265" s="190" t="s">
        <v>284</v>
      </c>
      <c r="AU265" s="190" t="s">
        <v>80</v>
      </c>
      <c r="AY265" s="15" t="s">
        <v>281</v>
      </c>
      <c r="BE265" s="191">
        <f>IF(N265="základní",J265,0)</f>
        <v>0</v>
      </c>
      <c r="BF265" s="191">
        <f>IF(N265="snížená",J265,0)</f>
        <v>0</v>
      </c>
      <c r="BG265" s="191">
        <f>IF(N265="zákl. přenesená",J265,0)</f>
        <v>0</v>
      </c>
      <c r="BH265" s="191">
        <f>IF(N265="sníž. přenesená",J265,0)</f>
        <v>0</v>
      </c>
      <c r="BI265" s="191">
        <f>IF(N265="nulová",J265,0)</f>
        <v>0</v>
      </c>
      <c r="BJ265" s="15" t="s">
        <v>80</v>
      </c>
      <c r="BK265" s="191">
        <f>ROUND(I265*H265,2)</f>
        <v>0</v>
      </c>
      <c r="BL265" s="15" t="s">
        <v>353</v>
      </c>
      <c r="BM265" s="190" t="s">
        <v>1059</v>
      </c>
    </row>
    <row r="266" s="2" customFormat="1">
      <c r="A266" s="34"/>
      <c r="B266" s="35"/>
      <c r="C266" s="34"/>
      <c r="D266" s="192" t="s">
        <v>290</v>
      </c>
      <c r="E266" s="34"/>
      <c r="F266" s="193" t="s">
        <v>1058</v>
      </c>
      <c r="G266" s="34"/>
      <c r="H266" s="34"/>
      <c r="I266" s="194"/>
      <c r="J266" s="34"/>
      <c r="K266" s="34"/>
      <c r="L266" s="35"/>
      <c r="M266" s="195"/>
      <c r="N266" s="196"/>
      <c r="O266" s="73"/>
      <c r="P266" s="73"/>
      <c r="Q266" s="73"/>
      <c r="R266" s="73"/>
      <c r="S266" s="73"/>
      <c r="T266" s="74"/>
      <c r="U266" s="34"/>
      <c r="V266" s="34"/>
      <c r="W266" s="34"/>
      <c r="X266" s="34"/>
      <c r="Y266" s="34"/>
      <c r="Z266" s="34"/>
      <c r="AA266" s="34"/>
      <c r="AB266" s="34"/>
      <c r="AC266" s="34"/>
      <c r="AD266" s="34"/>
      <c r="AE266" s="34"/>
      <c r="AT266" s="15" t="s">
        <v>290</v>
      </c>
      <c r="AU266" s="15" t="s">
        <v>80</v>
      </c>
    </row>
    <row r="267" s="2" customFormat="1">
      <c r="A267" s="34"/>
      <c r="B267" s="35"/>
      <c r="C267" s="34"/>
      <c r="D267" s="192" t="s">
        <v>291</v>
      </c>
      <c r="E267" s="34"/>
      <c r="F267" s="197" t="s">
        <v>1060</v>
      </c>
      <c r="G267" s="34"/>
      <c r="H267" s="34"/>
      <c r="I267" s="194"/>
      <c r="J267" s="34"/>
      <c r="K267" s="34"/>
      <c r="L267" s="35"/>
      <c r="M267" s="195"/>
      <c r="N267" s="196"/>
      <c r="O267" s="73"/>
      <c r="P267" s="73"/>
      <c r="Q267" s="73"/>
      <c r="R267" s="73"/>
      <c r="S267" s="73"/>
      <c r="T267" s="74"/>
      <c r="U267" s="34"/>
      <c r="V267" s="34"/>
      <c r="W267" s="34"/>
      <c r="X267" s="34"/>
      <c r="Y267" s="34"/>
      <c r="Z267" s="34"/>
      <c r="AA267" s="34"/>
      <c r="AB267" s="34"/>
      <c r="AC267" s="34"/>
      <c r="AD267" s="34"/>
      <c r="AE267" s="34"/>
      <c r="AT267" s="15" t="s">
        <v>291</v>
      </c>
      <c r="AU267" s="15" t="s">
        <v>80</v>
      </c>
    </row>
    <row r="268" s="2" customFormat="1" ht="21.75" customHeight="1">
      <c r="A268" s="34"/>
      <c r="B268" s="177"/>
      <c r="C268" s="178" t="s">
        <v>536</v>
      </c>
      <c r="D268" s="178" t="s">
        <v>284</v>
      </c>
      <c r="E268" s="179" t="s">
        <v>877</v>
      </c>
      <c r="F268" s="180" t="s">
        <v>878</v>
      </c>
      <c r="G268" s="181" t="s">
        <v>287</v>
      </c>
      <c r="H268" s="182"/>
      <c r="I268" s="183"/>
      <c r="J268" s="184">
        <f>ROUND(I268*H268,2)</f>
        <v>0</v>
      </c>
      <c r="K268" s="185"/>
      <c r="L268" s="35"/>
      <c r="M268" s="186" t="s">
        <v>1</v>
      </c>
      <c r="N268" s="187" t="s">
        <v>38</v>
      </c>
      <c r="O268" s="73"/>
      <c r="P268" s="188">
        <f>O268*H268</f>
        <v>0</v>
      </c>
      <c r="Q268" s="188">
        <v>0</v>
      </c>
      <c r="R268" s="188">
        <f>Q268*H268</f>
        <v>0</v>
      </c>
      <c r="S268" s="188">
        <v>0</v>
      </c>
      <c r="T268" s="189">
        <f>S268*H268</f>
        <v>0</v>
      </c>
      <c r="U268" s="34"/>
      <c r="V268" s="34"/>
      <c r="W268" s="34"/>
      <c r="X268" s="34"/>
      <c r="Y268" s="34"/>
      <c r="Z268" s="34"/>
      <c r="AA268" s="34"/>
      <c r="AB268" s="34"/>
      <c r="AC268" s="34"/>
      <c r="AD268" s="34"/>
      <c r="AE268" s="34"/>
      <c r="AR268" s="190" t="s">
        <v>353</v>
      </c>
      <c r="AT268" s="190" t="s">
        <v>284</v>
      </c>
      <c r="AU268" s="190" t="s">
        <v>80</v>
      </c>
      <c r="AY268" s="15" t="s">
        <v>281</v>
      </c>
      <c r="BE268" s="191">
        <f>IF(N268="základní",J268,0)</f>
        <v>0</v>
      </c>
      <c r="BF268" s="191">
        <f>IF(N268="snížená",J268,0)</f>
        <v>0</v>
      </c>
      <c r="BG268" s="191">
        <f>IF(N268="zákl. přenesená",J268,0)</f>
        <v>0</v>
      </c>
      <c r="BH268" s="191">
        <f>IF(N268="sníž. přenesená",J268,0)</f>
        <v>0</v>
      </c>
      <c r="BI268" s="191">
        <f>IF(N268="nulová",J268,0)</f>
        <v>0</v>
      </c>
      <c r="BJ268" s="15" t="s">
        <v>80</v>
      </c>
      <c r="BK268" s="191">
        <f>ROUND(I268*H268,2)</f>
        <v>0</v>
      </c>
      <c r="BL268" s="15" t="s">
        <v>353</v>
      </c>
      <c r="BM268" s="190" t="s">
        <v>1061</v>
      </c>
    </row>
    <row r="269" s="2" customFormat="1">
      <c r="A269" s="34"/>
      <c r="B269" s="35"/>
      <c r="C269" s="34"/>
      <c r="D269" s="192" t="s">
        <v>290</v>
      </c>
      <c r="E269" s="34"/>
      <c r="F269" s="193" t="s">
        <v>878</v>
      </c>
      <c r="G269" s="34"/>
      <c r="H269" s="34"/>
      <c r="I269" s="194"/>
      <c r="J269" s="34"/>
      <c r="K269" s="34"/>
      <c r="L269" s="35"/>
      <c r="M269" s="195"/>
      <c r="N269" s="196"/>
      <c r="O269" s="73"/>
      <c r="P269" s="73"/>
      <c r="Q269" s="73"/>
      <c r="R269" s="73"/>
      <c r="S269" s="73"/>
      <c r="T269" s="74"/>
      <c r="U269" s="34"/>
      <c r="V269" s="34"/>
      <c r="W269" s="34"/>
      <c r="X269" s="34"/>
      <c r="Y269" s="34"/>
      <c r="Z269" s="34"/>
      <c r="AA269" s="34"/>
      <c r="AB269" s="34"/>
      <c r="AC269" s="34"/>
      <c r="AD269" s="34"/>
      <c r="AE269" s="34"/>
      <c r="AT269" s="15" t="s">
        <v>290</v>
      </c>
      <c r="AU269" s="15" t="s">
        <v>80</v>
      </c>
    </row>
    <row r="270" s="2" customFormat="1">
      <c r="A270" s="34"/>
      <c r="B270" s="35"/>
      <c r="C270" s="34"/>
      <c r="D270" s="192" t="s">
        <v>291</v>
      </c>
      <c r="E270" s="34"/>
      <c r="F270" s="197" t="s">
        <v>880</v>
      </c>
      <c r="G270" s="34"/>
      <c r="H270" s="34"/>
      <c r="I270" s="194"/>
      <c r="J270" s="34"/>
      <c r="K270" s="34"/>
      <c r="L270" s="35"/>
      <c r="M270" s="195"/>
      <c r="N270" s="196"/>
      <c r="O270" s="73"/>
      <c r="P270" s="73"/>
      <c r="Q270" s="73"/>
      <c r="R270" s="73"/>
      <c r="S270" s="73"/>
      <c r="T270" s="74"/>
      <c r="U270" s="34"/>
      <c r="V270" s="34"/>
      <c r="W270" s="34"/>
      <c r="X270" s="34"/>
      <c r="Y270" s="34"/>
      <c r="Z270" s="34"/>
      <c r="AA270" s="34"/>
      <c r="AB270" s="34"/>
      <c r="AC270" s="34"/>
      <c r="AD270" s="34"/>
      <c r="AE270" s="34"/>
      <c r="AT270" s="15" t="s">
        <v>291</v>
      </c>
      <c r="AU270" s="15" t="s">
        <v>80</v>
      </c>
    </row>
    <row r="271" s="12" customFormat="1" ht="25.92" customHeight="1">
      <c r="A271" s="12"/>
      <c r="B271" s="164"/>
      <c r="C271" s="12"/>
      <c r="D271" s="165" t="s">
        <v>72</v>
      </c>
      <c r="E271" s="166" t="s">
        <v>900</v>
      </c>
      <c r="F271" s="166" t="s">
        <v>901</v>
      </c>
      <c r="G271" s="12"/>
      <c r="H271" s="12"/>
      <c r="I271" s="167"/>
      <c r="J271" s="168">
        <f>BK271</f>
        <v>0</v>
      </c>
      <c r="K271" s="12"/>
      <c r="L271" s="164"/>
      <c r="M271" s="169"/>
      <c r="N271" s="170"/>
      <c r="O271" s="170"/>
      <c r="P271" s="171">
        <f>SUM(P272:P277)</f>
        <v>0</v>
      </c>
      <c r="Q271" s="170"/>
      <c r="R271" s="171">
        <f>SUM(R272:R277)</f>
        <v>0</v>
      </c>
      <c r="S271" s="170"/>
      <c r="T271" s="172">
        <f>SUM(T272:T277)</f>
        <v>0</v>
      </c>
      <c r="U271" s="12"/>
      <c r="V271" s="12"/>
      <c r="W271" s="12"/>
      <c r="X271" s="12"/>
      <c r="Y271" s="12"/>
      <c r="Z271" s="12"/>
      <c r="AA271" s="12"/>
      <c r="AB271" s="12"/>
      <c r="AC271" s="12"/>
      <c r="AD271" s="12"/>
      <c r="AE271" s="12"/>
      <c r="AR271" s="165" t="s">
        <v>82</v>
      </c>
      <c r="AT271" s="173" t="s">
        <v>72</v>
      </c>
      <c r="AU271" s="173" t="s">
        <v>73</v>
      </c>
      <c r="AY271" s="165" t="s">
        <v>281</v>
      </c>
      <c r="BK271" s="174">
        <f>SUM(BK272:BK277)</f>
        <v>0</v>
      </c>
    </row>
    <row r="272" s="2" customFormat="1" ht="33" customHeight="1">
      <c r="A272" s="34"/>
      <c r="B272" s="177"/>
      <c r="C272" s="178" t="s">
        <v>540</v>
      </c>
      <c r="D272" s="178" t="s">
        <v>284</v>
      </c>
      <c r="E272" s="179" t="s">
        <v>1062</v>
      </c>
      <c r="F272" s="180" t="s">
        <v>1063</v>
      </c>
      <c r="G272" s="181" t="s">
        <v>505</v>
      </c>
      <c r="H272" s="203">
        <v>46.799999999999997</v>
      </c>
      <c r="I272" s="183"/>
      <c r="J272" s="184">
        <f>ROUND(I272*H272,2)</f>
        <v>0</v>
      </c>
      <c r="K272" s="185"/>
      <c r="L272" s="35"/>
      <c r="M272" s="186" t="s">
        <v>1</v>
      </c>
      <c r="N272" s="187" t="s">
        <v>38</v>
      </c>
      <c r="O272" s="73"/>
      <c r="P272" s="188">
        <f>O272*H272</f>
        <v>0</v>
      </c>
      <c r="Q272" s="188">
        <v>0</v>
      </c>
      <c r="R272" s="188">
        <f>Q272*H272</f>
        <v>0</v>
      </c>
      <c r="S272" s="188">
        <v>0</v>
      </c>
      <c r="T272" s="189">
        <f>S272*H272</f>
        <v>0</v>
      </c>
      <c r="U272" s="34"/>
      <c r="V272" s="34"/>
      <c r="W272" s="34"/>
      <c r="X272" s="34"/>
      <c r="Y272" s="34"/>
      <c r="Z272" s="34"/>
      <c r="AA272" s="34"/>
      <c r="AB272" s="34"/>
      <c r="AC272" s="34"/>
      <c r="AD272" s="34"/>
      <c r="AE272" s="34"/>
      <c r="AR272" s="190" t="s">
        <v>353</v>
      </c>
      <c r="AT272" s="190" t="s">
        <v>284</v>
      </c>
      <c r="AU272" s="190" t="s">
        <v>80</v>
      </c>
      <c r="AY272" s="15" t="s">
        <v>281</v>
      </c>
      <c r="BE272" s="191">
        <f>IF(N272="základní",J272,0)</f>
        <v>0</v>
      </c>
      <c r="BF272" s="191">
        <f>IF(N272="snížená",J272,0)</f>
        <v>0</v>
      </c>
      <c r="BG272" s="191">
        <f>IF(N272="zákl. přenesená",J272,0)</f>
        <v>0</v>
      </c>
      <c r="BH272" s="191">
        <f>IF(N272="sníž. přenesená",J272,0)</f>
        <v>0</v>
      </c>
      <c r="BI272" s="191">
        <f>IF(N272="nulová",J272,0)</f>
        <v>0</v>
      </c>
      <c r="BJ272" s="15" t="s">
        <v>80</v>
      </c>
      <c r="BK272" s="191">
        <f>ROUND(I272*H272,2)</f>
        <v>0</v>
      </c>
      <c r="BL272" s="15" t="s">
        <v>353</v>
      </c>
      <c r="BM272" s="190" t="s">
        <v>1064</v>
      </c>
    </row>
    <row r="273" s="2" customFormat="1">
      <c r="A273" s="34"/>
      <c r="B273" s="35"/>
      <c r="C273" s="34"/>
      <c r="D273" s="192" t="s">
        <v>290</v>
      </c>
      <c r="E273" s="34"/>
      <c r="F273" s="193" t="s">
        <v>1063</v>
      </c>
      <c r="G273" s="34"/>
      <c r="H273" s="34"/>
      <c r="I273" s="194"/>
      <c r="J273" s="34"/>
      <c r="K273" s="34"/>
      <c r="L273" s="35"/>
      <c r="M273" s="195"/>
      <c r="N273" s="196"/>
      <c r="O273" s="73"/>
      <c r="P273" s="73"/>
      <c r="Q273" s="73"/>
      <c r="R273" s="73"/>
      <c r="S273" s="73"/>
      <c r="T273" s="74"/>
      <c r="U273" s="34"/>
      <c r="V273" s="34"/>
      <c r="W273" s="34"/>
      <c r="X273" s="34"/>
      <c r="Y273" s="34"/>
      <c r="Z273" s="34"/>
      <c r="AA273" s="34"/>
      <c r="AB273" s="34"/>
      <c r="AC273" s="34"/>
      <c r="AD273" s="34"/>
      <c r="AE273" s="34"/>
      <c r="AT273" s="15" t="s">
        <v>290</v>
      </c>
      <c r="AU273" s="15" t="s">
        <v>80</v>
      </c>
    </row>
    <row r="274" s="2" customFormat="1">
      <c r="A274" s="34"/>
      <c r="B274" s="35"/>
      <c r="C274" s="34"/>
      <c r="D274" s="192" t="s">
        <v>291</v>
      </c>
      <c r="E274" s="34"/>
      <c r="F274" s="197" t="s">
        <v>1065</v>
      </c>
      <c r="G274" s="34"/>
      <c r="H274" s="34"/>
      <c r="I274" s="194"/>
      <c r="J274" s="34"/>
      <c r="K274" s="34"/>
      <c r="L274" s="35"/>
      <c r="M274" s="195"/>
      <c r="N274" s="196"/>
      <c r="O274" s="73"/>
      <c r="P274" s="73"/>
      <c r="Q274" s="73"/>
      <c r="R274" s="73"/>
      <c r="S274" s="73"/>
      <c r="T274" s="74"/>
      <c r="U274" s="34"/>
      <c r="V274" s="34"/>
      <c r="W274" s="34"/>
      <c r="X274" s="34"/>
      <c r="Y274" s="34"/>
      <c r="Z274" s="34"/>
      <c r="AA274" s="34"/>
      <c r="AB274" s="34"/>
      <c r="AC274" s="34"/>
      <c r="AD274" s="34"/>
      <c r="AE274" s="34"/>
      <c r="AT274" s="15" t="s">
        <v>291</v>
      </c>
      <c r="AU274" s="15" t="s">
        <v>80</v>
      </c>
    </row>
    <row r="275" s="2" customFormat="1" ht="24.15" customHeight="1">
      <c r="A275" s="34"/>
      <c r="B275" s="177"/>
      <c r="C275" s="178" t="s">
        <v>544</v>
      </c>
      <c r="D275" s="178" t="s">
        <v>284</v>
      </c>
      <c r="E275" s="179" t="s">
        <v>924</v>
      </c>
      <c r="F275" s="180" t="s">
        <v>925</v>
      </c>
      <c r="G275" s="181" t="s">
        <v>287</v>
      </c>
      <c r="H275" s="182"/>
      <c r="I275" s="183"/>
      <c r="J275" s="184">
        <f>ROUND(I275*H275,2)</f>
        <v>0</v>
      </c>
      <c r="K275" s="185"/>
      <c r="L275" s="35"/>
      <c r="M275" s="186" t="s">
        <v>1</v>
      </c>
      <c r="N275" s="187" t="s">
        <v>38</v>
      </c>
      <c r="O275" s="73"/>
      <c r="P275" s="188">
        <f>O275*H275</f>
        <v>0</v>
      </c>
      <c r="Q275" s="188">
        <v>0</v>
      </c>
      <c r="R275" s="188">
        <f>Q275*H275</f>
        <v>0</v>
      </c>
      <c r="S275" s="188">
        <v>0</v>
      </c>
      <c r="T275" s="189">
        <f>S275*H275</f>
        <v>0</v>
      </c>
      <c r="U275" s="34"/>
      <c r="V275" s="34"/>
      <c r="W275" s="34"/>
      <c r="X275" s="34"/>
      <c r="Y275" s="34"/>
      <c r="Z275" s="34"/>
      <c r="AA275" s="34"/>
      <c r="AB275" s="34"/>
      <c r="AC275" s="34"/>
      <c r="AD275" s="34"/>
      <c r="AE275" s="34"/>
      <c r="AR275" s="190" t="s">
        <v>353</v>
      </c>
      <c r="AT275" s="190" t="s">
        <v>284</v>
      </c>
      <c r="AU275" s="190" t="s">
        <v>80</v>
      </c>
      <c r="AY275" s="15" t="s">
        <v>281</v>
      </c>
      <c r="BE275" s="191">
        <f>IF(N275="základní",J275,0)</f>
        <v>0</v>
      </c>
      <c r="BF275" s="191">
        <f>IF(N275="snížená",J275,0)</f>
        <v>0</v>
      </c>
      <c r="BG275" s="191">
        <f>IF(N275="zákl. přenesená",J275,0)</f>
        <v>0</v>
      </c>
      <c r="BH275" s="191">
        <f>IF(N275="sníž. přenesená",J275,0)</f>
        <v>0</v>
      </c>
      <c r="BI275" s="191">
        <f>IF(N275="nulová",J275,0)</f>
        <v>0</v>
      </c>
      <c r="BJ275" s="15" t="s">
        <v>80</v>
      </c>
      <c r="BK275" s="191">
        <f>ROUND(I275*H275,2)</f>
        <v>0</v>
      </c>
      <c r="BL275" s="15" t="s">
        <v>353</v>
      </c>
      <c r="BM275" s="190" t="s">
        <v>1066</v>
      </c>
    </row>
    <row r="276" s="2" customFormat="1">
      <c r="A276" s="34"/>
      <c r="B276" s="35"/>
      <c r="C276" s="34"/>
      <c r="D276" s="192" t="s">
        <v>290</v>
      </c>
      <c r="E276" s="34"/>
      <c r="F276" s="193" t="s">
        <v>925</v>
      </c>
      <c r="G276" s="34"/>
      <c r="H276" s="34"/>
      <c r="I276" s="194"/>
      <c r="J276" s="34"/>
      <c r="K276" s="34"/>
      <c r="L276" s="35"/>
      <c r="M276" s="195"/>
      <c r="N276" s="196"/>
      <c r="O276" s="73"/>
      <c r="P276" s="73"/>
      <c r="Q276" s="73"/>
      <c r="R276" s="73"/>
      <c r="S276" s="73"/>
      <c r="T276" s="74"/>
      <c r="U276" s="34"/>
      <c r="V276" s="34"/>
      <c r="W276" s="34"/>
      <c r="X276" s="34"/>
      <c r="Y276" s="34"/>
      <c r="Z276" s="34"/>
      <c r="AA276" s="34"/>
      <c r="AB276" s="34"/>
      <c r="AC276" s="34"/>
      <c r="AD276" s="34"/>
      <c r="AE276" s="34"/>
      <c r="AT276" s="15" t="s">
        <v>290</v>
      </c>
      <c r="AU276" s="15" t="s">
        <v>80</v>
      </c>
    </row>
    <row r="277" s="2" customFormat="1">
      <c r="A277" s="34"/>
      <c r="B277" s="35"/>
      <c r="C277" s="34"/>
      <c r="D277" s="192" t="s">
        <v>291</v>
      </c>
      <c r="E277" s="34"/>
      <c r="F277" s="197" t="s">
        <v>899</v>
      </c>
      <c r="G277" s="34"/>
      <c r="H277" s="34"/>
      <c r="I277" s="194"/>
      <c r="J277" s="34"/>
      <c r="K277" s="34"/>
      <c r="L277" s="35"/>
      <c r="M277" s="199"/>
      <c r="N277" s="200"/>
      <c r="O277" s="201"/>
      <c r="P277" s="201"/>
      <c r="Q277" s="201"/>
      <c r="R277" s="201"/>
      <c r="S277" s="201"/>
      <c r="T277" s="202"/>
      <c r="U277" s="34"/>
      <c r="V277" s="34"/>
      <c r="W277" s="34"/>
      <c r="X277" s="34"/>
      <c r="Y277" s="34"/>
      <c r="Z277" s="34"/>
      <c r="AA277" s="34"/>
      <c r="AB277" s="34"/>
      <c r="AC277" s="34"/>
      <c r="AD277" s="34"/>
      <c r="AE277" s="34"/>
      <c r="AT277" s="15" t="s">
        <v>291</v>
      </c>
      <c r="AU277" s="15" t="s">
        <v>80</v>
      </c>
    </row>
    <row r="278" s="2" customFormat="1" ht="6.96" customHeight="1">
      <c r="A278" s="34"/>
      <c r="B278" s="56"/>
      <c r="C278" s="57"/>
      <c r="D278" s="57"/>
      <c r="E278" s="57"/>
      <c r="F278" s="57"/>
      <c r="G278" s="57"/>
      <c r="H278" s="57"/>
      <c r="I278" s="57"/>
      <c r="J278" s="57"/>
      <c r="K278" s="57"/>
      <c r="L278" s="35"/>
      <c r="M278" s="34"/>
      <c r="O278" s="34"/>
      <c r="P278" s="34"/>
      <c r="Q278" s="34"/>
      <c r="R278" s="34"/>
      <c r="S278" s="34"/>
      <c r="T278" s="34"/>
      <c r="U278" s="34"/>
      <c r="V278" s="34"/>
      <c r="W278" s="34"/>
      <c r="X278" s="34"/>
      <c r="Y278" s="34"/>
      <c r="Z278" s="34"/>
      <c r="AA278" s="34"/>
      <c r="AB278" s="34"/>
      <c r="AC278" s="34"/>
      <c r="AD278" s="34"/>
      <c r="AE278" s="34"/>
    </row>
  </sheetData>
  <autoFilter ref="C132:K277"/>
  <mergeCells count="15">
    <mergeCell ref="E7:H7"/>
    <mergeCell ref="E11:H11"/>
    <mergeCell ref="E9:H9"/>
    <mergeCell ref="E13:H13"/>
    <mergeCell ref="E22:H22"/>
    <mergeCell ref="E31:H31"/>
    <mergeCell ref="E85:H85"/>
    <mergeCell ref="E89:H89"/>
    <mergeCell ref="E87:H87"/>
    <mergeCell ref="E91:H91"/>
    <mergeCell ref="E119:H119"/>
    <mergeCell ref="E123:H123"/>
    <mergeCell ref="E121:H121"/>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119</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1067</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ROUND(J128,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ROUND((SUM(BE128:BE185)),  2)</f>
        <v>0</v>
      </c>
      <c r="G37" s="34"/>
      <c r="H37" s="34"/>
      <c r="I37" s="133">
        <v>0.20999999999999999</v>
      </c>
      <c r="J37" s="132">
        <f>ROUND(((SUM(BE128:BE185))*I37),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ROUND((SUM(BF128:BF185)),  2)</f>
        <v>0</v>
      </c>
      <c r="G38" s="34"/>
      <c r="H38" s="34"/>
      <c r="I38" s="133">
        <v>0.12</v>
      </c>
      <c r="J38" s="132">
        <f>ROUND(((SUM(BF128:BF185))*I38),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ROUND((SUM(BG128:BG185)),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ROUND((SUM(BH128:BH185)),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ROUND((SUM(BI128:BI185)),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Objekt4 - Mobiliář</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J128</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J129</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J147</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1068</v>
      </c>
      <c r="E103" s="147"/>
      <c r="F103" s="147"/>
      <c r="G103" s="147"/>
      <c r="H103" s="147"/>
      <c r="I103" s="147"/>
      <c r="J103" s="148">
        <f>J157</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600</v>
      </c>
      <c r="E104" s="147"/>
      <c r="F104" s="147"/>
      <c r="G104" s="147"/>
      <c r="H104" s="147"/>
      <c r="I104" s="147"/>
      <c r="J104" s="148">
        <f>J182</f>
        <v>0</v>
      </c>
      <c r="K104" s="9"/>
      <c r="L104" s="145"/>
      <c r="S104" s="9"/>
      <c r="T104" s="9"/>
      <c r="U104" s="9"/>
      <c r="V104" s="9"/>
      <c r="W104" s="9"/>
      <c r="X104" s="9"/>
      <c r="Y104" s="9"/>
      <c r="Z104" s="9"/>
      <c r="AA104" s="9"/>
      <c r="AB104" s="9"/>
      <c r="AC104" s="9"/>
      <c r="AD104" s="9"/>
      <c r="AE104" s="9"/>
    </row>
    <row r="105" s="2" customFormat="1" ht="21.84" customHeight="1">
      <c r="A105" s="34"/>
      <c r="B105" s="35"/>
      <c r="C105" s="34"/>
      <c r="D105" s="34"/>
      <c r="E105" s="34"/>
      <c r="F105" s="34"/>
      <c r="G105" s="34"/>
      <c r="H105" s="34"/>
      <c r="I105" s="34"/>
      <c r="J105" s="34"/>
      <c r="K105" s="34"/>
      <c r="L105" s="51"/>
      <c r="S105" s="34"/>
      <c r="T105" s="34"/>
      <c r="U105" s="34"/>
      <c r="V105" s="34"/>
      <c r="W105" s="34"/>
      <c r="X105" s="34"/>
      <c r="Y105" s="34"/>
      <c r="Z105" s="34"/>
      <c r="AA105" s="34"/>
      <c r="AB105" s="34"/>
      <c r="AC105" s="34"/>
      <c r="AD105" s="34"/>
      <c r="AE105" s="34"/>
    </row>
    <row r="106" s="2" customFormat="1" ht="6.96" customHeight="1">
      <c r="A106" s="34"/>
      <c r="B106" s="56"/>
      <c r="C106" s="57"/>
      <c r="D106" s="57"/>
      <c r="E106" s="57"/>
      <c r="F106" s="57"/>
      <c r="G106" s="57"/>
      <c r="H106" s="57"/>
      <c r="I106" s="57"/>
      <c r="J106" s="57"/>
      <c r="K106" s="57"/>
      <c r="L106" s="51"/>
      <c r="S106" s="34"/>
      <c r="T106" s="34"/>
      <c r="U106" s="34"/>
      <c r="V106" s="34"/>
      <c r="W106" s="34"/>
      <c r="X106" s="34"/>
      <c r="Y106" s="34"/>
      <c r="Z106" s="34"/>
      <c r="AA106" s="34"/>
      <c r="AB106" s="34"/>
      <c r="AC106" s="34"/>
      <c r="AD106" s="34"/>
      <c r="AE106" s="34"/>
    </row>
    <row r="110" s="2" customFormat="1" ht="6.96" customHeight="1">
      <c r="A110" s="34"/>
      <c r="B110" s="58"/>
      <c r="C110" s="59"/>
      <c r="D110" s="59"/>
      <c r="E110" s="59"/>
      <c r="F110" s="59"/>
      <c r="G110" s="59"/>
      <c r="H110" s="59"/>
      <c r="I110" s="59"/>
      <c r="J110" s="59"/>
      <c r="K110" s="59"/>
      <c r="L110" s="51"/>
      <c r="S110" s="34"/>
      <c r="T110" s="34"/>
      <c r="U110" s="34"/>
      <c r="V110" s="34"/>
      <c r="W110" s="34"/>
      <c r="X110" s="34"/>
      <c r="Y110" s="34"/>
      <c r="Z110" s="34"/>
      <c r="AA110" s="34"/>
      <c r="AB110" s="34"/>
      <c r="AC110" s="34"/>
      <c r="AD110" s="34"/>
      <c r="AE110" s="34"/>
    </row>
    <row r="111" s="2" customFormat="1" ht="24.96" customHeight="1">
      <c r="A111" s="34"/>
      <c r="B111" s="35"/>
      <c r="C111" s="19" t="s">
        <v>266</v>
      </c>
      <c r="D111" s="34"/>
      <c r="E111" s="34"/>
      <c r="F111" s="34"/>
      <c r="G111" s="34"/>
      <c r="H111" s="34"/>
      <c r="I111" s="34"/>
      <c r="J111" s="34"/>
      <c r="K111" s="34"/>
      <c r="L111" s="51"/>
      <c r="S111" s="34"/>
      <c r="T111" s="34"/>
      <c r="U111" s="34"/>
      <c r="V111" s="34"/>
      <c r="W111" s="34"/>
      <c r="X111" s="34"/>
      <c r="Y111" s="34"/>
      <c r="Z111" s="34"/>
      <c r="AA111" s="34"/>
      <c r="AB111" s="34"/>
      <c r="AC111" s="34"/>
      <c r="AD111" s="34"/>
      <c r="AE111" s="34"/>
    </row>
    <row r="112" s="2" customFormat="1" ht="6.96" customHeight="1">
      <c r="A112" s="34"/>
      <c r="B112" s="35"/>
      <c r="C112" s="34"/>
      <c r="D112" s="34"/>
      <c r="E112" s="34"/>
      <c r="F112" s="34"/>
      <c r="G112" s="34"/>
      <c r="H112" s="34"/>
      <c r="I112" s="34"/>
      <c r="J112" s="34"/>
      <c r="K112" s="34"/>
      <c r="L112" s="51"/>
      <c r="S112" s="34"/>
      <c r="T112" s="34"/>
      <c r="U112" s="34"/>
      <c r="V112" s="34"/>
      <c r="W112" s="34"/>
      <c r="X112" s="34"/>
      <c r="Y112" s="34"/>
      <c r="Z112" s="34"/>
      <c r="AA112" s="34"/>
      <c r="AB112" s="34"/>
      <c r="AC112" s="34"/>
      <c r="AD112" s="34"/>
      <c r="AE112" s="34"/>
    </row>
    <row r="113" s="2" customFormat="1" ht="12" customHeight="1">
      <c r="A113" s="34"/>
      <c r="B113" s="35"/>
      <c r="C113" s="28" t="s">
        <v>16</v>
      </c>
      <c r="D113" s="34"/>
      <c r="E113" s="34"/>
      <c r="F113" s="34"/>
      <c r="G113" s="34"/>
      <c r="H113" s="34"/>
      <c r="I113" s="34"/>
      <c r="J113" s="34"/>
      <c r="K113" s="34"/>
      <c r="L113" s="51"/>
      <c r="S113" s="34"/>
      <c r="T113" s="34"/>
      <c r="U113" s="34"/>
      <c r="V113" s="34"/>
      <c r="W113" s="34"/>
      <c r="X113" s="34"/>
      <c r="Y113" s="34"/>
      <c r="Z113" s="34"/>
      <c r="AA113" s="34"/>
      <c r="AB113" s="34"/>
      <c r="AC113" s="34"/>
      <c r="AD113" s="34"/>
      <c r="AE113" s="34"/>
    </row>
    <row r="114" s="2" customFormat="1" ht="16.5" customHeight="1">
      <c r="A114" s="34"/>
      <c r="B114" s="35"/>
      <c r="C114" s="34"/>
      <c r="D114" s="34"/>
      <c r="E114" s="126" t="str">
        <f>E7</f>
        <v>Městský park -Děkanská zahrada Pelhřimov - kompletní provedení</v>
      </c>
      <c r="F114" s="28"/>
      <c r="G114" s="28"/>
      <c r="H114" s="28"/>
      <c r="I114" s="34"/>
      <c r="J114" s="34"/>
      <c r="K114" s="34"/>
      <c r="L114" s="51"/>
      <c r="S114" s="34"/>
      <c r="T114" s="34"/>
      <c r="U114" s="34"/>
      <c r="V114" s="34"/>
      <c r="W114" s="34"/>
      <c r="X114" s="34"/>
      <c r="Y114" s="34"/>
      <c r="Z114" s="34"/>
      <c r="AA114" s="34"/>
      <c r="AB114" s="34"/>
      <c r="AC114" s="34"/>
      <c r="AD114" s="34"/>
      <c r="AE114" s="34"/>
    </row>
    <row r="115" s="1" customFormat="1" ht="12" customHeight="1">
      <c r="B115" s="18"/>
      <c r="C115" s="28" t="s">
        <v>249</v>
      </c>
      <c r="L115" s="18"/>
    </row>
    <row r="116" s="1" customFormat="1" ht="16.5" customHeight="1">
      <c r="B116" s="18"/>
      <c r="E116" s="126" t="s">
        <v>250</v>
      </c>
      <c r="F116" s="1"/>
      <c r="G116" s="1"/>
      <c r="H116" s="1"/>
      <c r="L116" s="18"/>
    </row>
    <row r="117" s="1" customFormat="1" ht="12" customHeight="1">
      <c r="B117" s="18"/>
      <c r="C117" s="28" t="s">
        <v>251</v>
      </c>
      <c r="L117" s="18"/>
    </row>
    <row r="118" s="2" customFormat="1" ht="16.5" customHeight="1">
      <c r="A118" s="34"/>
      <c r="B118" s="35"/>
      <c r="C118" s="34"/>
      <c r="D118" s="34"/>
      <c r="E118" s="127" t="s">
        <v>252</v>
      </c>
      <c r="F118" s="34"/>
      <c r="G118" s="34"/>
      <c r="H118" s="34"/>
      <c r="I118" s="34"/>
      <c r="J118" s="34"/>
      <c r="K118" s="34"/>
      <c r="L118" s="51"/>
      <c r="S118" s="34"/>
      <c r="T118" s="34"/>
      <c r="U118" s="34"/>
      <c r="V118" s="34"/>
      <c r="W118" s="34"/>
      <c r="X118" s="34"/>
      <c r="Y118" s="34"/>
      <c r="Z118" s="34"/>
      <c r="AA118" s="34"/>
      <c r="AB118" s="34"/>
      <c r="AC118" s="34"/>
      <c r="AD118" s="34"/>
      <c r="AE118" s="34"/>
    </row>
    <row r="119" s="2" customFormat="1" ht="12" customHeight="1">
      <c r="A119" s="34"/>
      <c r="B119" s="35"/>
      <c r="C119" s="28" t="s">
        <v>395</v>
      </c>
      <c r="D119" s="34"/>
      <c r="E119" s="34"/>
      <c r="F119" s="34"/>
      <c r="G119" s="34"/>
      <c r="H119" s="34"/>
      <c r="I119" s="34"/>
      <c r="J119" s="34"/>
      <c r="K119" s="34"/>
      <c r="L119" s="51"/>
      <c r="S119" s="34"/>
      <c r="T119" s="34"/>
      <c r="U119" s="34"/>
      <c r="V119" s="34"/>
      <c r="W119" s="34"/>
      <c r="X119" s="34"/>
      <c r="Y119" s="34"/>
      <c r="Z119" s="34"/>
      <c r="AA119" s="34"/>
      <c r="AB119" s="34"/>
      <c r="AC119" s="34"/>
      <c r="AD119" s="34"/>
      <c r="AE119" s="34"/>
    </row>
    <row r="120" s="2" customFormat="1" ht="16.5" customHeight="1">
      <c r="A120" s="34"/>
      <c r="B120" s="35"/>
      <c r="C120" s="34"/>
      <c r="D120" s="34"/>
      <c r="E120" s="63" t="str">
        <f>E13</f>
        <v>Objekt4 - Mobiliář</v>
      </c>
      <c r="F120" s="34"/>
      <c r="G120" s="34"/>
      <c r="H120" s="34"/>
      <c r="I120" s="34"/>
      <c r="J120" s="34"/>
      <c r="K120" s="34"/>
      <c r="L120" s="51"/>
      <c r="S120" s="34"/>
      <c r="T120" s="34"/>
      <c r="U120" s="34"/>
      <c r="V120" s="34"/>
      <c r="W120" s="34"/>
      <c r="X120" s="34"/>
      <c r="Y120" s="34"/>
      <c r="Z120" s="34"/>
      <c r="AA120" s="34"/>
      <c r="AB120" s="34"/>
      <c r="AC120" s="34"/>
      <c r="AD120" s="34"/>
      <c r="AE120" s="34"/>
    </row>
    <row r="121" s="2" customFormat="1" ht="6.96" customHeight="1">
      <c r="A121" s="34"/>
      <c r="B121" s="35"/>
      <c r="C121" s="34"/>
      <c r="D121" s="34"/>
      <c r="E121" s="34"/>
      <c r="F121" s="34"/>
      <c r="G121" s="34"/>
      <c r="H121" s="34"/>
      <c r="I121" s="34"/>
      <c r="J121" s="34"/>
      <c r="K121" s="34"/>
      <c r="L121" s="51"/>
      <c r="S121" s="34"/>
      <c r="T121" s="34"/>
      <c r="U121" s="34"/>
      <c r="V121" s="34"/>
      <c r="W121" s="34"/>
      <c r="X121" s="34"/>
      <c r="Y121" s="34"/>
      <c r="Z121" s="34"/>
      <c r="AA121" s="34"/>
      <c r="AB121" s="34"/>
      <c r="AC121" s="34"/>
      <c r="AD121" s="34"/>
      <c r="AE121" s="34"/>
    </row>
    <row r="122" s="2" customFormat="1" ht="12" customHeight="1">
      <c r="A122" s="34"/>
      <c r="B122" s="35"/>
      <c r="C122" s="28" t="s">
        <v>20</v>
      </c>
      <c r="D122" s="34"/>
      <c r="E122" s="34"/>
      <c r="F122" s="23" t="str">
        <f>F16</f>
        <v xml:space="preserve"> </v>
      </c>
      <c r="G122" s="34"/>
      <c r="H122" s="34"/>
      <c r="I122" s="28" t="s">
        <v>22</v>
      </c>
      <c r="J122" s="65" t="str">
        <f>IF(J16="","",J16)</f>
        <v>5. 12. 2024</v>
      </c>
      <c r="K122" s="34"/>
      <c r="L122" s="51"/>
      <c r="S122" s="34"/>
      <c r="T122" s="34"/>
      <c r="U122" s="34"/>
      <c r="V122" s="34"/>
      <c r="W122" s="34"/>
      <c r="X122" s="34"/>
      <c r="Y122" s="34"/>
      <c r="Z122" s="34"/>
      <c r="AA122" s="34"/>
      <c r="AB122" s="34"/>
      <c r="AC122" s="34"/>
      <c r="AD122" s="34"/>
      <c r="AE122" s="34"/>
    </row>
    <row r="123" s="2" customFormat="1" ht="6.96" customHeight="1">
      <c r="A123" s="34"/>
      <c r="B123" s="35"/>
      <c r="C123" s="34"/>
      <c r="D123" s="34"/>
      <c r="E123" s="34"/>
      <c r="F123" s="34"/>
      <c r="G123" s="34"/>
      <c r="H123" s="34"/>
      <c r="I123" s="34"/>
      <c r="J123" s="34"/>
      <c r="K123" s="34"/>
      <c r="L123" s="51"/>
      <c r="S123" s="34"/>
      <c r="T123" s="34"/>
      <c r="U123" s="34"/>
      <c r="V123" s="34"/>
      <c r="W123" s="34"/>
      <c r="X123" s="34"/>
      <c r="Y123" s="34"/>
      <c r="Z123" s="34"/>
      <c r="AA123" s="34"/>
      <c r="AB123" s="34"/>
      <c r="AC123" s="34"/>
      <c r="AD123" s="34"/>
      <c r="AE123" s="34"/>
    </row>
    <row r="124" s="2" customFormat="1" ht="15.15" customHeight="1">
      <c r="A124" s="34"/>
      <c r="B124" s="35"/>
      <c r="C124" s="28" t="s">
        <v>24</v>
      </c>
      <c r="D124" s="34"/>
      <c r="E124" s="34"/>
      <c r="F124" s="23" t="str">
        <f>E19</f>
        <v xml:space="preserve"> </v>
      </c>
      <c r="G124" s="34"/>
      <c r="H124" s="34"/>
      <c r="I124" s="28" t="s">
        <v>29</v>
      </c>
      <c r="J124" s="32" t="str">
        <f>E25</f>
        <v xml:space="preserve"> </v>
      </c>
      <c r="K124" s="34"/>
      <c r="L124" s="51"/>
      <c r="S124" s="34"/>
      <c r="T124" s="34"/>
      <c r="U124" s="34"/>
      <c r="V124" s="34"/>
      <c r="W124" s="34"/>
      <c r="X124" s="34"/>
      <c r="Y124" s="34"/>
      <c r="Z124" s="34"/>
      <c r="AA124" s="34"/>
      <c r="AB124" s="34"/>
      <c r="AC124" s="34"/>
      <c r="AD124" s="34"/>
      <c r="AE124" s="34"/>
    </row>
    <row r="125" s="2" customFormat="1" ht="15.15" customHeight="1">
      <c r="A125" s="34"/>
      <c r="B125" s="35"/>
      <c r="C125" s="28" t="s">
        <v>27</v>
      </c>
      <c r="D125" s="34"/>
      <c r="E125" s="34"/>
      <c r="F125" s="23" t="str">
        <f>IF(E22="","",E22)</f>
        <v>Vyplň údaj</v>
      </c>
      <c r="G125" s="34"/>
      <c r="H125" s="34"/>
      <c r="I125" s="28" t="s">
        <v>31</v>
      </c>
      <c r="J125" s="32" t="str">
        <f>E28</f>
        <v xml:space="preserve"> </v>
      </c>
      <c r="K125" s="34"/>
      <c r="L125" s="51"/>
      <c r="S125" s="34"/>
      <c r="T125" s="34"/>
      <c r="U125" s="34"/>
      <c r="V125" s="34"/>
      <c r="W125" s="34"/>
      <c r="X125" s="34"/>
      <c r="Y125" s="34"/>
      <c r="Z125" s="34"/>
      <c r="AA125" s="34"/>
      <c r="AB125" s="34"/>
      <c r="AC125" s="34"/>
      <c r="AD125" s="34"/>
      <c r="AE125" s="34"/>
    </row>
    <row r="126" s="2" customFormat="1" ht="10.32"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11" customFormat="1" ht="29.28" customHeight="1">
      <c r="A127" s="153"/>
      <c r="B127" s="154"/>
      <c r="C127" s="155" t="s">
        <v>267</v>
      </c>
      <c r="D127" s="156" t="s">
        <v>58</v>
      </c>
      <c r="E127" s="156" t="s">
        <v>54</v>
      </c>
      <c r="F127" s="156" t="s">
        <v>55</v>
      </c>
      <c r="G127" s="156" t="s">
        <v>268</v>
      </c>
      <c r="H127" s="156" t="s">
        <v>269</v>
      </c>
      <c r="I127" s="156" t="s">
        <v>270</v>
      </c>
      <c r="J127" s="157" t="s">
        <v>257</v>
      </c>
      <c r="K127" s="158" t="s">
        <v>271</v>
      </c>
      <c r="L127" s="159"/>
      <c r="M127" s="82" t="s">
        <v>1</v>
      </c>
      <c r="N127" s="83" t="s">
        <v>37</v>
      </c>
      <c r="O127" s="83" t="s">
        <v>272</v>
      </c>
      <c r="P127" s="83" t="s">
        <v>273</v>
      </c>
      <c r="Q127" s="83" t="s">
        <v>274</v>
      </c>
      <c r="R127" s="83" t="s">
        <v>275</v>
      </c>
      <c r="S127" s="83" t="s">
        <v>276</v>
      </c>
      <c r="T127" s="84" t="s">
        <v>277</v>
      </c>
      <c r="U127" s="153"/>
      <c r="V127" s="153"/>
      <c r="W127" s="153"/>
      <c r="X127" s="153"/>
      <c r="Y127" s="153"/>
      <c r="Z127" s="153"/>
      <c r="AA127" s="153"/>
      <c r="AB127" s="153"/>
      <c r="AC127" s="153"/>
      <c r="AD127" s="153"/>
      <c r="AE127" s="153"/>
    </row>
    <row r="128" s="2" customFormat="1" ht="22.8" customHeight="1">
      <c r="A128" s="34"/>
      <c r="B128" s="35"/>
      <c r="C128" s="89" t="s">
        <v>278</v>
      </c>
      <c r="D128" s="34"/>
      <c r="E128" s="34"/>
      <c r="F128" s="34"/>
      <c r="G128" s="34"/>
      <c r="H128" s="34"/>
      <c r="I128" s="34"/>
      <c r="J128" s="160">
        <f>BK128</f>
        <v>0</v>
      </c>
      <c r="K128" s="34"/>
      <c r="L128" s="35"/>
      <c r="M128" s="85"/>
      <c r="N128" s="69"/>
      <c r="O128" s="86"/>
      <c r="P128" s="161">
        <f>P129+P147+P157+P182</f>
        <v>0</v>
      </c>
      <c r="Q128" s="86"/>
      <c r="R128" s="161">
        <f>R129+R147+R157+R182</f>
        <v>0</v>
      </c>
      <c r="S128" s="86"/>
      <c r="T128" s="162">
        <f>T129+T147+T157+T182</f>
        <v>0</v>
      </c>
      <c r="U128" s="34"/>
      <c r="V128" s="34"/>
      <c r="W128" s="34"/>
      <c r="X128" s="34"/>
      <c r="Y128" s="34"/>
      <c r="Z128" s="34"/>
      <c r="AA128" s="34"/>
      <c r="AB128" s="34"/>
      <c r="AC128" s="34"/>
      <c r="AD128" s="34"/>
      <c r="AE128" s="34"/>
      <c r="AT128" s="15" t="s">
        <v>72</v>
      </c>
      <c r="AU128" s="15" t="s">
        <v>259</v>
      </c>
      <c r="BK128" s="163">
        <f>BK129+BK147+BK157+BK182</f>
        <v>0</v>
      </c>
    </row>
    <row r="129" s="12" customFormat="1" ht="25.92" customHeight="1">
      <c r="A129" s="12"/>
      <c r="B129" s="164"/>
      <c r="C129" s="12"/>
      <c r="D129" s="165" t="s">
        <v>72</v>
      </c>
      <c r="E129" s="166" t="s">
        <v>80</v>
      </c>
      <c r="F129" s="166" t="s">
        <v>400</v>
      </c>
      <c r="G129" s="12"/>
      <c r="H129" s="12"/>
      <c r="I129" s="167"/>
      <c r="J129" s="168">
        <f>BK129</f>
        <v>0</v>
      </c>
      <c r="K129" s="12"/>
      <c r="L129" s="164"/>
      <c r="M129" s="169"/>
      <c r="N129" s="170"/>
      <c r="O129" s="170"/>
      <c r="P129" s="171">
        <f>SUM(P130:P146)</f>
        <v>0</v>
      </c>
      <c r="Q129" s="170"/>
      <c r="R129" s="171">
        <f>SUM(R130:R146)</f>
        <v>0</v>
      </c>
      <c r="S129" s="170"/>
      <c r="T129" s="172">
        <f>SUM(T130:T146)</f>
        <v>0</v>
      </c>
      <c r="U129" s="12"/>
      <c r="V129" s="12"/>
      <c r="W129" s="12"/>
      <c r="X129" s="12"/>
      <c r="Y129" s="12"/>
      <c r="Z129" s="12"/>
      <c r="AA129" s="12"/>
      <c r="AB129" s="12"/>
      <c r="AC129" s="12"/>
      <c r="AD129" s="12"/>
      <c r="AE129" s="12"/>
      <c r="AR129" s="165" t="s">
        <v>80</v>
      </c>
      <c r="AT129" s="173" t="s">
        <v>72</v>
      </c>
      <c r="AU129" s="173" t="s">
        <v>73</v>
      </c>
      <c r="AY129" s="165" t="s">
        <v>281</v>
      </c>
      <c r="BK129" s="174">
        <f>SUM(BK130:BK146)</f>
        <v>0</v>
      </c>
    </row>
    <row r="130" s="2" customFormat="1" ht="16.5" customHeight="1">
      <c r="A130" s="34"/>
      <c r="B130" s="177"/>
      <c r="C130" s="178" t="s">
        <v>80</v>
      </c>
      <c r="D130" s="178" t="s">
        <v>284</v>
      </c>
      <c r="E130" s="179" t="s">
        <v>1069</v>
      </c>
      <c r="F130" s="180" t="s">
        <v>1070</v>
      </c>
      <c r="G130" s="181" t="s">
        <v>510</v>
      </c>
      <c r="H130" s="203">
        <v>19.673999999999999</v>
      </c>
      <c r="I130" s="183"/>
      <c r="J130" s="184">
        <f>ROUND(I130*H130,2)</f>
        <v>0</v>
      </c>
      <c r="K130" s="185"/>
      <c r="L130" s="35"/>
      <c r="M130" s="186" t="s">
        <v>1</v>
      </c>
      <c r="N130" s="187" t="s">
        <v>38</v>
      </c>
      <c r="O130" s="73"/>
      <c r="P130" s="188">
        <f>O130*H130</f>
        <v>0</v>
      </c>
      <c r="Q130" s="188">
        <v>0</v>
      </c>
      <c r="R130" s="188">
        <f>Q130*H130</f>
        <v>0</v>
      </c>
      <c r="S130" s="188">
        <v>0</v>
      </c>
      <c r="T130" s="189">
        <f>S130*H130</f>
        <v>0</v>
      </c>
      <c r="U130" s="34"/>
      <c r="V130" s="34"/>
      <c r="W130" s="34"/>
      <c r="X130" s="34"/>
      <c r="Y130" s="34"/>
      <c r="Z130" s="34"/>
      <c r="AA130" s="34"/>
      <c r="AB130" s="34"/>
      <c r="AC130" s="34"/>
      <c r="AD130" s="34"/>
      <c r="AE130" s="34"/>
      <c r="AR130" s="190" t="s">
        <v>97</v>
      </c>
      <c r="AT130" s="190" t="s">
        <v>284</v>
      </c>
      <c r="AU130" s="190" t="s">
        <v>80</v>
      </c>
      <c r="AY130" s="15" t="s">
        <v>281</v>
      </c>
      <c r="BE130" s="191">
        <f>IF(N130="základní",J130,0)</f>
        <v>0</v>
      </c>
      <c r="BF130" s="191">
        <f>IF(N130="snížená",J130,0)</f>
        <v>0</v>
      </c>
      <c r="BG130" s="191">
        <f>IF(N130="zákl. přenesená",J130,0)</f>
        <v>0</v>
      </c>
      <c r="BH130" s="191">
        <f>IF(N130="sníž. přenesená",J130,0)</f>
        <v>0</v>
      </c>
      <c r="BI130" s="191">
        <f>IF(N130="nulová",J130,0)</f>
        <v>0</v>
      </c>
      <c r="BJ130" s="15" t="s">
        <v>80</v>
      </c>
      <c r="BK130" s="191">
        <f>ROUND(I130*H130,2)</f>
        <v>0</v>
      </c>
      <c r="BL130" s="15" t="s">
        <v>97</v>
      </c>
      <c r="BM130" s="190" t="s">
        <v>1071</v>
      </c>
    </row>
    <row r="131" s="2" customFormat="1">
      <c r="A131" s="34"/>
      <c r="B131" s="35"/>
      <c r="C131" s="34"/>
      <c r="D131" s="192" t="s">
        <v>290</v>
      </c>
      <c r="E131" s="34"/>
      <c r="F131" s="193" t="s">
        <v>1070</v>
      </c>
      <c r="G131" s="34"/>
      <c r="H131" s="34"/>
      <c r="I131" s="194"/>
      <c r="J131" s="34"/>
      <c r="K131" s="34"/>
      <c r="L131" s="35"/>
      <c r="M131" s="195"/>
      <c r="N131" s="196"/>
      <c r="O131" s="73"/>
      <c r="P131" s="73"/>
      <c r="Q131" s="73"/>
      <c r="R131" s="73"/>
      <c r="S131" s="73"/>
      <c r="T131" s="74"/>
      <c r="U131" s="34"/>
      <c r="V131" s="34"/>
      <c r="W131" s="34"/>
      <c r="X131" s="34"/>
      <c r="Y131" s="34"/>
      <c r="Z131" s="34"/>
      <c r="AA131" s="34"/>
      <c r="AB131" s="34"/>
      <c r="AC131" s="34"/>
      <c r="AD131" s="34"/>
      <c r="AE131" s="34"/>
      <c r="AT131" s="15" t="s">
        <v>290</v>
      </c>
      <c r="AU131" s="15" t="s">
        <v>80</v>
      </c>
    </row>
    <row r="132" s="2" customFormat="1">
      <c r="A132" s="34"/>
      <c r="B132" s="35"/>
      <c r="C132" s="34"/>
      <c r="D132" s="192" t="s">
        <v>291</v>
      </c>
      <c r="E132" s="34"/>
      <c r="F132" s="197" t="s">
        <v>1072</v>
      </c>
      <c r="G132" s="34"/>
      <c r="H132" s="34"/>
      <c r="I132" s="194"/>
      <c r="J132" s="34"/>
      <c r="K132" s="34"/>
      <c r="L132" s="35"/>
      <c r="M132" s="195"/>
      <c r="N132" s="196"/>
      <c r="O132" s="73"/>
      <c r="P132" s="73"/>
      <c r="Q132" s="73"/>
      <c r="R132" s="73"/>
      <c r="S132" s="73"/>
      <c r="T132" s="74"/>
      <c r="U132" s="34"/>
      <c r="V132" s="34"/>
      <c r="W132" s="34"/>
      <c r="X132" s="34"/>
      <c r="Y132" s="34"/>
      <c r="Z132" s="34"/>
      <c r="AA132" s="34"/>
      <c r="AB132" s="34"/>
      <c r="AC132" s="34"/>
      <c r="AD132" s="34"/>
      <c r="AE132" s="34"/>
      <c r="AT132" s="15" t="s">
        <v>291</v>
      </c>
      <c r="AU132" s="15" t="s">
        <v>80</v>
      </c>
    </row>
    <row r="133" s="2" customFormat="1" ht="24.15" customHeight="1">
      <c r="A133" s="34"/>
      <c r="B133" s="177"/>
      <c r="C133" s="178" t="s">
        <v>82</v>
      </c>
      <c r="D133" s="178" t="s">
        <v>284</v>
      </c>
      <c r="E133" s="179" t="s">
        <v>1073</v>
      </c>
      <c r="F133" s="180" t="s">
        <v>1074</v>
      </c>
      <c r="G133" s="181" t="s">
        <v>510</v>
      </c>
      <c r="H133" s="203">
        <v>9.8369999999999997</v>
      </c>
      <c r="I133" s="183"/>
      <c r="J133" s="184">
        <f>ROUND(I133*H133,2)</f>
        <v>0</v>
      </c>
      <c r="K133" s="185"/>
      <c r="L133" s="35"/>
      <c r="M133" s="186" t="s">
        <v>1</v>
      </c>
      <c r="N133" s="187" t="s">
        <v>38</v>
      </c>
      <c r="O133" s="73"/>
      <c r="P133" s="188">
        <f>O133*H133</f>
        <v>0</v>
      </c>
      <c r="Q133" s="188">
        <v>0</v>
      </c>
      <c r="R133" s="188">
        <f>Q133*H133</f>
        <v>0</v>
      </c>
      <c r="S133" s="188">
        <v>0</v>
      </c>
      <c r="T133" s="189">
        <f>S133*H133</f>
        <v>0</v>
      </c>
      <c r="U133" s="34"/>
      <c r="V133" s="34"/>
      <c r="W133" s="34"/>
      <c r="X133" s="34"/>
      <c r="Y133" s="34"/>
      <c r="Z133" s="34"/>
      <c r="AA133" s="34"/>
      <c r="AB133" s="34"/>
      <c r="AC133" s="34"/>
      <c r="AD133" s="34"/>
      <c r="AE133" s="34"/>
      <c r="AR133" s="190" t="s">
        <v>97</v>
      </c>
      <c r="AT133" s="190" t="s">
        <v>284</v>
      </c>
      <c r="AU133" s="190" t="s">
        <v>80</v>
      </c>
      <c r="AY133" s="15" t="s">
        <v>281</v>
      </c>
      <c r="BE133" s="191">
        <f>IF(N133="základní",J133,0)</f>
        <v>0</v>
      </c>
      <c r="BF133" s="191">
        <f>IF(N133="snížená",J133,0)</f>
        <v>0</v>
      </c>
      <c r="BG133" s="191">
        <f>IF(N133="zákl. přenesená",J133,0)</f>
        <v>0</v>
      </c>
      <c r="BH133" s="191">
        <f>IF(N133="sníž. přenesená",J133,0)</f>
        <v>0</v>
      </c>
      <c r="BI133" s="191">
        <f>IF(N133="nulová",J133,0)</f>
        <v>0</v>
      </c>
      <c r="BJ133" s="15" t="s">
        <v>80</v>
      </c>
      <c r="BK133" s="191">
        <f>ROUND(I133*H133,2)</f>
        <v>0</v>
      </c>
      <c r="BL133" s="15" t="s">
        <v>97</v>
      </c>
      <c r="BM133" s="190" t="s">
        <v>1075</v>
      </c>
    </row>
    <row r="134" s="2" customFormat="1">
      <c r="A134" s="34"/>
      <c r="B134" s="35"/>
      <c r="C134" s="34"/>
      <c r="D134" s="192" t="s">
        <v>290</v>
      </c>
      <c r="E134" s="34"/>
      <c r="F134" s="193" t="s">
        <v>1074</v>
      </c>
      <c r="G134" s="34"/>
      <c r="H134" s="34"/>
      <c r="I134" s="194"/>
      <c r="J134" s="34"/>
      <c r="K134" s="34"/>
      <c r="L134" s="35"/>
      <c r="M134" s="195"/>
      <c r="N134" s="196"/>
      <c r="O134" s="73"/>
      <c r="P134" s="73"/>
      <c r="Q134" s="73"/>
      <c r="R134" s="73"/>
      <c r="S134" s="73"/>
      <c r="T134" s="74"/>
      <c r="U134" s="34"/>
      <c r="V134" s="34"/>
      <c r="W134" s="34"/>
      <c r="X134" s="34"/>
      <c r="Y134" s="34"/>
      <c r="Z134" s="34"/>
      <c r="AA134" s="34"/>
      <c r="AB134" s="34"/>
      <c r="AC134" s="34"/>
      <c r="AD134" s="34"/>
      <c r="AE134" s="34"/>
      <c r="AT134" s="15" t="s">
        <v>290</v>
      </c>
      <c r="AU134" s="15" t="s">
        <v>80</v>
      </c>
    </row>
    <row r="135" s="2" customFormat="1">
      <c r="A135" s="34"/>
      <c r="B135" s="35"/>
      <c r="C135" s="34"/>
      <c r="D135" s="192" t="s">
        <v>291</v>
      </c>
      <c r="E135" s="34"/>
      <c r="F135" s="197" t="s">
        <v>1076</v>
      </c>
      <c r="G135" s="34"/>
      <c r="H135" s="34"/>
      <c r="I135" s="194"/>
      <c r="J135" s="34"/>
      <c r="K135" s="34"/>
      <c r="L135" s="35"/>
      <c r="M135" s="195"/>
      <c r="N135" s="196"/>
      <c r="O135" s="73"/>
      <c r="P135" s="73"/>
      <c r="Q135" s="73"/>
      <c r="R135" s="73"/>
      <c r="S135" s="73"/>
      <c r="T135" s="74"/>
      <c r="U135" s="34"/>
      <c r="V135" s="34"/>
      <c r="W135" s="34"/>
      <c r="X135" s="34"/>
      <c r="Y135" s="34"/>
      <c r="Z135" s="34"/>
      <c r="AA135" s="34"/>
      <c r="AB135" s="34"/>
      <c r="AC135" s="34"/>
      <c r="AD135" s="34"/>
      <c r="AE135" s="34"/>
      <c r="AT135" s="15" t="s">
        <v>291</v>
      </c>
      <c r="AU135" s="15" t="s">
        <v>80</v>
      </c>
    </row>
    <row r="136" s="2" customFormat="1" ht="24.15" customHeight="1">
      <c r="A136" s="34"/>
      <c r="B136" s="177"/>
      <c r="C136" s="178" t="s">
        <v>90</v>
      </c>
      <c r="D136" s="178" t="s">
        <v>284</v>
      </c>
      <c r="E136" s="179" t="s">
        <v>609</v>
      </c>
      <c r="F136" s="180" t="s">
        <v>689</v>
      </c>
      <c r="G136" s="181" t="s">
        <v>510</v>
      </c>
      <c r="H136" s="203">
        <v>19.673999999999999</v>
      </c>
      <c r="I136" s="183"/>
      <c r="J136" s="184">
        <f>ROUND(I136*H136,2)</f>
        <v>0</v>
      </c>
      <c r="K136" s="185"/>
      <c r="L136" s="35"/>
      <c r="M136" s="186" t="s">
        <v>1</v>
      </c>
      <c r="N136" s="187" t="s">
        <v>38</v>
      </c>
      <c r="O136" s="73"/>
      <c r="P136" s="188">
        <f>O136*H136</f>
        <v>0</v>
      </c>
      <c r="Q136" s="188">
        <v>0</v>
      </c>
      <c r="R136" s="188">
        <f>Q136*H136</f>
        <v>0</v>
      </c>
      <c r="S136" s="188">
        <v>0</v>
      </c>
      <c r="T136" s="189">
        <f>S136*H136</f>
        <v>0</v>
      </c>
      <c r="U136" s="34"/>
      <c r="V136" s="34"/>
      <c r="W136" s="34"/>
      <c r="X136" s="34"/>
      <c r="Y136" s="34"/>
      <c r="Z136" s="34"/>
      <c r="AA136" s="34"/>
      <c r="AB136" s="34"/>
      <c r="AC136" s="34"/>
      <c r="AD136" s="34"/>
      <c r="AE136" s="34"/>
      <c r="AR136" s="190" t="s">
        <v>97</v>
      </c>
      <c r="AT136" s="190" t="s">
        <v>284</v>
      </c>
      <c r="AU136" s="190" t="s">
        <v>80</v>
      </c>
      <c r="AY136" s="15" t="s">
        <v>281</v>
      </c>
      <c r="BE136" s="191">
        <f>IF(N136="základní",J136,0)</f>
        <v>0</v>
      </c>
      <c r="BF136" s="191">
        <f>IF(N136="snížená",J136,0)</f>
        <v>0</v>
      </c>
      <c r="BG136" s="191">
        <f>IF(N136="zákl. přenesená",J136,0)</f>
        <v>0</v>
      </c>
      <c r="BH136" s="191">
        <f>IF(N136="sníž. přenesená",J136,0)</f>
        <v>0</v>
      </c>
      <c r="BI136" s="191">
        <f>IF(N136="nulová",J136,0)</f>
        <v>0</v>
      </c>
      <c r="BJ136" s="15" t="s">
        <v>80</v>
      </c>
      <c r="BK136" s="191">
        <f>ROUND(I136*H136,2)</f>
        <v>0</v>
      </c>
      <c r="BL136" s="15" t="s">
        <v>97</v>
      </c>
      <c r="BM136" s="190" t="s">
        <v>1077</v>
      </c>
    </row>
    <row r="137" s="2" customFormat="1">
      <c r="A137" s="34"/>
      <c r="B137" s="35"/>
      <c r="C137" s="34"/>
      <c r="D137" s="192" t="s">
        <v>290</v>
      </c>
      <c r="E137" s="34"/>
      <c r="F137" s="193" t="s">
        <v>689</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290</v>
      </c>
      <c r="AU137" s="15" t="s">
        <v>80</v>
      </c>
    </row>
    <row r="138" s="2" customFormat="1">
      <c r="A138" s="34"/>
      <c r="B138" s="35"/>
      <c r="C138" s="34"/>
      <c r="D138" s="192" t="s">
        <v>291</v>
      </c>
      <c r="E138" s="34"/>
      <c r="F138" s="197" t="s">
        <v>1078</v>
      </c>
      <c r="G138" s="34"/>
      <c r="H138" s="34"/>
      <c r="I138" s="194"/>
      <c r="J138" s="34"/>
      <c r="K138" s="34"/>
      <c r="L138" s="35"/>
      <c r="M138" s="195"/>
      <c r="N138" s="196"/>
      <c r="O138" s="73"/>
      <c r="P138" s="73"/>
      <c r="Q138" s="73"/>
      <c r="R138" s="73"/>
      <c r="S138" s="73"/>
      <c r="T138" s="74"/>
      <c r="U138" s="34"/>
      <c r="V138" s="34"/>
      <c r="W138" s="34"/>
      <c r="X138" s="34"/>
      <c r="Y138" s="34"/>
      <c r="Z138" s="34"/>
      <c r="AA138" s="34"/>
      <c r="AB138" s="34"/>
      <c r="AC138" s="34"/>
      <c r="AD138" s="34"/>
      <c r="AE138" s="34"/>
      <c r="AT138" s="15" t="s">
        <v>291</v>
      </c>
      <c r="AU138" s="15" t="s">
        <v>80</v>
      </c>
    </row>
    <row r="139" s="2" customFormat="1" ht="24.15" customHeight="1">
      <c r="A139" s="34"/>
      <c r="B139" s="177"/>
      <c r="C139" s="178" t="s">
        <v>322</v>
      </c>
      <c r="D139" s="178" t="s">
        <v>284</v>
      </c>
      <c r="E139" s="179" t="s">
        <v>612</v>
      </c>
      <c r="F139" s="180" t="s">
        <v>613</v>
      </c>
      <c r="G139" s="181" t="s">
        <v>510</v>
      </c>
      <c r="H139" s="203">
        <v>59.021999999999998</v>
      </c>
      <c r="I139" s="183"/>
      <c r="J139" s="184">
        <f>ROUND(I139*H139,2)</f>
        <v>0</v>
      </c>
      <c r="K139" s="185"/>
      <c r="L139" s="35"/>
      <c r="M139" s="186" t="s">
        <v>1</v>
      </c>
      <c r="N139" s="187" t="s">
        <v>38</v>
      </c>
      <c r="O139" s="73"/>
      <c r="P139" s="188">
        <f>O139*H139</f>
        <v>0</v>
      </c>
      <c r="Q139" s="188">
        <v>0</v>
      </c>
      <c r="R139" s="188">
        <f>Q139*H139</f>
        <v>0</v>
      </c>
      <c r="S139" s="188">
        <v>0</v>
      </c>
      <c r="T139" s="189">
        <f>S139*H139</f>
        <v>0</v>
      </c>
      <c r="U139" s="34"/>
      <c r="V139" s="34"/>
      <c r="W139" s="34"/>
      <c r="X139" s="34"/>
      <c r="Y139" s="34"/>
      <c r="Z139" s="34"/>
      <c r="AA139" s="34"/>
      <c r="AB139" s="34"/>
      <c r="AC139" s="34"/>
      <c r="AD139" s="34"/>
      <c r="AE139" s="34"/>
      <c r="AR139" s="190" t="s">
        <v>97</v>
      </c>
      <c r="AT139" s="190" t="s">
        <v>284</v>
      </c>
      <c r="AU139" s="190" t="s">
        <v>80</v>
      </c>
      <c r="AY139" s="15" t="s">
        <v>281</v>
      </c>
      <c r="BE139" s="191">
        <f>IF(N139="základní",J139,0)</f>
        <v>0</v>
      </c>
      <c r="BF139" s="191">
        <f>IF(N139="snížená",J139,0)</f>
        <v>0</v>
      </c>
      <c r="BG139" s="191">
        <f>IF(N139="zákl. přenesená",J139,0)</f>
        <v>0</v>
      </c>
      <c r="BH139" s="191">
        <f>IF(N139="sníž. přenesená",J139,0)</f>
        <v>0</v>
      </c>
      <c r="BI139" s="191">
        <f>IF(N139="nulová",J139,0)</f>
        <v>0</v>
      </c>
      <c r="BJ139" s="15" t="s">
        <v>80</v>
      </c>
      <c r="BK139" s="191">
        <f>ROUND(I139*H139,2)</f>
        <v>0</v>
      </c>
      <c r="BL139" s="15" t="s">
        <v>97</v>
      </c>
      <c r="BM139" s="190" t="s">
        <v>1079</v>
      </c>
    </row>
    <row r="140" s="2" customFormat="1">
      <c r="A140" s="34"/>
      <c r="B140" s="35"/>
      <c r="C140" s="34"/>
      <c r="D140" s="192" t="s">
        <v>290</v>
      </c>
      <c r="E140" s="34"/>
      <c r="F140" s="193" t="s">
        <v>613</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290</v>
      </c>
      <c r="AU140" s="15" t="s">
        <v>80</v>
      </c>
    </row>
    <row r="141" s="2" customFormat="1">
      <c r="A141" s="34"/>
      <c r="B141" s="35"/>
      <c r="C141" s="34"/>
      <c r="D141" s="192" t="s">
        <v>291</v>
      </c>
      <c r="E141" s="34"/>
      <c r="F141" s="197" t="s">
        <v>1080</v>
      </c>
      <c r="G141" s="34"/>
      <c r="H141" s="34"/>
      <c r="I141" s="194"/>
      <c r="J141" s="34"/>
      <c r="K141" s="34"/>
      <c r="L141" s="35"/>
      <c r="M141" s="195"/>
      <c r="N141" s="196"/>
      <c r="O141" s="73"/>
      <c r="P141" s="73"/>
      <c r="Q141" s="73"/>
      <c r="R141" s="73"/>
      <c r="S141" s="73"/>
      <c r="T141" s="74"/>
      <c r="U141" s="34"/>
      <c r="V141" s="34"/>
      <c r="W141" s="34"/>
      <c r="X141" s="34"/>
      <c r="Y141" s="34"/>
      <c r="Z141" s="34"/>
      <c r="AA141" s="34"/>
      <c r="AB141" s="34"/>
      <c r="AC141" s="34"/>
      <c r="AD141" s="34"/>
      <c r="AE141" s="34"/>
      <c r="AT141" s="15" t="s">
        <v>291</v>
      </c>
      <c r="AU141" s="15" t="s">
        <v>80</v>
      </c>
    </row>
    <row r="142" s="2" customFormat="1" ht="21.75" customHeight="1">
      <c r="A142" s="34"/>
      <c r="B142" s="177"/>
      <c r="C142" s="178" t="s">
        <v>97</v>
      </c>
      <c r="D142" s="178" t="s">
        <v>284</v>
      </c>
      <c r="E142" s="179" t="s">
        <v>616</v>
      </c>
      <c r="F142" s="180" t="s">
        <v>714</v>
      </c>
      <c r="G142" s="181" t="s">
        <v>403</v>
      </c>
      <c r="H142" s="203">
        <v>19.673999999999999</v>
      </c>
      <c r="I142" s="183"/>
      <c r="J142" s="184">
        <f>ROUND(I142*H142,2)</f>
        <v>0</v>
      </c>
      <c r="K142" s="185"/>
      <c r="L142" s="35"/>
      <c r="M142" s="186" t="s">
        <v>1</v>
      </c>
      <c r="N142" s="187" t="s">
        <v>38</v>
      </c>
      <c r="O142" s="73"/>
      <c r="P142" s="188">
        <f>O142*H142</f>
        <v>0</v>
      </c>
      <c r="Q142" s="188">
        <v>0</v>
      </c>
      <c r="R142" s="188">
        <f>Q142*H142</f>
        <v>0</v>
      </c>
      <c r="S142" s="188">
        <v>0</v>
      </c>
      <c r="T142" s="189">
        <f>S142*H142</f>
        <v>0</v>
      </c>
      <c r="U142" s="34"/>
      <c r="V142" s="34"/>
      <c r="W142" s="34"/>
      <c r="X142" s="34"/>
      <c r="Y142" s="34"/>
      <c r="Z142" s="34"/>
      <c r="AA142" s="34"/>
      <c r="AB142" s="34"/>
      <c r="AC142" s="34"/>
      <c r="AD142" s="34"/>
      <c r="AE142" s="34"/>
      <c r="AR142" s="190" t="s">
        <v>97</v>
      </c>
      <c r="AT142" s="190" t="s">
        <v>284</v>
      </c>
      <c r="AU142" s="190" t="s">
        <v>80</v>
      </c>
      <c r="AY142" s="15" t="s">
        <v>281</v>
      </c>
      <c r="BE142" s="191">
        <f>IF(N142="základní",J142,0)</f>
        <v>0</v>
      </c>
      <c r="BF142" s="191">
        <f>IF(N142="snížená",J142,0)</f>
        <v>0</v>
      </c>
      <c r="BG142" s="191">
        <f>IF(N142="zákl. přenesená",J142,0)</f>
        <v>0</v>
      </c>
      <c r="BH142" s="191">
        <f>IF(N142="sníž. přenesená",J142,0)</f>
        <v>0</v>
      </c>
      <c r="BI142" s="191">
        <f>IF(N142="nulová",J142,0)</f>
        <v>0</v>
      </c>
      <c r="BJ142" s="15" t="s">
        <v>80</v>
      </c>
      <c r="BK142" s="191">
        <f>ROUND(I142*H142,2)</f>
        <v>0</v>
      </c>
      <c r="BL142" s="15" t="s">
        <v>97</v>
      </c>
      <c r="BM142" s="190" t="s">
        <v>1081</v>
      </c>
    </row>
    <row r="143" s="2" customFormat="1">
      <c r="A143" s="34"/>
      <c r="B143" s="35"/>
      <c r="C143" s="34"/>
      <c r="D143" s="192" t="s">
        <v>290</v>
      </c>
      <c r="E143" s="34"/>
      <c r="F143" s="193" t="s">
        <v>714</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290</v>
      </c>
      <c r="AU143" s="15" t="s">
        <v>80</v>
      </c>
    </row>
    <row r="144" s="2" customFormat="1">
      <c r="A144" s="34"/>
      <c r="B144" s="35"/>
      <c r="C144" s="34"/>
      <c r="D144" s="192" t="s">
        <v>291</v>
      </c>
      <c r="E144" s="34"/>
      <c r="F144" s="197" t="s">
        <v>1082</v>
      </c>
      <c r="G144" s="34"/>
      <c r="H144" s="34"/>
      <c r="I144" s="194"/>
      <c r="J144" s="34"/>
      <c r="K144" s="34"/>
      <c r="L144" s="35"/>
      <c r="M144" s="195"/>
      <c r="N144" s="196"/>
      <c r="O144" s="73"/>
      <c r="P144" s="73"/>
      <c r="Q144" s="73"/>
      <c r="R144" s="73"/>
      <c r="S144" s="73"/>
      <c r="T144" s="74"/>
      <c r="U144" s="34"/>
      <c r="V144" s="34"/>
      <c r="W144" s="34"/>
      <c r="X144" s="34"/>
      <c r="Y144" s="34"/>
      <c r="Z144" s="34"/>
      <c r="AA144" s="34"/>
      <c r="AB144" s="34"/>
      <c r="AC144" s="34"/>
      <c r="AD144" s="34"/>
      <c r="AE144" s="34"/>
      <c r="AT144" s="15" t="s">
        <v>291</v>
      </c>
      <c r="AU144" s="15" t="s">
        <v>80</v>
      </c>
    </row>
    <row r="145" s="2" customFormat="1" ht="24.15" customHeight="1">
      <c r="A145" s="34"/>
      <c r="B145" s="177"/>
      <c r="C145" s="178" t="s">
        <v>280</v>
      </c>
      <c r="D145" s="178" t="s">
        <v>284</v>
      </c>
      <c r="E145" s="179" t="s">
        <v>622</v>
      </c>
      <c r="F145" s="180" t="s">
        <v>717</v>
      </c>
      <c r="G145" s="181" t="s">
        <v>510</v>
      </c>
      <c r="H145" s="203">
        <v>19.673999999999999</v>
      </c>
      <c r="I145" s="183"/>
      <c r="J145" s="184">
        <f>ROUND(I145*H145,2)</f>
        <v>0</v>
      </c>
      <c r="K145" s="185"/>
      <c r="L145" s="35"/>
      <c r="M145" s="186" t="s">
        <v>1</v>
      </c>
      <c r="N145" s="187" t="s">
        <v>38</v>
      </c>
      <c r="O145" s="73"/>
      <c r="P145" s="188">
        <f>O145*H145</f>
        <v>0</v>
      </c>
      <c r="Q145" s="188">
        <v>0</v>
      </c>
      <c r="R145" s="188">
        <f>Q145*H145</f>
        <v>0</v>
      </c>
      <c r="S145" s="188">
        <v>0</v>
      </c>
      <c r="T145" s="189">
        <f>S145*H145</f>
        <v>0</v>
      </c>
      <c r="U145" s="34"/>
      <c r="V145" s="34"/>
      <c r="W145" s="34"/>
      <c r="X145" s="34"/>
      <c r="Y145" s="34"/>
      <c r="Z145" s="34"/>
      <c r="AA145" s="34"/>
      <c r="AB145" s="34"/>
      <c r="AC145" s="34"/>
      <c r="AD145" s="34"/>
      <c r="AE145" s="34"/>
      <c r="AR145" s="190" t="s">
        <v>97</v>
      </c>
      <c r="AT145" s="190" t="s">
        <v>284</v>
      </c>
      <c r="AU145" s="190" t="s">
        <v>80</v>
      </c>
      <c r="AY145" s="15" t="s">
        <v>281</v>
      </c>
      <c r="BE145" s="191">
        <f>IF(N145="základní",J145,0)</f>
        <v>0</v>
      </c>
      <c r="BF145" s="191">
        <f>IF(N145="snížená",J145,0)</f>
        <v>0</v>
      </c>
      <c r="BG145" s="191">
        <f>IF(N145="zákl. přenesená",J145,0)</f>
        <v>0</v>
      </c>
      <c r="BH145" s="191">
        <f>IF(N145="sníž. přenesená",J145,0)</f>
        <v>0</v>
      </c>
      <c r="BI145" s="191">
        <f>IF(N145="nulová",J145,0)</f>
        <v>0</v>
      </c>
      <c r="BJ145" s="15" t="s">
        <v>80</v>
      </c>
      <c r="BK145" s="191">
        <f>ROUND(I145*H145,2)</f>
        <v>0</v>
      </c>
      <c r="BL145" s="15" t="s">
        <v>97</v>
      </c>
      <c r="BM145" s="190" t="s">
        <v>1083</v>
      </c>
    </row>
    <row r="146" s="2" customFormat="1">
      <c r="A146" s="34"/>
      <c r="B146" s="35"/>
      <c r="C146" s="34"/>
      <c r="D146" s="192" t="s">
        <v>290</v>
      </c>
      <c r="E146" s="34"/>
      <c r="F146" s="193" t="s">
        <v>717</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290</v>
      </c>
      <c r="AU146" s="15" t="s">
        <v>80</v>
      </c>
    </row>
    <row r="147" s="12" customFormat="1" ht="25.92" customHeight="1">
      <c r="A147" s="12"/>
      <c r="B147" s="164"/>
      <c r="C147" s="12"/>
      <c r="D147" s="165" t="s">
        <v>72</v>
      </c>
      <c r="E147" s="166" t="s">
        <v>82</v>
      </c>
      <c r="F147" s="166" t="s">
        <v>726</v>
      </c>
      <c r="G147" s="12"/>
      <c r="H147" s="12"/>
      <c r="I147" s="167"/>
      <c r="J147" s="168">
        <f>BK147</f>
        <v>0</v>
      </c>
      <c r="K147" s="12"/>
      <c r="L147" s="164"/>
      <c r="M147" s="169"/>
      <c r="N147" s="170"/>
      <c r="O147" s="170"/>
      <c r="P147" s="171">
        <f>SUM(P148:P156)</f>
        <v>0</v>
      </c>
      <c r="Q147" s="170"/>
      <c r="R147" s="171">
        <f>SUM(R148:R156)</f>
        <v>0</v>
      </c>
      <c r="S147" s="170"/>
      <c r="T147" s="172">
        <f>SUM(T148:T156)</f>
        <v>0</v>
      </c>
      <c r="U147" s="12"/>
      <c r="V147" s="12"/>
      <c r="W147" s="12"/>
      <c r="X147" s="12"/>
      <c r="Y147" s="12"/>
      <c r="Z147" s="12"/>
      <c r="AA147" s="12"/>
      <c r="AB147" s="12"/>
      <c r="AC147" s="12"/>
      <c r="AD147" s="12"/>
      <c r="AE147" s="12"/>
      <c r="AR147" s="165" t="s">
        <v>80</v>
      </c>
      <c r="AT147" s="173" t="s">
        <v>72</v>
      </c>
      <c r="AU147" s="173" t="s">
        <v>73</v>
      </c>
      <c r="AY147" s="165" t="s">
        <v>281</v>
      </c>
      <c r="BK147" s="174">
        <f>SUM(BK148:BK156)</f>
        <v>0</v>
      </c>
    </row>
    <row r="148" s="2" customFormat="1" ht="16.5" customHeight="1">
      <c r="A148" s="34"/>
      <c r="B148" s="177"/>
      <c r="C148" s="178" t="s">
        <v>307</v>
      </c>
      <c r="D148" s="178" t="s">
        <v>284</v>
      </c>
      <c r="E148" s="179" t="s">
        <v>1084</v>
      </c>
      <c r="F148" s="180" t="s">
        <v>1085</v>
      </c>
      <c r="G148" s="181" t="s">
        <v>510</v>
      </c>
      <c r="H148" s="203">
        <v>19.673999999999999</v>
      </c>
      <c r="I148" s="183"/>
      <c r="J148" s="184">
        <f>ROUND(I148*H148,2)</f>
        <v>0</v>
      </c>
      <c r="K148" s="185"/>
      <c r="L148" s="35"/>
      <c r="M148" s="186" t="s">
        <v>1</v>
      </c>
      <c r="N148" s="187" t="s">
        <v>38</v>
      </c>
      <c r="O148" s="73"/>
      <c r="P148" s="188">
        <f>O148*H148</f>
        <v>0</v>
      </c>
      <c r="Q148" s="188">
        <v>0</v>
      </c>
      <c r="R148" s="188">
        <f>Q148*H148</f>
        <v>0</v>
      </c>
      <c r="S148" s="188">
        <v>0</v>
      </c>
      <c r="T148" s="189">
        <f>S148*H148</f>
        <v>0</v>
      </c>
      <c r="U148" s="34"/>
      <c r="V148" s="34"/>
      <c r="W148" s="34"/>
      <c r="X148" s="34"/>
      <c r="Y148" s="34"/>
      <c r="Z148" s="34"/>
      <c r="AA148" s="34"/>
      <c r="AB148" s="34"/>
      <c r="AC148" s="34"/>
      <c r="AD148" s="34"/>
      <c r="AE148" s="34"/>
      <c r="AR148" s="190" t="s">
        <v>97</v>
      </c>
      <c r="AT148" s="190" t="s">
        <v>284</v>
      </c>
      <c r="AU148" s="190" t="s">
        <v>80</v>
      </c>
      <c r="AY148" s="15" t="s">
        <v>281</v>
      </c>
      <c r="BE148" s="191">
        <f>IF(N148="základní",J148,0)</f>
        <v>0</v>
      </c>
      <c r="BF148" s="191">
        <f>IF(N148="snížená",J148,0)</f>
        <v>0</v>
      </c>
      <c r="BG148" s="191">
        <f>IF(N148="zákl. přenesená",J148,0)</f>
        <v>0</v>
      </c>
      <c r="BH148" s="191">
        <f>IF(N148="sníž. přenesená",J148,0)</f>
        <v>0</v>
      </c>
      <c r="BI148" s="191">
        <f>IF(N148="nulová",J148,0)</f>
        <v>0</v>
      </c>
      <c r="BJ148" s="15" t="s">
        <v>80</v>
      </c>
      <c r="BK148" s="191">
        <f>ROUND(I148*H148,2)</f>
        <v>0</v>
      </c>
      <c r="BL148" s="15" t="s">
        <v>97</v>
      </c>
      <c r="BM148" s="190" t="s">
        <v>1086</v>
      </c>
    </row>
    <row r="149" s="2" customFormat="1">
      <c r="A149" s="34"/>
      <c r="B149" s="35"/>
      <c r="C149" s="34"/>
      <c r="D149" s="192" t="s">
        <v>290</v>
      </c>
      <c r="E149" s="34"/>
      <c r="F149" s="193" t="s">
        <v>1085</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290</v>
      </c>
      <c r="AU149" s="15" t="s">
        <v>80</v>
      </c>
    </row>
    <row r="150" s="2" customFormat="1">
      <c r="A150" s="34"/>
      <c r="B150" s="35"/>
      <c r="C150" s="34"/>
      <c r="D150" s="192" t="s">
        <v>291</v>
      </c>
      <c r="E150" s="34"/>
      <c r="F150" s="197" t="s">
        <v>1087</v>
      </c>
      <c r="G150" s="34"/>
      <c r="H150" s="34"/>
      <c r="I150" s="194"/>
      <c r="J150" s="34"/>
      <c r="K150" s="34"/>
      <c r="L150" s="35"/>
      <c r="M150" s="195"/>
      <c r="N150" s="196"/>
      <c r="O150" s="73"/>
      <c r="P150" s="73"/>
      <c r="Q150" s="73"/>
      <c r="R150" s="73"/>
      <c r="S150" s="73"/>
      <c r="T150" s="74"/>
      <c r="U150" s="34"/>
      <c r="V150" s="34"/>
      <c r="W150" s="34"/>
      <c r="X150" s="34"/>
      <c r="Y150" s="34"/>
      <c r="Z150" s="34"/>
      <c r="AA150" s="34"/>
      <c r="AB150" s="34"/>
      <c r="AC150" s="34"/>
      <c r="AD150" s="34"/>
      <c r="AE150" s="34"/>
      <c r="AT150" s="15" t="s">
        <v>291</v>
      </c>
      <c r="AU150" s="15" t="s">
        <v>80</v>
      </c>
    </row>
    <row r="151" s="2" customFormat="1" ht="16.5" customHeight="1">
      <c r="A151" s="34"/>
      <c r="B151" s="177"/>
      <c r="C151" s="178" t="s">
        <v>312</v>
      </c>
      <c r="D151" s="178" t="s">
        <v>284</v>
      </c>
      <c r="E151" s="179" t="s">
        <v>1088</v>
      </c>
      <c r="F151" s="180" t="s">
        <v>1089</v>
      </c>
      <c r="G151" s="181" t="s">
        <v>403</v>
      </c>
      <c r="H151" s="203">
        <v>56.100000000000001</v>
      </c>
      <c r="I151" s="183"/>
      <c r="J151" s="184">
        <f>ROUND(I151*H151,2)</f>
        <v>0</v>
      </c>
      <c r="K151" s="185"/>
      <c r="L151" s="35"/>
      <c r="M151" s="186" t="s">
        <v>1</v>
      </c>
      <c r="N151" s="187" t="s">
        <v>38</v>
      </c>
      <c r="O151" s="73"/>
      <c r="P151" s="188">
        <f>O151*H151</f>
        <v>0</v>
      </c>
      <c r="Q151" s="188">
        <v>0</v>
      </c>
      <c r="R151" s="188">
        <f>Q151*H151</f>
        <v>0</v>
      </c>
      <c r="S151" s="188">
        <v>0</v>
      </c>
      <c r="T151" s="189">
        <f>S151*H151</f>
        <v>0</v>
      </c>
      <c r="U151" s="34"/>
      <c r="V151" s="34"/>
      <c r="W151" s="34"/>
      <c r="X151" s="34"/>
      <c r="Y151" s="34"/>
      <c r="Z151" s="34"/>
      <c r="AA151" s="34"/>
      <c r="AB151" s="34"/>
      <c r="AC151" s="34"/>
      <c r="AD151" s="34"/>
      <c r="AE151" s="34"/>
      <c r="AR151" s="190" t="s">
        <v>97</v>
      </c>
      <c r="AT151" s="190" t="s">
        <v>284</v>
      </c>
      <c r="AU151" s="190" t="s">
        <v>80</v>
      </c>
      <c r="AY151" s="15" t="s">
        <v>281</v>
      </c>
      <c r="BE151" s="191">
        <f>IF(N151="základní",J151,0)</f>
        <v>0</v>
      </c>
      <c r="BF151" s="191">
        <f>IF(N151="snížená",J151,0)</f>
        <v>0</v>
      </c>
      <c r="BG151" s="191">
        <f>IF(N151="zákl. přenesená",J151,0)</f>
        <v>0</v>
      </c>
      <c r="BH151" s="191">
        <f>IF(N151="sníž. přenesená",J151,0)</f>
        <v>0</v>
      </c>
      <c r="BI151" s="191">
        <f>IF(N151="nulová",J151,0)</f>
        <v>0</v>
      </c>
      <c r="BJ151" s="15" t="s">
        <v>80</v>
      </c>
      <c r="BK151" s="191">
        <f>ROUND(I151*H151,2)</f>
        <v>0</v>
      </c>
      <c r="BL151" s="15" t="s">
        <v>97</v>
      </c>
      <c r="BM151" s="190" t="s">
        <v>1090</v>
      </c>
    </row>
    <row r="152" s="2" customFormat="1">
      <c r="A152" s="34"/>
      <c r="B152" s="35"/>
      <c r="C152" s="34"/>
      <c r="D152" s="192" t="s">
        <v>290</v>
      </c>
      <c r="E152" s="34"/>
      <c r="F152" s="193" t="s">
        <v>1089</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290</v>
      </c>
      <c r="AU152" s="15" t="s">
        <v>80</v>
      </c>
    </row>
    <row r="153" s="2" customFormat="1">
      <c r="A153" s="34"/>
      <c r="B153" s="35"/>
      <c r="C153" s="34"/>
      <c r="D153" s="192" t="s">
        <v>291</v>
      </c>
      <c r="E153" s="34"/>
      <c r="F153" s="197" t="s">
        <v>1091</v>
      </c>
      <c r="G153" s="34"/>
      <c r="H153" s="34"/>
      <c r="I153" s="194"/>
      <c r="J153" s="34"/>
      <c r="K153" s="34"/>
      <c r="L153" s="35"/>
      <c r="M153" s="195"/>
      <c r="N153" s="196"/>
      <c r="O153" s="73"/>
      <c r="P153" s="73"/>
      <c r="Q153" s="73"/>
      <c r="R153" s="73"/>
      <c r="S153" s="73"/>
      <c r="T153" s="74"/>
      <c r="U153" s="34"/>
      <c r="V153" s="34"/>
      <c r="W153" s="34"/>
      <c r="X153" s="34"/>
      <c r="Y153" s="34"/>
      <c r="Z153" s="34"/>
      <c r="AA153" s="34"/>
      <c r="AB153" s="34"/>
      <c r="AC153" s="34"/>
      <c r="AD153" s="34"/>
      <c r="AE153" s="34"/>
      <c r="AT153" s="15" t="s">
        <v>291</v>
      </c>
      <c r="AU153" s="15" t="s">
        <v>80</v>
      </c>
    </row>
    <row r="154" s="2" customFormat="1" ht="16.5" customHeight="1">
      <c r="A154" s="34"/>
      <c r="B154" s="177"/>
      <c r="C154" s="178" t="s">
        <v>317</v>
      </c>
      <c r="D154" s="178" t="s">
        <v>284</v>
      </c>
      <c r="E154" s="179" t="s">
        <v>1092</v>
      </c>
      <c r="F154" s="180" t="s">
        <v>1093</v>
      </c>
      <c r="G154" s="181" t="s">
        <v>403</v>
      </c>
      <c r="H154" s="203">
        <v>56.100000000000001</v>
      </c>
      <c r="I154" s="183"/>
      <c r="J154" s="184">
        <f>ROUND(I154*H154,2)</f>
        <v>0</v>
      </c>
      <c r="K154" s="185"/>
      <c r="L154" s="35"/>
      <c r="M154" s="186" t="s">
        <v>1</v>
      </c>
      <c r="N154" s="187" t="s">
        <v>38</v>
      </c>
      <c r="O154" s="73"/>
      <c r="P154" s="188">
        <f>O154*H154</f>
        <v>0</v>
      </c>
      <c r="Q154" s="188">
        <v>0</v>
      </c>
      <c r="R154" s="188">
        <f>Q154*H154</f>
        <v>0</v>
      </c>
      <c r="S154" s="188">
        <v>0</v>
      </c>
      <c r="T154" s="189">
        <f>S154*H154</f>
        <v>0</v>
      </c>
      <c r="U154" s="34"/>
      <c r="V154" s="34"/>
      <c r="W154" s="34"/>
      <c r="X154" s="34"/>
      <c r="Y154" s="34"/>
      <c r="Z154" s="34"/>
      <c r="AA154" s="34"/>
      <c r="AB154" s="34"/>
      <c r="AC154" s="34"/>
      <c r="AD154" s="34"/>
      <c r="AE154" s="34"/>
      <c r="AR154" s="190" t="s">
        <v>97</v>
      </c>
      <c r="AT154" s="190" t="s">
        <v>284</v>
      </c>
      <c r="AU154" s="190" t="s">
        <v>80</v>
      </c>
      <c r="AY154" s="15" t="s">
        <v>281</v>
      </c>
      <c r="BE154" s="191">
        <f>IF(N154="základní",J154,0)</f>
        <v>0</v>
      </c>
      <c r="BF154" s="191">
        <f>IF(N154="snížená",J154,0)</f>
        <v>0</v>
      </c>
      <c r="BG154" s="191">
        <f>IF(N154="zákl. přenesená",J154,0)</f>
        <v>0</v>
      </c>
      <c r="BH154" s="191">
        <f>IF(N154="sníž. přenesená",J154,0)</f>
        <v>0</v>
      </c>
      <c r="BI154" s="191">
        <f>IF(N154="nulová",J154,0)</f>
        <v>0</v>
      </c>
      <c r="BJ154" s="15" t="s">
        <v>80</v>
      </c>
      <c r="BK154" s="191">
        <f>ROUND(I154*H154,2)</f>
        <v>0</v>
      </c>
      <c r="BL154" s="15" t="s">
        <v>97</v>
      </c>
      <c r="BM154" s="190" t="s">
        <v>1094</v>
      </c>
    </row>
    <row r="155" s="2" customFormat="1">
      <c r="A155" s="34"/>
      <c r="B155" s="35"/>
      <c r="C155" s="34"/>
      <c r="D155" s="192" t="s">
        <v>290</v>
      </c>
      <c r="E155" s="34"/>
      <c r="F155" s="193" t="s">
        <v>1093</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290</v>
      </c>
      <c r="AU155" s="15" t="s">
        <v>80</v>
      </c>
    </row>
    <row r="156" s="2" customFormat="1">
      <c r="A156" s="34"/>
      <c r="B156" s="35"/>
      <c r="C156" s="34"/>
      <c r="D156" s="192" t="s">
        <v>291</v>
      </c>
      <c r="E156" s="34"/>
      <c r="F156" s="197" t="s">
        <v>1095</v>
      </c>
      <c r="G156" s="34"/>
      <c r="H156" s="34"/>
      <c r="I156" s="194"/>
      <c r="J156" s="34"/>
      <c r="K156" s="34"/>
      <c r="L156" s="35"/>
      <c r="M156" s="195"/>
      <c r="N156" s="196"/>
      <c r="O156" s="73"/>
      <c r="P156" s="73"/>
      <c r="Q156" s="73"/>
      <c r="R156" s="73"/>
      <c r="S156" s="73"/>
      <c r="T156" s="74"/>
      <c r="U156" s="34"/>
      <c r="V156" s="34"/>
      <c r="W156" s="34"/>
      <c r="X156" s="34"/>
      <c r="Y156" s="34"/>
      <c r="Z156" s="34"/>
      <c r="AA156" s="34"/>
      <c r="AB156" s="34"/>
      <c r="AC156" s="34"/>
      <c r="AD156" s="34"/>
      <c r="AE156" s="34"/>
      <c r="AT156" s="15" t="s">
        <v>291</v>
      </c>
      <c r="AU156" s="15" t="s">
        <v>80</v>
      </c>
    </row>
    <row r="157" s="12" customFormat="1" ht="25.92" customHeight="1">
      <c r="A157" s="12"/>
      <c r="B157" s="164"/>
      <c r="C157" s="12"/>
      <c r="D157" s="165" t="s">
        <v>72</v>
      </c>
      <c r="E157" s="166" t="s">
        <v>1096</v>
      </c>
      <c r="F157" s="166" t="s">
        <v>1097</v>
      </c>
      <c r="G157" s="12"/>
      <c r="H157" s="12"/>
      <c r="I157" s="167"/>
      <c r="J157" s="168">
        <f>BK157</f>
        <v>0</v>
      </c>
      <c r="K157" s="12"/>
      <c r="L157" s="164"/>
      <c r="M157" s="169"/>
      <c r="N157" s="170"/>
      <c r="O157" s="170"/>
      <c r="P157" s="171">
        <f>SUM(P158:P181)</f>
        <v>0</v>
      </c>
      <c r="Q157" s="170"/>
      <c r="R157" s="171">
        <f>SUM(R158:R181)</f>
        <v>0</v>
      </c>
      <c r="S157" s="170"/>
      <c r="T157" s="172">
        <f>SUM(T158:T181)</f>
        <v>0</v>
      </c>
      <c r="U157" s="12"/>
      <c r="V157" s="12"/>
      <c r="W157" s="12"/>
      <c r="X157" s="12"/>
      <c r="Y157" s="12"/>
      <c r="Z157" s="12"/>
      <c r="AA157" s="12"/>
      <c r="AB157" s="12"/>
      <c r="AC157" s="12"/>
      <c r="AD157" s="12"/>
      <c r="AE157" s="12"/>
      <c r="AR157" s="165" t="s">
        <v>80</v>
      </c>
      <c r="AT157" s="173" t="s">
        <v>72</v>
      </c>
      <c r="AU157" s="173" t="s">
        <v>73</v>
      </c>
      <c r="AY157" s="165" t="s">
        <v>281</v>
      </c>
      <c r="BK157" s="174">
        <f>SUM(BK158:BK181)</f>
        <v>0</v>
      </c>
    </row>
    <row r="158" s="2" customFormat="1" ht="24.15" customHeight="1">
      <c r="A158" s="34"/>
      <c r="B158" s="177"/>
      <c r="C158" s="178" t="s">
        <v>322</v>
      </c>
      <c r="D158" s="178" t="s">
        <v>284</v>
      </c>
      <c r="E158" s="179" t="s">
        <v>1098</v>
      </c>
      <c r="F158" s="180" t="s">
        <v>1099</v>
      </c>
      <c r="G158" s="181" t="s">
        <v>410</v>
      </c>
      <c r="H158" s="203">
        <v>35</v>
      </c>
      <c r="I158" s="183"/>
      <c r="J158" s="184">
        <f>ROUND(I158*H158,2)</f>
        <v>0</v>
      </c>
      <c r="K158" s="185"/>
      <c r="L158" s="35"/>
      <c r="M158" s="186" t="s">
        <v>1</v>
      </c>
      <c r="N158" s="187" t="s">
        <v>38</v>
      </c>
      <c r="O158" s="73"/>
      <c r="P158" s="188">
        <f>O158*H158</f>
        <v>0</v>
      </c>
      <c r="Q158" s="188">
        <v>0</v>
      </c>
      <c r="R158" s="188">
        <f>Q158*H158</f>
        <v>0</v>
      </c>
      <c r="S158" s="188">
        <v>0</v>
      </c>
      <c r="T158" s="189">
        <f>S158*H158</f>
        <v>0</v>
      </c>
      <c r="U158" s="34"/>
      <c r="V158" s="34"/>
      <c r="W158" s="34"/>
      <c r="X158" s="34"/>
      <c r="Y158" s="34"/>
      <c r="Z158" s="34"/>
      <c r="AA158" s="34"/>
      <c r="AB158" s="34"/>
      <c r="AC158" s="34"/>
      <c r="AD158" s="34"/>
      <c r="AE158" s="34"/>
      <c r="AR158" s="190" t="s">
        <v>97</v>
      </c>
      <c r="AT158" s="190" t="s">
        <v>284</v>
      </c>
      <c r="AU158" s="190" t="s">
        <v>80</v>
      </c>
      <c r="AY158" s="15" t="s">
        <v>281</v>
      </c>
      <c r="BE158" s="191">
        <f>IF(N158="základní",J158,0)</f>
        <v>0</v>
      </c>
      <c r="BF158" s="191">
        <f>IF(N158="snížená",J158,0)</f>
        <v>0</v>
      </c>
      <c r="BG158" s="191">
        <f>IF(N158="zákl. přenesená",J158,0)</f>
        <v>0</v>
      </c>
      <c r="BH158" s="191">
        <f>IF(N158="sníž. přenesená",J158,0)</f>
        <v>0</v>
      </c>
      <c r="BI158" s="191">
        <f>IF(N158="nulová",J158,0)</f>
        <v>0</v>
      </c>
      <c r="BJ158" s="15" t="s">
        <v>80</v>
      </c>
      <c r="BK158" s="191">
        <f>ROUND(I158*H158,2)</f>
        <v>0</v>
      </c>
      <c r="BL158" s="15" t="s">
        <v>97</v>
      </c>
      <c r="BM158" s="190" t="s">
        <v>1100</v>
      </c>
    </row>
    <row r="159" s="2" customFormat="1">
      <c r="A159" s="34"/>
      <c r="B159" s="35"/>
      <c r="C159" s="34"/>
      <c r="D159" s="192" t="s">
        <v>290</v>
      </c>
      <c r="E159" s="34"/>
      <c r="F159" s="193" t="s">
        <v>1099</v>
      </c>
      <c r="G159" s="34"/>
      <c r="H159" s="34"/>
      <c r="I159" s="194"/>
      <c r="J159" s="34"/>
      <c r="K159" s="34"/>
      <c r="L159" s="35"/>
      <c r="M159" s="195"/>
      <c r="N159" s="196"/>
      <c r="O159" s="73"/>
      <c r="P159" s="73"/>
      <c r="Q159" s="73"/>
      <c r="R159" s="73"/>
      <c r="S159" s="73"/>
      <c r="T159" s="74"/>
      <c r="U159" s="34"/>
      <c r="V159" s="34"/>
      <c r="W159" s="34"/>
      <c r="X159" s="34"/>
      <c r="Y159" s="34"/>
      <c r="Z159" s="34"/>
      <c r="AA159" s="34"/>
      <c r="AB159" s="34"/>
      <c r="AC159" s="34"/>
      <c r="AD159" s="34"/>
      <c r="AE159" s="34"/>
      <c r="AT159" s="15" t="s">
        <v>290</v>
      </c>
      <c r="AU159" s="15" t="s">
        <v>80</v>
      </c>
    </row>
    <row r="160" s="2" customFormat="1">
      <c r="A160" s="34"/>
      <c r="B160" s="35"/>
      <c r="C160" s="34"/>
      <c r="D160" s="192" t="s">
        <v>291</v>
      </c>
      <c r="E160" s="34"/>
      <c r="F160" s="197" t="s">
        <v>1101</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291</v>
      </c>
      <c r="AU160" s="15" t="s">
        <v>80</v>
      </c>
    </row>
    <row r="161" s="2" customFormat="1" ht="24.15" customHeight="1">
      <c r="A161" s="34"/>
      <c r="B161" s="177"/>
      <c r="C161" s="178" t="s">
        <v>327</v>
      </c>
      <c r="D161" s="178" t="s">
        <v>284</v>
      </c>
      <c r="E161" s="179" t="s">
        <v>1102</v>
      </c>
      <c r="F161" s="180" t="s">
        <v>1103</v>
      </c>
      <c r="G161" s="181" t="s">
        <v>410</v>
      </c>
      <c r="H161" s="203">
        <v>11</v>
      </c>
      <c r="I161" s="183"/>
      <c r="J161" s="184">
        <f>ROUND(I161*H161,2)</f>
        <v>0</v>
      </c>
      <c r="K161" s="185"/>
      <c r="L161" s="35"/>
      <c r="M161" s="186" t="s">
        <v>1</v>
      </c>
      <c r="N161" s="187" t="s">
        <v>38</v>
      </c>
      <c r="O161" s="73"/>
      <c r="P161" s="188">
        <f>O161*H161</f>
        <v>0</v>
      </c>
      <c r="Q161" s="188">
        <v>0</v>
      </c>
      <c r="R161" s="188">
        <f>Q161*H161</f>
        <v>0</v>
      </c>
      <c r="S161" s="188">
        <v>0</v>
      </c>
      <c r="T161" s="189">
        <f>S161*H161</f>
        <v>0</v>
      </c>
      <c r="U161" s="34"/>
      <c r="V161" s="34"/>
      <c r="W161" s="34"/>
      <c r="X161" s="34"/>
      <c r="Y161" s="34"/>
      <c r="Z161" s="34"/>
      <c r="AA161" s="34"/>
      <c r="AB161" s="34"/>
      <c r="AC161" s="34"/>
      <c r="AD161" s="34"/>
      <c r="AE161" s="34"/>
      <c r="AR161" s="190" t="s">
        <v>97</v>
      </c>
      <c r="AT161" s="190" t="s">
        <v>284</v>
      </c>
      <c r="AU161" s="190" t="s">
        <v>80</v>
      </c>
      <c r="AY161" s="15" t="s">
        <v>281</v>
      </c>
      <c r="BE161" s="191">
        <f>IF(N161="základní",J161,0)</f>
        <v>0</v>
      </c>
      <c r="BF161" s="191">
        <f>IF(N161="snížená",J161,0)</f>
        <v>0</v>
      </c>
      <c r="BG161" s="191">
        <f>IF(N161="zákl. přenesená",J161,0)</f>
        <v>0</v>
      </c>
      <c r="BH161" s="191">
        <f>IF(N161="sníž. přenesená",J161,0)</f>
        <v>0</v>
      </c>
      <c r="BI161" s="191">
        <f>IF(N161="nulová",J161,0)</f>
        <v>0</v>
      </c>
      <c r="BJ161" s="15" t="s">
        <v>80</v>
      </c>
      <c r="BK161" s="191">
        <f>ROUND(I161*H161,2)</f>
        <v>0</v>
      </c>
      <c r="BL161" s="15" t="s">
        <v>97</v>
      </c>
      <c r="BM161" s="190" t="s">
        <v>1104</v>
      </c>
    </row>
    <row r="162" s="2" customFormat="1">
      <c r="A162" s="34"/>
      <c r="B162" s="35"/>
      <c r="C162" s="34"/>
      <c r="D162" s="192" t="s">
        <v>290</v>
      </c>
      <c r="E162" s="34"/>
      <c r="F162" s="193" t="s">
        <v>1103</v>
      </c>
      <c r="G162" s="34"/>
      <c r="H162" s="34"/>
      <c r="I162" s="194"/>
      <c r="J162" s="34"/>
      <c r="K162" s="34"/>
      <c r="L162" s="35"/>
      <c r="M162" s="195"/>
      <c r="N162" s="196"/>
      <c r="O162" s="73"/>
      <c r="P162" s="73"/>
      <c r="Q162" s="73"/>
      <c r="R162" s="73"/>
      <c r="S162" s="73"/>
      <c r="T162" s="74"/>
      <c r="U162" s="34"/>
      <c r="V162" s="34"/>
      <c r="W162" s="34"/>
      <c r="X162" s="34"/>
      <c r="Y162" s="34"/>
      <c r="Z162" s="34"/>
      <c r="AA162" s="34"/>
      <c r="AB162" s="34"/>
      <c r="AC162" s="34"/>
      <c r="AD162" s="34"/>
      <c r="AE162" s="34"/>
      <c r="AT162" s="15" t="s">
        <v>290</v>
      </c>
      <c r="AU162" s="15" t="s">
        <v>80</v>
      </c>
    </row>
    <row r="163" s="2" customFormat="1">
      <c r="A163" s="34"/>
      <c r="B163" s="35"/>
      <c r="C163" s="34"/>
      <c r="D163" s="192" t="s">
        <v>291</v>
      </c>
      <c r="E163" s="34"/>
      <c r="F163" s="197" t="s">
        <v>1105</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291</v>
      </c>
      <c r="AU163" s="15" t="s">
        <v>80</v>
      </c>
    </row>
    <row r="164" s="2" customFormat="1" ht="21.75" customHeight="1">
      <c r="A164" s="34"/>
      <c r="B164" s="177"/>
      <c r="C164" s="178" t="s">
        <v>332</v>
      </c>
      <c r="D164" s="178" t="s">
        <v>284</v>
      </c>
      <c r="E164" s="179" t="s">
        <v>1106</v>
      </c>
      <c r="F164" s="180" t="s">
        <v>1107</v>
      </c>
      <c r="G164" s="181" t="s">
        <v>410</v>
      </c>
      <c r="H164" s="203">
        <v>2</v>
      </c>
      <c r="I164" s="183"/>
      <c r="J164" s="184">
        <f>ROUND(I164*H164,2)</f>
        <v>0</v>
      </c>
      <c r="K164" s="185"/>
      <c r="L164" s="35"/>
      <c r="M164" s="186" t="s">
        <v>1</v>
      </c>
      <c r="N164" s="187" t="s">
        <v>38</v>
      </c>
      <c r="O164" s="73"/>
      <c r="P164" s="188">
        <f>O164*H164</f>
        <v>0</v>
      </c>
      <c r="Q164" s="188">
        <v>0</v>
      </c>
      <c r="R164" s="188">
        <f>Q164*H164</f>
        <v>0</v>
      </c>
      <c r="S164" s="188">
        <v>0</v>
      </c>
      <c r="T164" s="189">
        <f>S164*H164</f>
        <v>0</v>
      </c>
      <c r="U164" s="34"/>
      <c r="V164" s="34"/>
      <c r="W164" s="34"/>
      <c r="X164" s="34"/>
      <c r="Y164" s="34"/>
      <c r="Z164" s="34"/>
      <c r="AA164" s="34"/>
      <c r="AB164" s="34"/>
      <c r="AC164" s="34"/>
      <c r="AD164" s="34"/>
      <c r="AE164" s="34"/>
      <c r="AR164" s="190" t="s">
        <v>97</v>
      </c>
      <c r="AT164" s="190" t="s">
        <v>284</v>
      </c>
      <c r="AU164" s="190" t="s">
        <v>80</v>
      </c>
      <c r="AY164" s="15" t="s">
        <v>281</v>
      </c>
      <c r="BE164" s="191">
        <f>IF(N164="základní",J164,0)</f>
        <v>0</v>
      </c>
      <c r="BF164" s="191">
        <f>IF(N164="snížená",J164,0)</f>
        <v>0</v>
      </c>
      <c r="BG164" s="191">
        <f>IF(N164="zákl. přenesená",J164,0)</f>
        <v>0</v>
      </c>
      <c r="BH164" s="191">
        <f>IF(N164="sníž. přenesená",J164,0)</f>
        <v>0</v>
      </c>
      <c r="BI164" s="191">
        <f>IF(N164="nulová",J164,0)</f>
        <v>0</v>
      </c>
      <c r="BJ164" s="15" t="s">
        <v>80</v>
      </c>
      <c r="BK164" s="191">
        <f>ROUND(I164*H164,2)</f>
        <v>0</v>
      </c>
      <c r="BL164" s="15" t="s">
        <v>97</v>
      </c>
      <c r="BM164" s="190" t="s">
        <v>1108</v>
      </c>
    </row>
    <row r="165" s="2" customFormat="1">
      <c r="A165" s="34"/>
      <c r="B165" s="35"/>
      <c r="C165" s="34"/>
      <c r="D165" s="192" t="s">
        <v>290</v>
      </c>
      <c r="E165" s="34"/>
      <c r="F165" s="193" t="s">
        <v>1107</v>
      </c>
      <c r="G165" s="34"/>
      <c r="H165" s="34"/>
      <c r="I165" s="194"/>
      <c r="J165" s="34"/>
      <c r="K165" s="34"/>
      <c r="L165" s="35"/>
      <c r="M165" s="195"/>
      <c r="N165" s="196"/>
      <c r="O165" s="73"/>
      <c r="P165" s="73"/>
      <c r="Q165" s="73"/>
      <c r="R165" s="73"/>
      <c r="S165" s="73"/>
      <c r="T165" s="74"/>
      <c r="U165" s="34"/>
      <c r="V165" s="34"/>
      <c r="W165" s="34"/>
      <c r="X165" s="34"/>
      <c r="Y165" s="34"/>
      <c r="Z165" s="34"/>
      <c r="AA165" s="34"/>
      <c r="AB165" s="34"/>
      <c r="AC165" s="34"/>
      <c r="AD165" s="34"/>
      <c r="AE165" s="34"/>
      <c r="AT165" s="15" t="s">
        <v>290</v>
      </c>
      <c r="AU165" s="15" t="s">
        <v>80</v>
      </c>
    </row>
    <row r="166" s="2" customFormat="1">
      <c r="A166" s="34"/>
      <c r="B166" s="35"/>
      <c r="C166" s="34"/>
      <c r="D166" s="192" t="s">
        <v>291</v>
      </c>
      <c r="E166" s="34"/>
      <c r="F166" s="197" t="s">
        <v>1109</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291</v>
      </c>
      <c r="AU166" s="15" t="s">
        <v>80</v>
      </c>
    </row>
    <row r="167" s="2" customFormat="1" ht="24.15" customHeight="1">
      <c r="A167" s="34"/>
      <c r="B167" s="177"/>
      <c r="C167" s="178" t="s">
        <v>8</v>
      </c>
      <c r="D167" s="178" t="s">
        <v>284</v>
      </c>
      <c r="E167" s="179" t="s">
        <v>1110</v>
      </c>
      <c r="F167" s="180" t="s">
        <v>1111</v>
      </c>
      <c r="G167" s="181" t="s">
        <v>410</v>
      </c>
      <c r="H167" s="203">
        <v>2</v>
      </c>
      <c r="I167" s="183"/>
      <c r="J167" s="184">
        <f>ROUND(I167*H167,2)</f>
        <v>0</v>
      </c>
      <c r="K167" s="185"/>
      <c r="L167" s="35"/>
      <c r="M167" s="186" t="s">
        <v>1</v>
      </c>
      <c r="N167" s="187" t="s">
        <v>38</v>
      </c>
      <c r="O167" s="73"/>
      <c r="P167" s="188">
        <f>O167*H167</f>
        <v>0</v>
      </c>
      <c r="Q167" s="188">
        <v>0</v>
      </c>
      <c r="R167" s="188">
        <f>Q167*H167</f>
        <v>0</v>
      </c>
      <c r="S167" s="188">
        <v>0</v>
      </c>
      <c r="T167" s="189">
        <f>S167*H167</f>
        <v>0</v>
      </c>
      <c r="U167" s="34"/>
      <c r="V167" s="34"/>
      <c r="W167" s="34"/>
      <c r="X167" s="34"/>
      <c r="Y167" s="34"/>
      <c r="Z167" s="34"/>
      <c r="AA167" s="34"/>
      <c r="AB167" s="34"/>
      <c r="AC167" s="34"/>
      <c r="AD167" s="34"/>
      <c r="AE167" s="34"/>
      <c r="AR167" s="190" t="s">
        <v>97</v>
      </c>
      <c r="AT167" s="190" t="s">
        <v>284</v>
      </c>
      <c r="AU167" s="190" t="s">
        <v>80</v>
      </c>
      <c r="AY167" s="15" t="s">
        <v>281</v>
      </c>
      <c r="BE167" s="191">
        <f>IF(N167="základní",J167,0)</f>
        <v>0</v>
      </c>
      <c r="BF167" s="191">
        <f>IF(N167="snížená",J167,0)</f>
        <v>0</v>
      </c>
      <c r="BG167" s="191">
        <f>IF(N167="zákl. přenesená",J167,0)</f>
        <v>0</v>
      </c>
      <c r="BH167" s="191">
        <f>IF(N167="sníž. přenesená",J167,0)</f>
        <v>0</v>
      </c>
      <c r="BI167" s="191">
        <f>IF(N167="nulová",J167,0)</f>
        <v>0</v>
      </c>
      <c r="BJ167" s="15" t="s">
        <v>80</v>
      </c>
      <c r="BK167" s="191">
        <f>ROUND(I167*H167,2)</f>
        <v>0</v>
      </c>
      <c r="BL167" s="15" t="s">
        <v>97</v>
      </c>
      <c r="BM167" s="190" t="s">
        <v>1112</v>
      </c>
    </row>
    <row r="168" s="2" customFormat="1">
      <c r="A168" s="34"/>
      <c r="B168" s="35"/>
      <c r="C168" s="34"/>
      <c r="D168" s="192" t="s">
        <v>290</v>
      </c>
      <c r="E168" s="34"/>
      <c r="F168" s="193" t="s">
        <v>1111</v>
      </c>
      <c r="G168" s="34"/>
      <c r="H168" s="34"/>
      <c r="I168" s="194"/>
      <c r="J168" s="34"/>
      <c r="K168" s="34"/>
      <c r="L168" s="35"/>
      <c r="M168" s="195"/>
      <c r="N168" s="196"/>
      <c r="O168" s="73"/>
      <c r="P168" s="73"/>
      <c r="Q168" s="73"/>
      <c r="R168" s="73"/>
      <c r="S168" s="73"/>
      <c r="T168" s="74"/>
      <c r="U168" s="34"/>
      <c r="V168" s="34"/>
      <c r="W168" s="34"/>
      <c r="X168" s="34"/>
      <c r="Y168" s="34"/>
      <c r="Z168" s="34"/>
      <c r="AA168" s="34"/>
      <c r="AB168" s="34"/>
      <c r="AC168" s="34"/>
      <c r="AD168" s="34"/>
      <c r="AE168" s="34"/>
      <c r="AT168" s="15" t="s">
        <v>290</v>
      </c>
      <c r="AU168" s="15" t="s">
        <v>80</v>
      </c>
    </row>
    <row r="169" s="2" customFormat="1">
      <c r="A169" s="34"/>
      <c r="B169" s="35"/>
      <c r="C169" s="34"/>
      <c r="D169" s="192" t="s">
        <v>291</v>
      </c>
      <c r="E169" s="34"/>
      <c r="F169" s="197" t="s">
        <v>1109</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291</v>
      </c>
      <c r="AU169" s="15" t="s">
        <v>80</v>
      </c>
    </row>
    <row r="170" s="2" customFormat="1" ht="21.75" customHeight="1">
      <c r="A170" s="34"/>
      <c r="B170" s="177"/>
      <c r="C170" s="178" t="s">
        <v>439</v>
      </c>
      <c r="D170" s="178" t="s">
        <v>284</v>
      </c>
      <c r="E170" s="179" t="s">
        <v>1113</v>
      </c>
      <c r="F170" s="180" t="s">
        <v>1114</v>
      </c>
      <c r="G170" s="181" t="s">
        <v>410</v>
      </c>
      <c r="H170" s="203">
        <v>35</v>
      </c>
      <c r="I170" s="183"/>
      <c r="J170" s="184">
        <f>ROUND(I170*H170,2)</f>
        <v>0</v>
      </c>
      <c r="K170" s="185"/>
      <c r="L170" s="35"/>
      <c r="M170" s="186" t="s">
        <v>1</v>
      </c>
      <c r="N170" s="187" t="s">
        <v>38</v>
      </c>
      <c r="O170" s="73"/>
      <c r="P170" s="188">
        <f>O170*H170</f>
        <v>0</v>
      </c>
      <c r="Q170" s="188">
        <v>0</v>
      </c>
      <c r="R170" s="188">
        <f>Q170*H170</f>
        <v>0</v>
      </c>
      <c r="S170" s="188">
        <v>0</v>
      </c>
      <c r="T170" s="189">
        <f>S170*H170</f>
        <v>0</v>
      </c>
      <c r="U170" s="34"/>
      <c r="V170" s="34"/>
      <c r="W170" s="34"/>
      <c r="X170" s="34"/>
      <c r="Y170" s="34"/>
      <c r="Z170" s="34"/>
      <c r="AA170" s="34"/>
      <c r="AB170" s="34"/>
      <c r="AC170" s="34"/>
      <c r="AD170" s="34"/>
      <c r="AE170" s="34"/>
      <c r="AR170" s="190" t="s">
        <v>97</v>
      </c>
      <c r="AT170" s="190" t="s">
        <v>284</v>
      </c>
      <c r="AU170" s="190" t="s">
        <v>80</v>
      </c>
      <c r="AY170" s="15" t="s">
        <v>281</v>
      </c>
      <c r="BE170" s="191">
        <f>IF(N170="základní",J170,0)</f>
        <v>0</v>
      </c>
      <c r="BF170" s="191">
        <f>IF(N170="snížená",J170,0)</f>
        <v>0</v>
      </c>
      <c r="BG170" s="191">
        <f>IF(N170="zákl. přenesená",J170,0)</f>
        <v>0</v>
      </c>
      <c r="BH170" s="191">
        <f>IF(N170="sníž. přenesená",J170,0)</f>
        <v>0</v>
      </c>
      <c r="BI170" s="191">
        <f>IF(N170="nulová",J170,0)</f>
        <v>0</v>
      </c>
      <c r="BJ170" s="15" t="s">
        <v>80</v>
      </c>
      <c r="BK170" s="191">
        <f>ROUND(I170*H170,2)</f>
        <v>0</v>
      </c>
      <c r="BL170" s="15" t="s">
        <v>97</v>
      </c>
      <c r="BM170" s="190" t="s">
        <v>1115</v>
      </c>
    </row>
    <row r="171" s="2" customFormat="1">
      <c r="A171" s="34"/>
      <c r="B171" s="35"/>
      <c r="C171" s="34"/>
      <c r="D171" s="192" t="s">
        <v>290</v>
      </c>
      <c r="E171" s="34"/>
      <c r="F171" s="193" t="s">
        <v>1114</v>
      </c>
      <c r="G171" s="34"/>
      <c r="H171" s="34"/>
      <c r="I171" s="194"/>
      <c r="J171" s="34"/>
      <c r="K171" s="34"/>
      <c r="L171" s="35"/>
      <c r="M171" s="195"/>
      <c r="N171" s="196"/>
      <c r="O171" s="73"/>
      <c r="P171" s="73"/>
      <c r="Q171" s="73"/>
      <c r="R171" s="73"/>
      <c r="S171" s="73"/>
      <c r="T171" s="74"/>
      <c r="U171" s="34"/>
      <c r="V171" s="34"/>
      <c r="W171" s="34"/>
      <c r="X171" s="34"/>
      <c r="Y171" s="34"/>
      <c r="Z171" s="34"/>
      <c r="AA171" s="34"/>
      <c r="AB171" s="34"/>
      <c r="AC171" s="34"/>
      <c r="AD171" s="34"/>
      <c r="AE171" s="34"/>
      <c r="AT171" s="15" t="s">
        <v>290</v>
      </c>
      <c r="AU171" s="15" t="s">
        <v>80</v>
      </c>
    </row>
    <row r="172" s="2" customFormat="1">
      <c r="A172" s="34"/>
      <c r="B172" s="35"/>
      <c r="C172" s="34"/>
      <c r="D172" s="192" t="s">
        <v>291</v>
      </c>
      <c r="E172" s="34"/>
      <c r="F172" s="197" t="s">
        <v>1101</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291</v>
      </c>
      <c r="AU172" s="15" t="s">
        <v>80</v>
      </c>
    </row>
    <row r="173" s="2" customFormat="1" ht="21.75" customHeight="1">
      <c r="A173" s="34"/>
      <c r="B173" s="177"/>
      <c r="C173" s="178" t="s">
        <v>343</v>
      </c>
      <c r="D173" s="178" t="s">
        <v>284</v>
      </c>
      <c r="E173" s="179" t="s">
        <v>1116</v>
      </c>
      <c r="F173" s="180" t="s">
        <v>1117</v>
      </c>
      <c r="G173" s="181" t="s">
        <v>410</v>
      </c>
      <c r="H173" s="203">
        <v>11</v>
      </c>
      <c r="I173" s="183"/>
      <c r="J173" s="184">
        <f>ROUND(I173*H173,2)</f>
        <v>0</v>
      </c>
      <c r="K173" s="185"/>
      <c r="L173" s="35"/>
      <c r="M173" s="186" t="s">
        <v>1</v>
      </c>
      <c r="N173" s="187" t="s">
        <v>38</v>
      </c>
      <c r="O173" s="73"/>
      <c r="P173" s="188">
        <f>O173*H173</f>
        <v>0</v>
      </c>
      <c r="Q173" s="188">
        <v>0</v>
      </c>
      <c r="R173" s="188">
        <f>Q173*H173</f>
        <v>0</v>
      </c>
      <c r="S173" s="188">
        <v>0</v>
      </c>
      <c r="T173" s="189">
        <f>S173*H173</f>
        <v>0</v>
      </c>
      <c r="U173" s="34"/>
      <c r="V173" s="34"/>
      <c r="W173" s="34"/>
      <c r="X173" s="34"/>
      <c r="Y173" s="34"/>
      <c r="Z173" s="34"/>
      <c r="AA173" s="34"/>
      <c r="AB173" s="34"/>
      <c r="AC173" s="34"/>
      <c r="AD173" s="34"/>
      <c r="AE173" s="34"/>
      <c r="AR173" s="190" t="s">
        <v>97</v>
      </c>
      <c r="AT173" s="190" t="s">
        <v>284</v>
      </c>
      <c r="AU173" s="190" t="s">
        <v>80</v>
      </c>
      <c r="AY173" s="15" t="s">
        <v>281</v>
      </c>
      <c r="BE173" s="191">
        <f>IF(N173="základní",J173,0)</f>
        <v>0</v>
      </c>
      <c r="BF173" s="191">
        <f>IF(N173="snížená",J173,0)</f>
        <v>0</v>
      </c>
      <c r="BG173" s="191">
        <f>IF(N173="zákl. přenesená",J173,0)</f>
        <v>0</v>
      </c>
      <c r="BH173" s="191">
        <f>IF(N173="sníž. přenesená",J173,0)</f>
        <v>0</v>
      </c>
      <c r="BI173" s="191">
        <f>IF(N173="nulová",J173,0)</f>
        <v>0</v>
      </c>
      <c r="BJ173" s="15" t="s">
        <v>80</v>
      </c>
      <c r="BK173" s="191">
        <f>ROUND(I173*H173,2)</f>
        <v>0</v>
      </c>
      <c r="BL173" s="15" t="s">
        <v>97</v>
      </c>
      <c r="BM173" s="190" t="s">
        <v>1118</v>
      </c>
    </row>
    <row r="174" s="2" customFormat="1">
      <c r="A174" s="34"/>
      <c r="B174" s="35"/>
      <c r="C174" s="34"/>
      <c r="D174" s="192" t="s">
        <v>290</v>
      </c>
      <c r="E174" s="34"/>
      <c r="F174" s="193" t="s">
        <v>1117</v>
      </c>
      <c r="G174" s="34"/>
      <c r="H174" s="34"/>
      <c r="I174" s="194"/>
      <c r="J174" s="34"/>
      <c r="K174" s="34"/>
      <c r="L174" s="35"/>
      <c r="M174" s="195"/>
      <c r="N174" s="196"/>
      <c r="O174" s="73"/>
      <c r="P174" s="73"/>
      <c r="Q174" s="73"/>
      <c r="R174" s="73"/>
      <c r="S174" s="73"/>
      <c r="T174" s="74"/>
      <c r="U174" s="34"/>
      <c r="V174" s="34"/>
      <c r="W174" s="34"/>
      <c r="X174" s="34"/>
      <c r="Y174" s="34"/>
      <c r="Z174" s="34"/>
      <c r="AA174" s="34"/>
      <c r="AB174" s="34"/>
      <c r="AC174" s="34"/>
      <c r="AD174" s="34"/>
      <c r="AE174" s="34"/>
      <c r="AT174" s="15" t="s">
        <v>290</v>
      </c>
      <c r="AU174" s="15" t="s">
        <v>80</v>
      </c>
    </row>
    <row r="175" s="2" customFormat="1">
      <c r="A175" s="34"/>
      <c r="B175" s="35"/>
      <c r="C175" s="34"/>
      <c r="D175" s="192" t="s">
        <v>291</v>
      </c>
      <c r="E175" s="34"/>
      <c r="F175" s="197" t="s">
        <v>1105</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291</v>
      </c>
      <c r="AU175" s="15" t="s">
        <v>80</v>
      </c>
    </row>
    <row r="176" s="2" customFormat="1" ht="16.5" customHeight="1">
      <c r="A176" s="34"/>
      <c r="B176" s="177"/>
      <c r="C176" s="178" t="s">
        <v>348</v>
      </c>
      <c r="D176" s="178" t="s">
        <v>284</v>
      </c>
      <c r="E176" s="179" t="s">
        <v>1119</v>
      </c>
      <c r="F176" s="180" t="s">
        <v>1120</v>
      </c>
      <c r="G176" s="181" t="s">
        <v>410</v>
      </c>
      <c r="H176" s="203">
        <v>2</v>
      </c>
      <c r="I176" s="183"/>
      <c r="J176" s="184">
        <f>ROUND(I176*H176,2)</f>
        <v>0</v>
      </c>
      <c r="K176" s="185"/>
      <c r="L176" s="35"/>
      <c r="M176" s="186" t="s">
        <v>1</v>
      </c>
      <c r="N176" s="187" t="s">
        <v>38</v>
      </c>
      <c r="O176" s="73"/>
      <c r="P176" s="188">
        <f>O176*H176</f>
        <v>0</v>
      </c>
      <c r="Q176" s="188">
        <v>0</v>
      </c>
      <c r="R176" s="188">
        <f>Q176*H176</f>
        <v>0</v>
      </c>
      <c r="S176" s="188">
        <v>0</v>
      </c>
      <c r="T176" s="189">
        <f>S176*H176</f>
        <v>0</v>
      </c>
      <c r="U176" s="34"/>
      <c r="V176" s="34"/>
      <c r="W176" s="34"/>
      <c r="X176" s="34"/>
      <c r="Y176" s="34"/>
      <c r="Z176" s="34"/>
      <c r="AA176" s="34"/>
      <c r="AB176" s="34"/>
      <c r="AC176" s="34"/>
      <c r="AD176" s="34"/>
      <c r="AE176" s="34"/>
      <c r="AR176" s="190" t="s">
        <v>97</v>
      </c>
      <c r="AT176" s="190" t="s">
        <v>284</v>
      </c>
      <c r="AU176" s="190" t="s">
        <v>80</v>
      </c>
      <c r="AY176" s="15" t="s">
        <v>281</v>
      </c>
      <c r="BE176" s="191">
        <f>IF(N176="základní",J176,0)</f>
        <v>0</v>
      </c>
      <c r="BF176" s="191">
        <f>IF(N176="snížená",J176,0)</f>
        <v>0</v>
      </c>
      <c r="BG176" s="191">
        <f>IF(N176="zákl. přenesená",J176,0)</f>
        <v>0</v>
      </c>
      <c r="BH176" s="191">
        <f>IF(N176="sníž. přenesená",J176,0)</f>
        <v>0</v>
      </c>
      <c r="BI176" s="191">
        <f>IF(N176="nulová",J176,0)</f>
        <v>0</v>
      </c>
      <c r="BJ176" s="15" t="s">
        <v>80</v>
      </c>
      <c r="BK176" s="191">
        <f>ROUND(I176*H176,2)</f>
        <v>0</v>
      </c>
      <c r="BL176" s="15" t="s">
        <v>97</v>
      </c>
      <c r="BM176" s="190" t="s">
        <v>1121</v>
      </c>
    </row>
    <row r="177" s="2" customFormat="1">
      <c r="A177" s="34"/>
      <c r="B177" s="35"/>
      <c r="C177" s="34"/>
      <c r="D177" s="192" t="s">
        <v>290</v>
      </c>
      <c r="E177" s="34"/>
      <c r="F177" s="193" t="s">
        <v>1120</v>
      </c>
      <c r="G177" s="34"/>
      <c r="H177" s="34"/>
      <c r="I177" s="194"/>
      <c r="J177" s="34"/>
      <c r="K177" s="34"/>
      <c r="L177" s="35"/>
      <c r="M177" s="195"/>
      <c r="N177" s="196"/>
      <c r="O177" s="73"/>
      <c r="P177" s="73"/>
      <c r="Q177" s="73"/>
      <c r="R177" s="73"/>
      <c r="S177" s="73"/>
      <c r="T177" s="74"/>
      <c r="U177" s="34"/>
      <c r="V177" s="34"/>
      <c r="W177" s="34"/>
      <c r="X177" s="34"/>
      <c r="Y177" s="34"/>
      <c r="Z177" s="34"/>
      <c r="AA177" s="34"/>
      <c r="AB177" s="34"/>
      <c r="AC177" s="34"/>
      <c r="AD177" s="34"/>
      <c r="AE177" s="34"/>
      <c r="AT177" s="15" t="s">
        <v>290</v>
      </c>
      <c r="AU177" s="15" t="s">
        <v>80</v>
      </c>
    </row>
    <row r="178" s="2" customFormat="1">
      <c r="A178" s="34"/>
      <c r="B178" s="35"/>
      <c r="C178" s="34"/>
      <c r="D178" s="192" t="s">
        <v>291</v>
      </c>
      <c r="E178" s="34"/>
      <c r="F178" s="197" t="s">
        <v>1109</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291</v>
      </c>
      <c r="AU178" s="15" t="s">
        <v>80</v>
      </c>
    </row>
    <row r="179" s="2" customFormat="1" ht="16.5" customHeight="1">
      <c r="A179" s="34"/>
      <c r="B179" s="177"/>
      <c r="C179" s="178" t="s">
        <v>353</v>
      </c>
      <c r="D179" s="178" t="s">
        <v>284</v>
      </c>
      <c r="E179" s="179" t="s">
        <v>1122</v>
      </c>
      <c r="F179" s="180" t="s">
        <v>1123</v>
      </c>
      <c r="G179" s="181" t="s">
        <v>410</v>
      </c>
      <c r="H179" s="203">
        <v>2</v>
      </c>
      <c r="I179" s="183"/>
      <c r="J179" s="184">
        <f>ROUND(I179*H179,2)</f>
        <v>0</v>
      </c>
      <c r="K179" s="185"/>
      <c r="L179" s="35"/>
      <c r="M179" s="186" t="s">
        <v>1</v>
      </c>
      <c r="N179" s="187" t="s">
        <v>38</v>
      </c>
      <c r="O179" s="73"/>
      <c r="P179" s="188">
        <f>O179*H179</f>
        <v>0</v>
      </c>
      <c r="Q179" s="188">
        <v>0</v>
      </c>
      <c r="R179" s="188">
        <f>Q179*H179</f>
        <v>0</v>
      </c>
      <c r="S179" s="188">
        <v>0</v>
      </c>
      <c r="T179" s="189">
        <f>S179*H179</f>
        <v>0</v>
      </c>
      <c r="U179" s="34"/>
      <c r="V179" s="34"/>
      <c r="W179" s="34"/>
      <c r="X179" s="34"/>
      <c r="Y179" s="34"/>
      <c r="Z179" s="34"/>
      <c r="AA179" s="34"/>
      <c r="AB179" s="34"/>
      <c r="AC179" s="34"/>
      <c r="AD179" s="34"/>
      <c r="AE179" s="34"/>
      <c r="AR179" s="190" t="s">
        <v>97</v>
      </c>
      <c r="AT179" s="190" t="s">
        <v>284</v>
      </c>
      <c r="AU179" s="190" t="s">
        <v>80</v>
      </c>
      <c r="AY179" s="15" t="s">
        <v>281</v>
      </c>
      <c r="BE179" s="191">
        <f>IF(N179="základní",J179,0)</f>
        <v>0</v>
      </c>
      <c r="BF179" s="191">
        <f>IF(N179="snížená",J179,0)</f>
        <v>0</v>
      </c>
      <c r="BG179" s="191">
        <f>IF(N179="zákl. přenesená",J179,0)</f>
        <v>0</v>
      </c>
      <c r="BH179" s="191">
        <f>IF(N179="sníž. přenesená",J179,0)</f>
        <v>0</v>
      </c>
      <c r="BI179" s="191">
        <f>IF(N179="nulová",J179,0)</f>
        <v>0</v>
      </c>
      <c r="BJ179" s="15" t="s">
        <v>80</v>
      </c>
      <c r="BK179" s="191">
        <f>ROUND(I179*H179,2)</f>
        <v>0</v>
      </c>
      <c r="BL179" s="15" t="s">
        <v>97</v>
      </c>
      <c r="BM179" s="190" t="s">
        <v>1124</v>
      </c>
    </row>
    <row r="180" s="2" customFormat="1">
      <c r="A180" s="34"/>
      <c r="B180" s="35"/>
      <c r="C180" s="34"/>
      <c r="D180" s="192" t="s">
        <v>290</v>
      </c>
      <c r="E180" s="34"/>
      <c r="F180" s="193" t="s">
        <v>1123</v>
      </c>
      <c r="G180" s="34"/>
      <c r="H180" s="34"/>
      <c r="I180" s="194"/>
      <c r="J180" s="34"/>
      <c r="K180" s="34"/>
      <c r="L180" s="35"/>
      <c r="M180" s="195"/>
      <c r="N180" s="196"/>
      <c r="O180" s="73"/>
      <c r="P180" s="73"/>
      <c r="Q180" s="73"/>
      <c r="R180" s="73"/>
      <c r="S180" s="73"/>
      <c r="T180" s="74"/>
      <c r="U180" s="34"/>
      <c r="V180" s="34"/>
      <c r="W180" s="34"/>
      <c r="X180" s="34"/>
      <c r="Y180" s="34"/>
      <c r="Z180" s="34"/>
      <c r="AA180" s="34"/>
      <c r="AB180" s="34"/>
      <c r="AC180" s="34"/>
      <c r="AD180" s="34"/>
      <c r="AE180" s="34"/>
      <c r="AT180" s="15" t="s">
        <v>290</v>
      </c>
      <c r="AU180" s="15" t="s">
        <v>80</v>
      </c>
    </row>
    <row r="181" s="2" customFormat="1">
      <c r="A181" s="34"/>
      <c r="B181" s="35"/>
      <c r="C181" s="34"/>
      <c r="D181" s="192" t="s">
        <v>291</v>
      </c>
      <c r="E181" s="34"/>
      <c r="F181" s="197" t="s">
        <v>1109</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291</v>
      </c>
      <c r="AU181" s="15" t="s">
        <v>80</v>
      </c>
    </row>
    <row r="182" s="12" customFormat="1" ht="25.92" customHeight="1">
      <c r="A182" s="12"/>
      <c r="B182" s="164"/>
      <c r="C182" s="12"/>
      <c r="D182" s="165" t="s">
        <v>72</v>
      </c>
      <c r="E182" s="166" t="s">
        <v>653</v>
      </c>
      <c r="F182" s="166" t="s">
        <v>654</v>
      </c>
      <c r="G182" s="12"/>
      <c r="H182" s="12"/>
      <c r="I182" s="167"/>
      <c r="J182" s="168">
        <f>BK182</f>
        <v>0</v>
      </c>
      <c r="K182" s="12"/>
      <c r="L182" s="164"/>
      <c r="M182" s="169"/>
      <c r="N182" s="170"/>
      <c r="O182" s="170"/>
      <c r="P182" s="171">
        <f>SUM(P183:P185)</f>
        <v>0</v>
      </c>
      <c r="Q182" s="170"/>
      <c r="R182" s="171">
        <f>SUM(R183:R185)</f>
        <v>0</v>
      </c>
      <c r="S182" s="170"/>
      <c r="T182" s="172">
        <f>SUM(T183:T185)</f>
        <v>0</v>
      </c>
      <c r="U182" s="12"/>
      <c r="V182" s="12"/>
      <c r="W182" s="12"/>
      <c r="X182" s="12"/>
      <c r="Y182" s="12"/>
      <c r="Z182" s="12"/>
      <c r="AA182" s="12"/>
      <c r="AB182" s="12"/>
      <c r="AC182" s="12"/>
      <c r="AD182" s="12"/>
      <c r="AE182" s="12"/>
      <c r="AR182" s="165" t="s">
        <v>80</v>
      </c>
      <c r="AT182" s="173" t="s">
        <v>72</v>
      </c>
      <c r="AU182" s="173" t="s">
        <v>73</v>
      </c>
      <c r="AY182" s="165" t="s">
        <v>281</v>
      </c>
      <c r="BK182" s="174">
        <f>SUM(BK183:BK185)</f>
        <v>0</v>
      </c>
    </row>
    <row r="183" s="2" customFormat="1" ht="24.15" customHeight="1">
      <c r="A183" s="34"/>
      <c r="B183" s="177"/>
      <c r="C183" s="178" t="s">
        <v>360</v>
      </c>
      <c r="D183" s="178" t="s">
        <v>284</v>
      </c>
      <c r="E183" s="179" t="s">
        <v>848</v>
      </c>
      <c r="F183" s="180" t="s">
        <v>849</v>
      </c>
      <c r="G183" s="181" t="s">
        <v>515</v>
      </c>
      <c r="H183" s="203">
        <v>54.011000000000003</v>
      </c>
      <c r="I183" s="183"/>
      <c r="J183" s="184">
        <f>ROUND(I183*H183,2)</f>
        <v>0</v>
      </c>
      <c r="K183" s="185"/>
      <c r="L183" s="35"/>
      <c r="M183" s="186" t="s">
        <v>1</v>
      </c>
      <c r="N183" s="187" t="s">
        <v>38</v>
      </c>
      <c r="O183" s="73"/>
      <c r="P183" s="188">
        <f>O183*H183</f>
        <v>0</v>
      </c>
      <c r="Q183" s="188">
        <v>0</v>
      </c>
      <c r="R183" s="188">
        <f>Q183*H183</f>
        <v>0</v>
      </c>
      <c r="S183" s="188">
        <v>0</v>
      </c>
      <c r="T183" s="189">
        <f>S183*H183</f>
        <v>0</v>
      </c>
      <c r="U183" s="34"/>
      <c r="V183" s="34"/>
      <c r="W183" s="34"/>
      <c r="X183" s="34"/>
      <c r="Y183" s="34"/>
      <c r="Z183" s="34"/>
      <c r="AA183" s="34"/>
      <c r="AB183" s="34"/>
      <c r="AC183" s="34"/>
      <c r="AD183" s="34"/>
      <c r="AE183" s="34"/>
      <c r="AR183" s="190" t="s">
        <v>97</v>
      </c>
      <c r="AT183" s="190" t="s">
        <v>284</v>
      </c>
      <c r="AU183" s="190" t="s">
        <v>80</v>
      </c>
      <c r="AY183" s="15" t="s">
        <v>281</v>
      </c>
      <c r="BE183" s="191">
        <f>IF(N183="základní",J183,0)</f>
        <v>0</v>
      </c>
      <c r="BF183" s="191">
        <f>IF(N183="snížená",J183,0)</f>
        <v>0</v>
      </c>
      <c r="BG183" s="191">
        <f>IF(N183="zákl. přenesená",J183,0)</f>
        <v>0</v>
      </c>
      <c r="BH183" s="191">
        <f>IF(N183="sníž. přenesená",J183,0)</f>
        <v>0</v>
      </c>
      <c r="BI183" s="191">
        <f>IF(N183="nulová",J183,0)</f>
        <v>0</v>
      </c>
      <c r="BJ183" s="15" t="s">
        <v>80</v>
      </c>
      <c r="BK183" s="191">
        <f>ROUND(I183*H183,2)</f>
        <v>0</v>
      </c>
      <c r="BL183" s="15" t="s">
        <v>97</v>
      </c>
      <c r="BM183" s="190" t="s">
        <v>1125</v>
      </c>
    </row>
    <row r="184" s="2" customFormat="1">
      <c r="A184" s="34"/>
      <c r="B184" s="35"/>
      <c r="C184" s="34"/>
      <c r="D184" s="192" t="s">
        <v>290</v>
      </c>
      <c r="E184" s="34"/>
      <c r="F184" s="193" t="s">
        <v>849</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290</v>
      </c>
      <c r="AU184" s="15" t="s">
        <v>80</v>
      </c>
    </row>
    <row r="185" s="2" customFormat="1">
      <c r="A185" s="34"/>
      <c r="B185" s="35"/>
      <c r="C185" s="34"/>
      <c r="D185" s="192" t="s">
        <v>291</v>
      </c>
      <c r="E185" s="34"/>
      <c r="F185" s="197" t="s">
        <v>851</v>
      </c>
      <c r="G185" s="34"/>
      <c r="H185" s="34"/>
      <c r="I185" s="194"/>
      <c r="J185" s="34"/>
      <c r="K185" s="34"/>
      <c r="L185" s="35"/>
      <c r="M185" s="199"/>
      <c r="N185" s="200"/>
      <c r="O185" s="201"/>
      <c r="P185" s="201"/>
      <c r="Q185" s="201"/>
      <c r="R185" s="201"/>
      <c r="S185" s="201"/>
      <c r="T185" s="202"/>
      <c r="U185" s="34"/>
      <c r="V185" s="34"/>
      <c r="W185" s="34"/>
      <c r="X185" s="34"/>
      <c r="Y185" s="34"/>
      <c r="Z185" s="34"/>
      <c r="AA185" s="34"/>
      <c r="AB185" s="34"/>
      <c r="AC185" s="34"/>
      <c r="AD185" s="34"/>
      <c r="AE185" s="34"/>
      <c r="AT185" s="15" t="s">
        <v>291</v>
      </c>
      <c r="AU185" s="15" t="s">
        <v>80</v>
      </c>
    </row>
    <row r="186" s="2" customFormat="1" ht="6.96" customHeight="1">
      <c r="A186" s="34"/>
      <c r="B186" s="56"/>
      <c r="C186" s="57"/>
      <c r="D186" s="57"/>
      <c r="E186" s="57"/>
      <c r="F186" s="57"/>
      <c r="G186" s="57"/>
      <c r="H186" s="57"/>
      <c r="I186" s="57"/>
      <c r="J186" s="57"/>
      <c r="K186" s="57"/>
      <c r="L186" s="35"/>
      <c r="M186" s="34"/>
      <c r="O186" s="34"/>
      <c r="P186" s="34"/>
      <c r="Q186" s="34"/>
      <c r="R186" s="34"/>
      <c r="S186" s="34"/>
      <c r="T186" s="34"/>
      <c r="U186" s="34"/>
      <c r="V186" s="34"/>
      <c r="W186" s="34"/>
      <c r="X186" s="34"/>
      <c r="Y186" s="34"/>
      <c r="Z186" s="34"/>
      <c r="AA186" s="34"/>
      <c r="AB186" s="34"/>
      <c r="AC186" s="34"/>
      <c r="AD186" s="34"/>
      <c r="AE186" s="34"/>
    </row>
  </sheetData>
  <autoFilter ref="C127:K185"/>
  <mergeCells count="15">
    <mergeCell ref="E7:H7"/>
    <mergeCell ref="E11:H11"/>
    <mergeCell ref="E9:H9"/>
    <mergeCell ref="E13:H13"/>
    <mergeCell ref="E22:H22"/>
    <mergeCell ref="E31:H31"/>
    <mergeCell ref="E85:H85"/>
    <mergeCell ref="E89:H89"/>
    <mergeCell ref="E87:H87"/>
    <mergeCell ref="E91:H91"/>
    <mergeCell ref="E114:H114"/>
    <mergeCell ref="E118:H118"/>
    <mergeCell ref="E116:H116"/>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4" t="s">
        <v>5</v>
      </c>
      <c r="M2" s="1"/>
      <c r="N2" s="1"/>
      <c r="O2" s="1"/>
      <c r="P2" s="1"/>
      <c r="Q2" s="1"/>
      <c r="R2" s="1"/>
      <c r="S2" s="1"/>
      <c r="T2" s="1"/>
      <c r="U2" s="1"/>
      <c r="V2" s="1"/>
      <c r="AT2" s="15" t="s">
        <v>124</v>
      </c>
    </row>
    <row r="3" s="1" customFormat="1" ht="6.96" customHeight="1">
      <c r="B3" s="16"/>
      <c r="C3" s="17"/>
      <c r="D3" s="17"/>
      <c r="E3" s="17"/>
      <c r="F3" s="17"/>
      <c r="G3" s="17"/>
      <c r="H3" s="17"/>
      <c r="I3" s="17"/>
      <c r="J3" s="17"/>
      <c r="K3" s="17"/>
      <c r="L3" s="18"/>
      <c r="AT3" s="15" t="s">
        <v>82</v>
      </c>
    </row>
    <row r="4" s="1" customFormat="1" ht="24.96" customHeight="1">
      <c r="B4" s="18"/>
      <c r="D4" s="19" t="s">
        <v>248</v>
      </c>
      <c r="L4" s="18"/>
      <c r="M4" s="125" t="s">
        <v>10</v>
      </c>
      <c r="AT4" s="15" t="s">
        <v>3</v>
      </c>
    </row>
    <row r="5" s="1" customFormat="1" ht="6.96" customHeight="1">
      <c r="B5" s="18"/>
      <c r="L5" s="18"/>
    </row>
    <row r="6" s="1" customFormat="1" ht="12" customHeight="1">
      <c r="B6" s="18"/>
      <c r="D6" s="28" t="s">
        <v>16</v>
      </c>
      <c r="L6" s="18"/>
    </row>
    <row r="7" s="1" customFormat="1" ht="16.5" customHeight="1">
      <c r="B7" s="18"/>
      <c r="E7" s="126" t="str">
        <f>'Rekapitulace stavby'!K6</f>
        <v>Městský park -Děkanská zahrada Pelhřimov - kompletní provedení</v>
      </c>
      <c r="F7" s="28"/>
      <c r="G7" s="28"/>
      <c r="H7" s="28"/>
      <c r="L7" s="18"/>
    </row>
    <row r="8">
      <c r="B8" s="18"/>
      <c r="D8" s="28" t="s">
        <v>249</v>
      </c>
      <c r="L8" s="18"/>
    </row>
    <row r="9" s="1" customFormat="1" ht="16.5" customHeight="1">
      <c r="B9" s="18"/>
      <c r="E9" s="126" t="s">
        <v>250</v>
      </c>
      <c r="F9" s="1"/>
      <c r="G9" s="1"/>
      <c r="H9" s="1"/>
      <c r="L9" s="18"/>
    </row>
    <row r="10" s="1" customFormat="1" ht="12" customHeight="1">
      <c r="B10" s="18"/>
      <c r="D10" s="28" t="s">
        <v>251</v>
      </c>
      <c r="L10" s="18"/>
    </row>
    <row r="11" s="2" customFormat="1" ht="16.5" customHeight="1">
      <c r="A11" s="34"/>
      <c r="B11" s="35"/>
      <c r="C11" s="34"/>
      <c r="D11" s="34"/>
      <c r="E11" s="127" t="s">
        <v>252</v>
      </c>
      <c r="F11" s="34"/>
      <c r="G11" s="34"/>
      <c r="H11" s="34"/>
      <c r="I11" s="34"/>
      <c r="J11" s="34"/>
      <c r="K11" s="34"/>
      <c r="L11" s="51"/>
      <c r="S11" s="34"/>
      <c r="T11" s="34"/>
      <c r="U11" s="34"/>
      <c r="V11" s="34"/>
      <c r="W11" s="34"/>
      <c r="X11" s="34"/>
      <c r="Y11" s="34"/>
      <c r="Z11" s="34"/>
      <c r="AA11" s="34"/>
      <c r="AB11" s="34"/>
      <c r="AC11" s="34"/>
      <c r="AD11" s="34"/>
      <c r="AE11" s="34"/>
    </row>
    <row r="12" s="2" customFormat="1" ht="12" customHeight="1">
      <c r="A12" s="34"/>
      <c r="B12" s="35"/>
      <c r="C12" s="34"/>
      <c r="D12" s="28" t="s">
        <v>395</v>
      </c>
      <c r="E12" s="34"/>
      <c r="F12" s="34"/>
      <c r="G12" s="34"/>
      <c r="H12" s="34"/>
      <c r="I12" s="34"/>
      <c r="J12" s="34"/>
      <c r="K12" s="34"/>
      <c r="L12" s="51"/>
      <c r="S12" s="34"/>
      <c r="T12" s="34"/>
      <c r="U12" s="34"/>
      <c r="V12" s="34"/>
      <c r="W12" s="34"/>
      <c r="X12" s="34"/>
      <c r="Y12" s="34"/>
      <c r="Z12" s="34"/>
      <c r="AA12" s="34"/>
      <c r="AB12" s="34"/>
      <c r="AC12" s="34"/>
      <c r="AD12" s="34"/>
      <c r="AE12" s="34"/>
    </row>
    <row r="13" s="2" customFormat="1" ht="16.5" customHeight="1">
      <c r="A13" s="34"/>
      <c r="B13" s="35"/>
      <c r="C13" s="34"/>
      <c r="D13" s="34"/>
      <c r="E13" s="63" t="s">
        <v>1126</v>
      </c>
      <c r="F13" s="34"/>
      <c r="G13" s="34"/>
      <c r="H13" s="34"/>
      <c r="I13" s="34"/>
      <c r="J13" s="34"/>
      <c r="K13" s="34"/>
      <c r="L13" s="51"/>
      <c r="S13" s="34"/>
      <c r="T13" s="34"/>
      <c r="U13" s="34"/>
      <c r="V13" s="34"/>
      <c r="W13" s="34"/>
      <c r="X13" s="34"/>
      <c r="Y13" s="34"/>
      <c r="Z13" s="34"/>
      <c r="AA13" s="34"/>
      <c r="AB13" s="34"/>
      <c r="AC13" s="34"/>
      <c r="AD13" s="34"/>
      <c r="AE13" s="34"/>
    </row>
    <row r="14" s="2" customFormat="1">
      <c r="A14" s="34"/>
      <c r="B14" s="35"/>
      <c r="C14" s="34"/>
      <c r="D14" s="34"/>
      <c r="E14" s="34"/>
      <c r="F14" s="34"/>
      <c r="G14" s="34"/>
      <c r="H14" s="34"/>
      <c r="I14" s="34"/>
      <c r="J14" s="34"/>
      <c r="K14" s="34"/>
      <c r="L14" s="51"/>
      <c r="S14" s="34"/>
      <c r="T14" s="34"/>
      <c r="U14" s="34"/>
      <c r="V14" s="34"/>
      <c r="W14" s="34"/>
      <c r="X14" s="34"/>
      <c r="Y14" s="34"/>
      <c r="Z14" s="34"/>
      <c r="AA14" s="34"/>
      <c r="AB14" s="34"/>
      <c r="AC14" s="34"/>
      <c r="AD14" s="34"/>
      <c r="AE14" s="34"/>
    </row>
    <row r="15" s="2" customFormat="1" ht="12" customHeight="1">
      <c r="A15" s="34"/>
      <c r="B15" s="35"/>
      <c r="C15" s="34"/>
      <c r="D15" s="28" t="s">
        <v>18</v>
      </c>
      <c r="E15" s="34"/>
      <c r="F15" s="23" t="s">
        <v>1</v>
      </c>
      <c r="G15" s="34"/>
      <c r="H15" s="34"/>
      <c r="I15" s="28" t="s">
        <v>19</v>
      </c>
      <c r="J15" s="23" t="s">
        <v>1</v>
      </c>
      <c r="K15" s="34"/>
      <c r="L15" s="51"/>
      <c r="S15" s="34"/>
      <c r="T15" s="34"/>
      <c r="U15" s="34"/>
      <c r="V15" s="34"/>
      <c r="W15" s="34"/>
      <c r="X15" s="34"/>
      <c r="Y15" s="34"/>
      <c r="Z15" s="34"/>
      <c r="AA15" s="34"/>
      <c r="AB15" s="34"/>
      <c r="AC15" s="34"/>
      <c r="AD15" s="34"/>
      <c r="AE15" s="34"/>
    </row>
    <row r="16" s="2" customFormat="1" ht="12" customHeight="1">
      <c r="A16" s="34"/>
      <c r="B16" s="35"/>
      <c r="C16" s="34"/>
      <c r="D16" s="28" t="s">
        <v>20</v>
      </c>
      <c r="E16" s="34"/>
      <c r="F16" s="23" t="s">
        <v>21</v>
      </c>
      <c r="G16" s="34"/>
      <c r="H16" s="34"/>
      <c r="I16" s="28" t="s">
        <v>22</v>
      </c>
      <c r="J16" s="65" t="str">
        <f>'Rekapitulace stavby'!AN8</f>
        <v>5. 12. 2024</v>
      </c>
      <c r="K16" s="34"/>
      <c r="L16" s="51"/>
      <c r="S16" s="34"/>
      <c r="T16" s="34"/>
      <c r="U16" s="34"/>
      <c r="V16" s="34"/>
      <c r="W16" s="34"/>
      <c r="X16" s="34"/>
      <c r="Y16" s="34"/>
      <c r="Z16" s="34"/>
      <c r="AA16" s="34"/>
      <c r="AB16" s="34"/>
      <c r="AC16" s="34"/>
      <c r="AD16" s="34"/>
      <c r="AE16" s="34"/>
    </row>
    <row r="17" s="2" customFormat="1" ht="10.8" customHeight="1">
      <c r="A17" s="34"/>
      <c r="B17" s="35"/>
      <c r="C17" s="34"/>
      <c r="D17" s="34"/>
      <c r="E17" s="34"/>
      <c r="F17" s="34"/>
      <c r="G17" s="34"/>
      <c r="H17" s="34"/>
      <c r="I17" s="34"/>
      <c r="J17" s="34"/>
      <c r="K17" s="34"/>
      <c r="L17" s="51"/>
      <c r="S17" s="34"/>
      <c r="T17" s="34"/>
      <c r="U17" s="34"/>
      <c r="V17" s="34"/>
      <c r="W17" s="34"/>
      <c r="X17" s="34"/>
      <c r="Y17" s="34"/>
      <c r="Z17" s="34"/>
      <c r="AA17" s="34"/>
      <c r="AB17" s="34"/>
      <c r="AC17" s="34"/>
      <c r="AD17" s="34"/>
      <c r="AE17" s="34"/>
    </row>
    <row r="18" s="2" customFormat="1" ht="12" customHeight="1">
      <c r="A18" s="34"/>
      <c r="B18" s="35"/>
      <c r="C18" s="34"/>
      <c r="D18" s="28" t="s">
        <v>24</v>
      </c>
      <c r="E18" s="34"/>
      <c r="F18" s="34"/>
      <c r="G18" s="34"/>
      <c r="H18" s="34"/>
      <c r="I18" s="28" t="s">
        <v>25</v>
      </c>
      <c r="J18" s="23" t="s">
        <v>1</v>
      </c>
      <c r="K18" s="34"/>
      <c r="L18" s="51"/>
      <c r="S18" s="34"/>
      <c r="T18" s="34"/>
      <c r="U18" s="34"/>
      <c r="V18" s="34"/>
      <c r="W18" s="34"/>
      <c r="X18" s="34"/>
      <c r="Y18" s="34"/>
      <c r="Z18" s="34"/>
      <c r="AA18" s="34"/>
      <c r="AB18" s="34"/>
      <c r="AC18" s="34"/>
      <c r="AD18" s="34"/>
      <c r="AE18" s="34"/>
    </row>
    <row r="19" s="2" customFormat="1" ht="18" customHeight="1">
      <c r="A19" s="34"/>
      <c r="B19" s="35"/>
      <c r="C19" s="34"/>
      <c r="D19" s="34"/>
      <c r="E19" s="23" t="s">
        <v>21</v>
      </c>
      <c r="F19" s="34"/>
      <c r="G19" s="34"/>
      <c r="H19" s="34"/>
      <c r="I19" s="28" t="s">
        <v>26</v>
      </c>
      <c r="J19" s="23" t="s">
        <v>1</v>
      </c>
      <c r="K19" s="34"/>
      <c r="L19" s="51"/>
      <c r="S19" s="34"/>
      <c r="T19" s="34"/>
      <c r="U19" s="34"/>
      <c r="V19" s="34"/>
      <c r="W19" s="34"/>
      <c r="X19" s="34"/>
      <c r="Y19" s="34"/>
      <c r="Z19" s="34"/>
      <c r="AA19" s="34"/>
      <c r="AB19" s="34"/>
      <c r="AC19" s="34"/>
      <c r="AD19" s="34"/>
      <c r="AE19" s="34"/>
    </row>
    <row r="20" s="2" customFormat="1" ht="6.96" customHeight="1">
      <c r="A20" s="34"/>
      <c r="B20" s="35"/>
      <c r="C20" s="34"/>
      <c r="D20" s="34"/>
      <c r="E20" s="34"/>
      <c r="F20" s="34"/>
      <c r="G20" s="34"/>
      <c r="H20" s="34"/>
      <c r="I20" s="34"/>
      <c r="J20" s="34"/>
      <c r="K20" s="34"/>
      <c r="L20" s="51"/>
      <c r="S20" s="34"/>
      <c r="T20" s="34"/>
      <c r="U20" s="34"/>
      <c r="V20" s="34"/>
      <c r="W20" s="34"/>
      <c r="X20" s="34"/>
      <c r="Y20" s="34"/>
      <c r="Z20" s="34"/>
      <c r="AA20" s="34"/>
      <c r="AB20" s="34"/>
      <c r="AC20" s="34"/>
      <c r="AD20" s="34"/>
      <c r="AE20" s="34"/>
    </row>
    <row r="21" s="2" customFormat="1" ht="12" customHeight="1">
      <c r="A21" s="34"/>
      <c r="B21" s="35"/>
      <c r="C21" s="34"/>
      <c r="D21" s="28" t="s">
        <v>27</v>
      </c>
      <c r="E21" s="34"/>
      <c r="F21" s="34"/>
      <c r="G21" s="34"/>
      <c r="H21" s="34"/>
      <c r="I21" s="28" t="s">
        <v>25</v>
      </c>
      <c r="J21" s="29" t="str">
        <f>'Rekapitulace stavby'!AN13</f>
        <v>Vyplň údaj</v>
      </c>
      <c r="K21" s="34"/>
      <c r="L21" s="51"/>
      <c r="S21" s="34"/>
      <c r="T21" s="34"/>
      <c r="U21" s="34"/>
      <c r="V21" s="34"/>
      <c r="W21" s="34"/>
      <c r="X21" s="34"/>
      <c r="Y21" s="34"/>
      <c r="Z21" s="34"/>
      <c r="AA21" s="34"/>
      <c r="AB21" s="34"/>
      <c r="AC21" s="34"/>
      <c r="AD21" s="34"/>
      <c r="AE21" s="34"/>
    </row>
    <row r="22" s="2" customFormat="1" ht="18" customHeight="1">
      <c r="A22" s="34"/>
      <c r="B22" s="35"/>
      <c r="C22" s="34"/>
      <c r="D22" s="34"/>
      <c r="E22" s="29" t="str">
        <f>'Rekapitulace stavby'!E14</f>
        <v>Vyplň údaj</v>
      </c>
      <c r="F22" s="23"/>
      <c r="G22" s="23"/>
      <c r="H22" s="23"/>
      <c r="I22" s="28" t="s">
        <v>26</v>
      </c>
      <c r="J22" s="29" t="str">
        <f>'Rekapitulace stavby'!AN14</f>
        <v>Vyplň údaj</v>
      </c>
      <c r="K22" s="34"/>
      <c r="L22" s="51"/>
      <c r="S22" s="34"/>
      <c r="T22" s="34"/>
      <c r="U22" s="34"/>
      <c r="V22" s="34"/>
      <c r="W22" s="34"/>
      <c r="X22" s="34"/>
      <c r="Y22" s="34"/>
      <c r="Z22" s="34"/>
      <c r="AA22" s="34"/>
      <c r="AB22" s="34"/>
      <c r="AC22" s="34"/>
      <c r="AD22" s="34"/>
      <c r="AE22" s="34"/>
    </row>
    <row r="23" s="2" customFormat="1" ht="6.96" customHeight="1">
      <c r="A23" s="34"/>
      <c r="B23" s="35"/>
      <c r="C23" s="34"/>
      <c r="D23" s="34"/>
      <c r="E23" s="34"/>
      <c r="F23" s="34"/>
      <c r="G23" s="34"/>
      <c r="H23" s="34"/>
      <c r="I23" s="34"/>
      <c r="J23" s="34"/>
      <c r="K23" s="34"/>
      <c r="L23" s="51"/>
      <c r="S23" s="34"/>
      <c r="T23" s="34"/>
      <c r="U23" s="34"/>
      <c r="V23" s="34"/>
      <c r="W23" s="34"/>
      <c r="X23" s="34"/>
      <c r="Y23" s="34"/>
      <c r="Z23" s="34"/>
      <c r="AA23" s="34"/>
      <c r="AB23" s="34"/>
      <c r="AC23" s="34"/>
      <c r="AD23" s="34"/>
      <c r="AE23" s="34"/>
    </row>
    <row r="24" s="2" customFormat="1" ht="12" customHeight="1">
      <c r="A24" s="34"/>
      <c r="B24" s="35"/>
      <c r="C24" s="34"/>
      <c r="D24" s="28" t="s">
        <v>29</v>
      </c>
      <c r="E24" s="34"/>
      <c r="F24" s="34"/>
      <c r="G24" s="34"/>
      <c r="H24" s="34"/>
      <c r="I24" s="28" t="s">
        <v>25</v>
      </c>
      <c r="J24" s="23" t="s">
        <v>1</v>
      </c>
      <c r="K24" s="34"/>
      <c r="L24" s="51"/>
      <c r="S24" s="34"/>
      <c r="T24" s="34"/>
      <c r="U24" s="34"/>
      <c r="V24" s="34"/>
      <c r="W24" s="34"/>
      <c r="X24" s="34"/>
      <c r="Y24" s="34"/>
      <c r="Z24" s="34"/>
      <c r="AA24" s="34"/>
      <c r="AB24" s="34"/>
      <c r="AC24" s="34"/>
      <c r="AD24" s="34"/>
      <c r="AE24" s="34"/>
    </row>
    <row r="25" s="2" customFormat="1" ht="18" customHeight="1">
      <c r="A25" s="34"/>
      <c r="B25" s="35"/>
      <c r="C25" s="34"/>
      <c r="D25" s="34"/>
      <c r="E25" s="23" t="s">
        <v>21</v>
      </c>
      <c r="F25" s="34"/>
      <c r="G25" s="34"/>
      <c r="H25" s="34"/>
      <c r="I25" s="28" t="s">
        <v>26</v>
      </c>
      <c r="J25" s="23" t="s">
        <v>1</v>
      </c>
      <c r="K25" s="34"/>
      <c r="L25" s="51"/>
      <c r="S25" s="34"/>
      <c r="T25" s="34"/>
      <c r="U25" s="34"/>
      <c r="V25" s="34"/>
      <c r="W25" s="34"/>
      <c r="X25" s="34"/>
      <c r="Y25" s="34"/>
      <c r="Z25" s="34"/>
      <c r="AA25" s="34"/>
      <c r="AB25" s="34"/>
      <c r="AC25" s="34"/>
      <c r="AD25" s="34"/>
      <c r="AE25" s="34"/>
    </row>
    <row r="26" s="2" customFormat="1" ht="6.96" customHeight="1">
      <c r="A26" s="34"/>
      <c r="B26" s="35"/>
      <c r="C26" s="34"/>
      <c r="D26" s="34"/>
      <c r="E26" s="34"/>
      <c r="F26" s="34"/>
      <c r="G26" s="34"/>
      <c r="H26" s="34"/>
      <c r="I26" s="34"/>
      <c r="J26" s="34"/>
      <c r="K26" s="34"/>
      <c r="L26" s="51"/>
      <c r="S26" s="34"/>
      <c r="T26" s="34"/>
      <c r="U26" s="34"/>
      <c r="V26" s="34"/>
      <c r="W26" s="34"/>
      <c r="X26" s="34"/>
      <c r="Y26" s="34"/>
      <c r="Z26" s="34"/>
      <c r="AA26" s="34"/>
      <c r="AB26" s="34"/>
      <c r="AC26" s="34"/>
      <c r="AD26" s="34"/>
      <c r="AE26" s="34"/>
    </row>
    <row r="27" s="2" customFormat="1" ht="12" customHeight="1">
      <c r="A27" s="34"/>
      <c r="B27" s="35"/>
      <c r="C27" s="34"/>
      <c r="D27" s="28" t="s">
        <v>31</v>
      </c>
      <c r="E27" s="34"/>
      <c r="F27" s="34"/>
      <c r="G27" s="34"/>
      <c r="H27" s="34"/>
      <c r="I27" s="28" t="s">
        <v>25</v>
      </c>
      <c r="J27" s="23" t="s">
        <v>1</v>
      </c>
      <c r="K27" s="34"/>
      <c r="L27" s="51"/>
      <c r="S27" s="34"/>
      <c r="T27" s="34"/>
      <c r="U27" s="34"/>
      <c r="V27" s="34"/>
      <c r="W27" s="34"/>
      <c r="X27" s="34"/>
      <c r="Y27" s="34"/>
      <c r="Z27" s="34"/>
      <c r="AA27" s="34"/>
      <c r="AB27" s="34"/>
      <c r="AC27" s="34"/>
      <c r="AD27" s="34"/>
      <c r="AE27" s="34"/>
    </row>
    <row r="28" s="2" customFormat="1" ht="18" customHeight="1">
      <c r="A28" s="34"/>
      <c r="B28" s="35"/>
      <c r="C28" s="34"/>
      <c r="D28" s="34"/>
      <c r="E28" s="23" t="s">
        <v>21</v>
      </c>
      <c r="F28" s="34"/>
      <c r="G28" s="34"/>
      <c r="H28" s="34"/>
      <c r="I28" s="28" t="s">
        <v>26</v>
      </c>
      <c r="J28" s="23" t="s">
        <v>1</v>
      </c>
      <c r="K28" s="34"/>
      <c r="L28" s="51"/>
      <c r="S28" s="34"/>
      <c r="T28" s="34"/>
      <c r="U28" s="34"/>
      <c r="V28" s="34"/>
      <c r="W28" s="34"/>
      <c r="X28" s="34"/>
      <c r="Y28" s="34"/>
      <c r="Z28" s="34"/>
      <c r="AA28" s="34"/>
      <c r="AB28" s="34"/>
      <c r="AC28" s="34"/>
      <c r="AD28" s="34"/>
      <c r="AE28" s="34"/>
    </row>
    <row r="29" s="2" customFormat="1" ht="6.96" customHeight="1">
      <c r="A29" s="34"/>
      <c r="B29" s="35"/>
      <c r="C29" s="34"/>
      <c r="D29" s="34"/>
      <c r="E29" s="34"/>
      <c r="F29" s="34"/>
      <c r="G29" s="34"/>
      <c r="H29" s="34"/>
      <c r="I29" s="34"/>
      <c r="J29" s="34"/>
      <c r="K29" s="34"/>
      <c r="L29" s="51"/>
      <c r="S29" s="34"/>
      <c r="T29" s="34"/>
      <c r="U29" s="34"/>
      <c r="V29" s="34"/>
      <c r="W29" s="34"/>
      <c r="X29" s="34"/>
      <c r="Y29" s="34"/>
      <c r="Z29" s="34"/>
      <c r="AA29" s="34"/>
      <c r="AB29" s="34"/>
      <c r="AC29" s="34"/>
      <c r="AD29" s="34"/>
      <c r="AE29" s="34"/>
    </row>
    <row r="30" s="2" customFormat="1" ht="12" customHeight="1">
      <c r="A30" s="34"/>
      <c r="B30" s="35"/>
      <c r="C30" s="34"/>
      <c r="D30" s="28" t="s">
        <v>32</v>
      </c>
      <c r="E30" s="34"/>
      <c r="F30" s="34"/>
      <c r="G30" s="34"/>
      <c r="H30" s="34"/>
      <c r="I30" s="34"/>
      <c r="J30" s="34"/>
      <c r="K30" s="34"/>
      <c r="L30" s="51"/>
      <c r="S30" s="34"/>
      <c r="T30" s="34"/>
      <c r="U30" s="34"/>
      <c r="V30" s="34"/>
      <c r="W30" s="34"/>
      <c r="X30" s="34"/>
      <c r="Y30" s="34"/>
      <c r="Z30" s="34"/>
      <c r="AA30" s="34"/>
      <c r="AB30" s="34"/>
      <c r="AC30" s="34"/>
      <c r="AD30" s="34"/>
      <c r="AE30" s="34"/>
    </row>
    <row r="31" s="8" customFormat="1" ht="16.5" customHeight="1">
      <c r="A31" s="128"/>
      <c r="B31" s="129"/>
      <c r="C31" s="128"/>
      <c r="D31" s="128"/>
      <c r="E31" s="32" t="s">
        <v>1</v>
      </c>
      <c r="F31" s="32"/>
      <c r="G31" s="32"/>
      <c r="H31" s="32"/>
      <c r="I31" s="128"/>
      <c r="J31" s="128"/>
      <c r="K31" s="128"/>
      <c r="L31" s="130"/>
      <c r="S31" s="128"/>
      <c r="T31" s="128"/>
      <c r="U31" s="128"/>
      <c r="V31" s="128"/>
      <c r="W31" s="128"/>
      <c r="X31" s="128"/>
      <c r="Y31" s="128"/>
      <c r="Z31" s="128"/>
      <c r="AA31" s="128"/>
      <c r="AB31" s="128"/>
      <c r="AC31" s="128"/>
      <c r="AD31" s="128"/>
      <c r="AE31" s="128"/>
    </row>
    <row r="32" s="2" customFormat="1" ht="6.96" customHeight="1">
      <c r="A32" s="34"/>
      <c r="B32" s="35"/>
      <c r="C32" s="34"/>
      <c r="D32" s="34"/>
      <c r="E32" s="34"/>
      <c r="F32" s="34"/>
      <c r="G32" s="34"/>
      <c r="H32" s="34"/>
      <c r="I32" s="34"/>
      <c r="J32" s="34"/>
      <c r="K32" s="34"/>
      <c r="L32" s="51"/>
      <c r="S32" s="34"/>
      <c r="T32" s="34"/>
      <c r="U32" s="34"/>
      <c r="V32" s="34"/>
      <c r="W32" s="34"/>
      <c r="X32" s="34"/>
      <c r="Y32" s="34"/>
      <c r="Z32" s="34"/>
      <c r="AA32" s="34"/>
      <c r="AB32" s="34"/>
      <c r="AC32" s="34"/>
      <c r="AD32" s="34"/>
      <c r="AE32" s="34"/>
    </row>
    <row r="33" s="2" customFormat="1" ht="6.96" customHeight="1">
      <c r="A33" s="34"/>
      <c r="B33" s="35"/>
      <c r="C33" s="34"/>
      <c r="D33" s="86"/>
      <c r="E33" s="86"/>
      <c r="F33" s="86"/>
      <c r="G33" s="86"/>
      <c r="H33" s="86"/>
      <c r="I33" s="86"/>
      <c r="J33" s="86"/>
      <c r="K33" s="86"/>
      <c r="L33" s="51"/>
      <c r="S33" s="34"/>
      <c r="T33" s="34"/>
      <c r="U33" s="34"/>
      <c r="V33" s="34"/>
      <c r="W33" s="34"/>
      <c r="X33" s="34"/>
      <c r="Y33" s="34"/>
      <c r="Z33" s="34"/>
      <c r="AA33" s="34"/>
      <c r="AB33" s="34"/>
      <c r="AC33" s="34"/>
      <c r="AD33" s="34"/>
      <c r="AE33" s="34"/>
    </row>
    <row r="34" s="2" customFormat="1" ht="25.44" customHeight="1">
      <c r="A34" s="34"/>
      <c r="B34" s="35"/>
      <c r="C34" s="34"/>
      <c r="D34" s="131" t="s">
        <v>33</v>
      </c>
      <c r="E34" s="34"/>
      <c r="F34" s="34"/>
      <c r="G34" s="34"/>
      <c r="H34" s="34"/>
      <c r="I34" s="34"/>
      <c r="J34" s="92">
        <f>ROUND(J133, 2)</f>
        <v>0</v>
      </c>
      <c r="K34" s="34"/>
      <c r="L34" s="51"/>
      <c r="S34" s="34"/>
      <c r="T34" s="34"/>
      <c r="U34" s="34"/>
      <c r="V34" s="34"/>
      <c r="W34" s="34"/>
      <c r="X34" s="34"/>
      <c r="Y34" s="34"/>
      <c r="Z34" s="34"/>
      <c r="AA34" s="34"/>
      <c r="AB34" s="34"/>
      <c r="AC34" s="34"/>
      <c r="AD34" s="34"/>
      <c r="AE34" s="34"/>
    </row>
    <row r="35" s="2" customFormat="1" ht="6.96" customHeight="1">
      <c r="A35" s="34"/>
      <c r="B35" s="35"/>
      <c r="C35" s="34"/>
      <c r="D35" s="86"/>
      <c r="E35" s="86"/>
      <c r="F35" s="86"/>
      <c r="G35" s="86"/>
      <c r="H35" s="86"/>
      <c r="I35" s="86"/>
      <c r="J35" s="86"/>
      <c r="K35" s="86"/>
      <c r="L35" s="51"/>
      <c r="S35" s="34"/>
      <c r="T35" s="34"/>
      <c r="U35" s="34"/>
      <c r="V35" s="34"/>
      <c r="W35" s="34"/>
      <c r="X35" s="34"/>
      <c r="Y35" s="34"/>
      <c r="Z35" s="34"/>
      <c r="AA35" s="34"/>
      <c r="AB35" s="34"/>
      <c r="AC35" s="34"/>
      <c r="AD35" s="34"/>
      <c r="AE35" s="34"/>
    </row>
    <row r="36" s="2" customFormat="1" ht="14.4" customHeight="1">
      <c r="A36" s="34"/>
      <c r="B36" s="35"/>
      <c r="C36" s="34"/>
      <c r="D36" s="34"/>
      <c r="E36" s="34"/>
      <c r="F36" s="39" t="s">
        <v>35</v>
      </c>
      <c r="G36" s="34"/>
      <c r="H36" s="34"/>
      <c r="I36" s="39" t="s">
        <v>34</v>
      </c>
      <c r="J36" s="39" t="s">
        <v>36</v>
      </c>
      <c r="K36" s="34"/>
      <c r="L36" s="51"/>
      <c r="S36" s="34"/>
      <c r="T36" s="34"/>
      <c r="U36" s="34"/>
      <c r="V36" s="34"/>
      <c r="W36" s="34"/>
      <c r="X36" s="34"/>
      <c r="Y36" s="34"/>
      <c r="Z36" s="34"/>
      <c r="AA36" s="34"/>
      <c r="AB36" s="34"/>
      <c r="AC36" s="34"/>
      <c r="AD36" s="34"/>
      <c r="AE36" s="34"/>
    </row>
    <row r="37" s="2" customFormat="1" ht="14.4" customHeight="1">
      <c r="A37" s="34"/>
      <c r="B37" s="35"/>
      <c r="C37" s="34"/>
      <c r="D37" s="127" t="s">
        <v>37</v>
      </c>
      <c r="E37" s="28" t="s">
        <v>38</v>
      </c>
      <c r="F37" s="132">
        <f>ROUND((SUM(BE133:BE300)),  2)</f>
        <v>0</v>
      </c>
      <c r="G37" s="34"/>
      <c r="H37" s="34"/>
      <c r="I37" s="133">
        <v>0.20999999999999999</v>
      </c>
      <c r="J37" s="132">
        <f>ROUND(((SUM(BE133:BE300))*I37),  2)</f>
        <v>0</v>
      </c>
      <c r="K37" s="34"/>
      <c r="L37" s="51"/>
      <c r="S37" s="34"/>
      <c r="T37" s="34"/>
      <c r="U37" s="34"/>
      <c r="V37" s="34"/>
      <c r="W37" s="34"/>
      <c r="X37" s="34"/>
      <c r="Y37" s="34"/>
      <c r="Z37" s="34"/>
      <c r="AA37" s="34"/>
      <c r="AB37" s="34"/>
      <c r="AC37" s="34"/>
      <c r="AD37" s="34"/>
      <c r="AE37" s="34"/>
    </row>
    <row r="38" s="2" customFormat="1" ht="14.4" customHeight="1">
      <c r="A38" s="34"/>
      <c r="B38" s="35"/>
      <c r="C38" s="34"/>
      <c r="D38" s="34"/>
      <c r="E38" s="28" t="s">
        <v>39</v>
      </c>
      <c r="F38" s="132">
        <f>ROUND((SUM(BF133:BF300)),  2)</f>
        <v>0</v>
      </c>
      <c r="G38" s="34"/>
      <c r="H38" s="34"/>
      <c r="I38" s="133">
        <v>0.12</v>
      </c>
      <c r="J38" s="132">
        <f>ROUND(((SUM(BF133:BF300))*I38),  2)</f>
        <v>0</v>
      </c>
      <c r="K38" s="34"/>
      <c r="L38" s="51"/>
      <c r="S38" s="34"/>
      <c r="T38" s="34"/>
      <c r="U38" s="34"/>
      <c r="V38" s="34"/>
      <c r="W38" s="34"/>
      <c r="X38" s="34"/>
      <c r="Y38" s="34"/>
      <c r="Z38" s="34"/>
      <c r="AA38" s="34"/>
      <c r="AB38" s="34"/>
      <c r="AC38" s="34"/>
      <c r="AD38" s="34"/>
      <c r="AE38" s="34"/>
    </row>
    <row r="39" hidden="1" s="2" customFormat="1" ht="14.4" customHeight="1">
      <c r="A39" s="34"/>
      <c r="B39" s="35"/>
      <c r="C39" s="34"/>
      <c r="D39" s="34"/>
      <c r="E39" s="28" t="s">
        <v>40</v>
      </c>
      <c r="F39" s="132">
        <f>ROUND((SUM(BG133:BG300)),  2)</f>
        <v>0</v>
      </c>
      <c r="G39" s="34"/>
      <c r="H39" s="34"/>
      <c r="I39" s="133">
        <v>0.20999999999999999</v>
      </c>
      <c r="J39" s="132">
        <f>0</f>
        <v>0</v>
      </c>
      <c r="K39" s="34"/>
      <c r="L39" s="51"/>
      <c r="S39" s="34"/>
      <c r="T39" s="34"/>
      <c r="U39" s="34"/>
      <c r="V39" s="34"/>
      <c r="W39" s="34"/>
      <c r="X39" s="34"/>
      <c r="Y39" s="34"/>
      <c r="Z39" s="34"/>
      <c r="AA39" s="34"/>
      <c r="AB39" s="34"/>
      <c r="AC39" s="34"/>
      <c r="AD39" s="34"/>
      <c r="AE39" s="34"/>
    </row>
    <row r="40" hidden="1" s="2" customFormat="1" ht="14.4" customHeight="1">
      <c r="A40" s="34"/>
      <c r="B40" s="35"/>
      <c r="C40" s="34"/>
      <c r="D40" s="34"/>
      <c r="E40" s="28" t="s">
        <v>41</v>
      </c>
      <c r="F40" s="132">
        <f>ROUND((SUM(BH133:BH300)),  2)</f>
        <v>0</v>
      </c>
      <c r="G40" s="34"/>
      <c r="H40" s="34"/>
      <c r="I40" s="133">
        <v>0.12</v>
      </c>
      <c r="J40" s="132">
        <f>0</f>
        <v>0</v>
      </c>
      <c r="K40" s="34"/>
      <c r="L40" s="51"/>
      <c r="S40" s="34"/>
      <c r="T40" s="34"/>
      <c r="U40" s="34"/>
      <c r="V40" s="34"/>
      <c r="W40" s="34"/>
      <c r="X40" s="34"/>
      <c r="Y40" s="34"/>
      <c r="Z40" s="34"/>
      <c r="AA40" s="34"/>
      <c r="AB40" s="34"/>
      <c r="AC40" s="34"/>
      <c r="AD40" s="34"/>
      <c r="AE40" s="34"/>
    </row>
    <row r="41" hidden="1" s="2" customFormat="1" ht="14.4" customHeight="1">
      <c r="A41" s="34"/>
      <c r="B41" s="35"/>
      <c r="C41" s="34"/>
      <c r="D41" s="34"/>
      <c r="E41" s="28" t="s">
        <v>42</v>
      </c>
      <c r="F41" s="132">
        <f>ROUND((SUM(BI133:BI300)),  2)</f>
        <v>0</v>
      </c>
      <c r="G41" s="34"/>
      <c r="H41" s="34"/>
      <c r="I41" s="133">
        <v>0</v>
      </c>
      <c r="J41" s="132">
        <f>0</f>
        <v>0</v>
      </c>
      <c r="K41" s="34"/>
      <c r="L41" s="51"/>
      <c r="S41" s="34"/>
      <c r="T41" s="34"/>
      <c r="U41" s="34"/>
      <c r="V41" s="34"/>
      <c r="W41" s="34"/>
      <c r="X41" s="34"/>
      <c r="Y41" s="34"/>
      <c r="Z41" s="34"/>
      <c r="AA41" s="34"/>
      <c r="AB41" s="34"/>
      <c r="AC41" s="34"/>
      <c r="AD41" s="34"/>
      <c r="AE41" s="34"/>
    </row>
    <row r="42" s="2" customFormat="1" ht="6.96" customHeight="1">
      <c r="A42" s="34"/>
      <c r="B42" s="35"/>
      <c r="C42" s="34"/>
      <c r="D42" s="34"/>
      <c r="E42" s="34"/>
      <c r="F42" s="34"/>
      <c r="G42" s="34"/>
      <c r="H42" s="34"/>
      <c r="I42" s="34"/>
      <c r="J42" s="34"/>
      <c r="K42" s="34"/>
      <c r="L42" s="51"/>
      <c r="S42" s="34"/>
      <c r="T42" s="34"/>
      <c r="U42" s="34"/>
      <c r="V42" s="34"/>
      <c r="W42" s="34"/>
      <c r="X42" s="34"/>
      <c r="Y42" s="34"/>
      <c r="Z42" s="34"/>
      <c r="AA42" s="34"/>
      <c r="AB42" s="34"/>
      <c r="AC42" s="34"/>
      <c r="AD42" s="34"/>
      <c r="AE42" s="34"/>
    </row>
    <row r="43" s="2" customFormat="1" ht="25.44" customHeight="1">
      <c r="A43" s="34"/>
      <c r="B43" s="35"/>
      <c r="C43" s="134"/>
      <c r="D43" s="135" t="s">
        <v>43</v>
      </c>
      <c r="E43" s="77"/>
      <c r="F43" s="77"/>
      <c r="G43" s="136" t="s">
        <v>44</v>
      </c>
      <c r="H43" s="137" t="s">
        <v>45</v>
      </c>
      <c r="I43" s="77"/>
      <c r="J43" s="138">
        <f>SUM(J34:J41)</f>
        <v>0</v>
      </c>
      <c r="K43" s="139"/>
      <c r="L43" s="51"/>
      <c r="S43" s="34"/>
      <c r="T43" s="34"/>
      <c r="U43" s="34"/>
      <c r="V43" s="34"/>
      <c r="W43" s="34"/>
      <c r="X43" s="34"/>
      <c r="Y43" s="34"/>
      <c r="Z43" s="34"/>
      <c r="AA43" s="34"/>
      <c r="AB43" s="34"/>
      <c r="AC43" s="34"/>
      <c r="AD43" s="34"/>
      <c r="AE43" s="34"/>
    </row>
    <row r="44" s="2" customFormat="1" ht="14.4" customHeight="1">
      <c r="A44" s="34"/>
      <c r="B44" s="35"/>
      <c r="C44" s="34"/>
      <c r="D44" s="34"/>
      <c r="E44" s="34"/>
      <c r="F44" s="34"/>
      <c r="G44" s="34"/>
      <c r="H44" s="34"/>
      <c r="I44" s="34"/>
      <c r="J44" s="34"/>
      <c r="K44" s="34"/>
      <c r="L44" s="51"/>
      <c r="S44" s="34"/>
      <c r="T44" s="34"/>
      <c r="U44" s="34"/>
      <c r="V44" s="34"/>
      <c r="W44" s="34"/>
      <c r="X44" s="34"/>
      <c r="Y44" s="34"/>
      <c r="Z44" s="34"/>
      <c r="AA44" s="34"/>
      <c r="AB44" s="34"/>
      <c r="AC44" s="34"/>
      <c r="AD44" s="34"/>
      <c r="AE44" s="34"/>
    </row>
    <row r="45" s="1" customFormat="1" ht="14.4" customHeight="1">
      <c r="B45" s="18"/>
      <c r="L45" s="18"/>
    </row>
    <row r="46" s="1" customFormat="1" ht="14.4" customHeight="1">
      <c r="B46" s="18"/>
      <c r="L46" s="18"/>
    </row>
    <row r="47" s="1" customFormat="1" ht="14.4" customHeight="1">
      <c r="B47" s="18"/>
      <c r="L47" s="18"/>
    </row>
    <row r="48" s="1" customFormat="1" ht="14.4" customHeight="1">
      <c r="B48" s="18"/>
      <c r="L48" s="18"/>
    </row>
    <row r="49" s="1" customFormat="1" ht="14.4" customHeight="1">
      <c r="B49" s="18"/>
      <c r="L49" s="18"/>
    </row>
    <row r="50" s="2" customFormat="1" ht="14.4" customHeight="1">
      <c r="B50" s="51"/>
      <c r="D50" s="52" t="s">
        <v>46</v>
      </c>
      <c r="E50" s="53"/>
      <c r="F50" s="53"/>
      <c r="G50" s="52" t="s">
        <v>47</v>
      </c>
      <c r="H50" s="53"/>
      <c r="I50" s="53"/>
      <c r="J50" s="53"/>
      <c r="K50" s="53"/>
      <c r="L50" s="51"/>
    </row>
    <row r="51">
      <c r="B51" s="18"/>
      <c r="L51" s="18"/>
    </row>
    <row r="52">
      <c r="B52" s="18"/>
      <c r="L52" s="18"/>
    </row>
    <row r="53">
      <c r="B53" s="18"/>
      <c r="L53" s="18"/>
    </row>
    <row r="54">
      <c r="B54" s="18"/>
      <c r="L54" s="18"/>
    </row>
    <row r="55">
      <c r="B55" s="18"/>
      <c r="L55" s="18"/>
    </row>
    <row r="56">
      <c r="B56" s="18"/>
      <c r="L56" s="18"/>
    </row>
    <row r="57">
      <c r="B57" s="18"/>
      <c r="L57" s="18"/>
    </row>
    <row r="58">
      <c r="B58" s="18"/>
      <c r="L58" s="18"/>
    </row>
    <row r="59">
      <c r="B59" s="18"/>
      <c r="L59" s="18"/>
    </row>
    <row r="60">
      <c r="B60" s="18"/>
      <c r="L60" s="18"/>
    </row>
    <row r="61" s="2" customFormat="1">
      <c r="A61" s="34"/>
      <c r="B61" s="35"/>
      <c r="C61" s="34"/>
      <c r="D61" s="54" t="s">
        <v>48</v>
      </c>
      <c r="E61" s="37"/>
      <c r="F61" s="140" t="s">
        <v>49</v>
      </c>
      <c r="G61" s="54" t="s">
        <v>48</v>
      </c>
      <c r="H61" s="37"/>
      <c r="I61" s="37"/>
      <c r="J61" s="141" t="s">
        <v>49</v>
      </c>
      <c r="K61" s="37"/>
      <c r="L61" s="51"/>
      <c r="S61" s="34"/>
      <c r="T61" s="34"/>
      <c r="U61" s="34"/>
      <c r="V61" s="34"/>
      <c r="W61" s="34"/>
      <c r="X61" s="34"/>
      <c r="Y61" s="34"/>
      <c r="Z61" s="34"/>
      <c r="AA61" s="34"/>
      <c r="AB61" s="34"/>
      <c r="AC61" s="34"/>
      <c r="AD61" s="34"/>
      <c r="AE61" s="34"/>
    </row>
    <row r="62">
      <c r="B62" s="18"/>
      <c r="L62" s="18"/>
    </row>
    <row r="63">
      <c r="B63" s="18"/>
      <c r="L63" s="18"/>
    </row>
    <row r="64">
      <c r="B64" s="18"/>
      <c r="L64" s="18"/>
    </row>
    <row r="65" s="2" customFormat="1">
      <c r="A65" s="34"/>
      <c r="B65" s="35"/>
      <c r="C65" s="34"/>
      <c r="D65" s="52" t="s">
        <v>50</v>
      </c>
      <c r="E65" s="55"/>
      <c r="F65" s="55"/>
      <c r="G65" s="52" t="s">
        <v>51</v>
      </c>
      <c r="H65" s="55"/>
      <c r="I65" s="55"/>
      <c r="J65" s="55"/>
      <c r="K65" s="55"/>
      <c r="L65" s="51"/>
      <c r="S65" s="34"/>
      <c r="T65" s="34"/>
      <c r="U65" s="34"/>
      <c r="V65" s="34"/>
      <c r="W65" s="34"/>
      <c r="X65" s="34"/>
      <c r="Y65" s="34"/>
      <c r="Z65" s="34"/>
      <c r="AA65" s="34"/>
      <c r="AB65" s="34"/>
      <c r="AC65" s="34"/>
      <c r="AD65" s="34"/>
      <c r="AE65" s="34"/>
    </row>
    <row r="66">
      <c r="B66" s="18"/>
      <c r="L66" s="18"/>
    </row>
    <row r="67">
      <c r="B67" s="18"/>
      <c r="L67" s="18"/>
    </row>
    <row r="68">
      <c r="B68" s="18"/>
      <c r="L68" s="18"/>
    </row>
    <row r="69">
      <c r="B69" s="18"/>
      <c r="L69" s="18"/>
    </row>
    <row r="70">
      <c r="B70" s="18"/>
      <c r="L70" s="18"/>
    </row>
    <row r="71">
      <c r="B71" s="18"/>
      <c r="L71" s="18"/>
    </row>
    <row r="72">
      <c r="B72" s="18"/>
      <c r="L72" s="18"/>
    </row>
    <row r="73">
      <c r="B73" s="18"/>
      <c r="L73" s="18"/>
    </row>
    <row r="74">
      <c r="B74" s="18"/>
      <c r="L74" s="18"/>
    </row>
    <row r="75">
      <c r="B75" s="18"/>
      <c r="L75" s="18"/>
    </row>
    <row r="76" s="2" customFormat="1">
      <c r="A76" s="34"/>
      <c r="B76" s="35"/>
      <c r="C76" s="34"/>
      <c r="D76" s="54" t="s">
        <v>48</v>
      </c>
      <c r="E76" s="37"/>
      <c r="F76" s="140" t="s">
        <v>49</v>
      </c>
      <c r="G76" s="54" t="s">
        <v>48</v>
      </c>
      <c r="H76" s="37"/>
      <c r="I76" s="37"/>
      <c r="J76" s="141" t="s">
        <v>49</v>
      </c>
      <c r="K76" s="37"/>
      <c r="L76" s="51"/>
      <c r="S76" s="34"/>
      <c r="T76" s="34"/>
      <c r="U76" s="34"/>
      <c r="V76" s="34"/>
      <c r="W76" s="34"/>
      <c r="X76" s="34"/>
      <c r="Y76" s="34"/>
      <c r="Z76" s="34"/>
      <c r="AA76" s="34"/>
      <c r="AB76" s="34"/>
      <c r="AC76" s="34"/>
      <c r="AD76" s="34"/>
      <c r="AE76" s="34"/>
    </row>
    <row r="77" s="2" customFormat="1" ht="14.4" customHeight="1">
      <c r="A77" s="34"/>
      <c r="B77" s="56"/>
      <c r="C77" s="57"/>
      <c r="D77" s="57"/>
      <c r="E77" s="57"/>
      <c r="F77" s="57"/>
      <c r="G77" s="57"/>
      <c r="H77" s="57"/>
      <c r="I77" s="57"/>
      <c r="J77" s="57"/>
      <c r="K77" s="57"/>
      <c r="L77" s="51"/>
      <c r="S77" s="34"/>
      <c r="T77" s="34"/>
      <c r="U77" s="34"/>
      <c r="V77" s="34"/>
      <c r="W77" s="34"/>
      <c r="X77" s="34"/>
      <c r="Y77" s="34"/>
      <c r="Z77" s="34"/>
      <c r="AA77" s="34"/>
      <c r="AB77" s="34"/>
      <c r="AC77" s="34"/>
      <c r="AD77" s="34"/>
      <c r="AE77" s="34"/>
    </row>
    <row r="81" s="2" customFormat="1" ht="6.96" customHeight="1">
      <c r="A81" s="34"/>
      <c r="B81" s="58"/>
      <c r="C81" s="59"/>
      <c r="D81" s="59"/>
      <c r="E81" s="59"/>
      <c r="F81" s="59"/>
      <c r="G81" s="59"/>
      <c r="H81" s="59"/>
      <c r="I81" s="59"/>
      <c r="J81" s="59"/>
      <c r="K81" s="59"/>
      <c r="L81" s="51"/>
      <c r="S81" s="34"/>
      <c r="T81" s="34"/>
      <c r="U81" s="34"/>
      <c r="V81" s="34"/>
      <c r="W81" s="34"/>
      <c r="X81" s="34"/>
      <c r="Y81" s="34"/>
      <c r="Z81" s="34"/>
      <c r="AA81" s="34"/>
      <c r="AB81" s="34"/>
      <c r="AC81" s="34"/>
      <c r="AD81" s="34"/>
      <c r="AE81" s="34"/>
    </row>
    <row r="82" s="2" customFormat="1" ht="24.96" customHeight="1">
      <c r="A82" s="34"/>
      <c r="B82" s="35"/>
      <c r="C82" s="19" t="s">
        <v>255</v>
      </c>
      <c r="D82" s="34"/>
      <c r="E82" s="34"/>
      <c r="F82" s="34"/>
      <c r="G82" s="34"/>
      <c r="H82" s="34"/>
      <c r="I82" s="34"/>
      <c r="J82" s="34"/>
      <c r="K82" s="34"/>
      <c r="L82" s="51"/>
      <c r="S82" s="34"/>
      <c r="T82" s="34"/>
      <c r="U82" s="34"/>
      <c r="V82" s="34"/>
      <c r="W82" s="34"/>
      <c r="X82" s="34"/>
      <c r="Y82" s="34"/>
      <c r="Z82" s="34"/>
      <c r="AA82" s="34"/>
      <c r="AB82" s="34"/>
      <c r="AC82" s="34"/>
      <c r="AD82" s="34"/>
      <c r="AE82" s="34"/>
    </row>
    <row r="83" s="2" customFormat="1" ht="6.96" customHeight="1">
      <c r="A83" s="34"/>
      <c r="B83" s="35"/>
      <c r="C83" s="34"/>
      <c r="D83" s="34"/>
      <c r="E83" s="34"/>
      <c r="F83" s="34"/>
      <c r="G83" s="34"/>
      <c r="H83" s="34"/>
      <c r="I83" s="34"/>
      <c r="J83" s="34"/>
      <c r="K83" s="34"/>
      <c r="L83" s="51"/>
      <c r="S83" s="34"/>
      <c r="T83" s="34"/>
      <c r="U83" s="34"/>
      <c r="V83" s="34"/>
      <c r="W83" s="34"/>
      <c r="X83" s="34"/>
      <c r="Y83" s="34"/>
      <c r="Z83" s="34"/>
      <c r="AA83" s="34"/>
      <c r="AB83" s="34"/>
      <c r="AC83" s="34"/>
      <c r="AD83" s="34"/>
      <c r="AE83" s="34"/>
    </row>
    <row r="84" s="2" customFormat="1" ht="12" customHeight="1">
      <c r="A84" s="34"/>
      <c r="B84" s="35"/>
      <c r="C84" s="28" t="s">
        <v>16</v>
      </c>
      <c r="D84" s="34"/>
      <c r="E84" s="34"/>
      <c r="F84" s="34"/>
      <c r="G84" s="34"/>
      <c r="H84" s="34"/>
      <c r="I84" s="34"/>
      <c r="J84" s="34"/>
      <c r="K84" s="34"/>
      <c r="L84" s="51"/>
      <c r="S84" s="34"/>
      <c r="T84" s="34"/>
      <c r="U84" s="34"/>
      <c r="V84" s="34"/>
      <c r="W84" s="34"/>
      <c r="X84" s="34"/>
      <c r="Y84" s="34"/>
      <c r="Z84" s="34"/>
      <c r="AA84" s="34"/>
      <c r="AB84" s="34"/>
      <c r="AC84" s="34"/>
      <c r="AD84" s="34"/>
      <c r="AE84" s="34"/>
    </row>
    <row r="85" s="2" customFormat="1" ht="16.5" customHeight="1">
      <c r="A85" s="34"/>
      <c r="B85" s="35"/>
      <c r="C85" s="34"/>
      <c r="D85" s="34"/>
      <c r="E85" s="126" t="str">
        <f>E7</f>
        <v>Městský park -Děkanská zahrada Pelhřimov - kompletní provedení</v>
      </c>
      <c r="F85" s="28"/>
      <c r="G85" s="28"/>
      <c r="H85" s="28"/>
      <c r="I85" s="34"/>
      <c r="J85" s="34"/>
      <c r="K85" s="34"/>
      <c r="L85" s="51"/>
      <c r="S85" s="34"/>
      <c r="T85" s="34"/>
      <c r="U85" s="34"/>
      <c r="V85" s="34"/>
      <c r="W85" s="34"/>
      <c r="X85" s="34"/>
      <c r="Y85" s="34"/>
      <c r="Z85" s="34"/>
      <c r="AA85" s="34"/>
      <c r="AB85" s="34"/>
      <c r="AC85" s="34"/>
      <c r="AD85" s="34"/>
      <c r="AE85" s="34"/>
    </row>
    <row r="86" s="1" customFormat="1" ht="12" customHeight="1">
      <c r="B86" s="18"/>
      <c r="C86" s="28" t="s">
        <v>249</v>
      </c>
      <c r="L86" s="18"/>
    </row>
    <row r="87" s="1" customFormat="1" ht="16.5" customHeight="1">
      <c r="B87" s="18"/>
      <c r="E87" s="126" t="s">
        <v>250</v>
      </c>
      <c r="F87" s="1"/>
      <c r="G87" s="1"/>
      <c r="H87" s="1"/>
      <c r="L87" s="18"/>
    </row>
    <row r="88" s="1" customFormat="1" ht="12" customHeight="1">
      <c r="B88" s="18"/>
      <c r="C88" s="28" t="s">
        <v>251</v>
      </c>
      <c r="L88" s="18"/>
    </row>
    <row r="89" s="2" customFormat="1" ht="16.5" customHeight="1">
      <c r="A89" s="34"/>
      <c r="B89" s="35"/>
      <c r="C89" s="34"/>
      <c r="D89" s="34"/>
      <c r="E89" s="127" t="s">
        <v>252</v>
      </c>
      <c r="F89" s="34"/>
      <c r="G89" s="34"/>
      <c r="H89" s="34"/>
      <c r="I89" s="34"/>
      <c r="J89" s="34"/>
      <c r="K89" s="34"/>
      <c r="L89" s="51"/>
      <c r="S89" s="34"/>
      <c r="T89" s="34"/>
      <c r="U89" s="34"/>
      <c r="V89" s="34"/>
      <c r="W89" s="34"/>
      <c r="X89" s="34"/>
      <c r="Y89" s="34"/>
      <c r="Z89" s="34"/>
      <c r="AA89" s="34"/>
      <c r="AB89" s="34"/>
      <c r="AC89" s="34"/>
      <c r="AD89" s="34"/>
      <c r="AE89" s="34"/>
    </row>
    <row r="90" s="2" customFormat="1" ht="12" customHeight="1">
      <c r="A90" s="34"/>
      <c r="B90" s="35"/>
      <c r="C90" s="28" t="s">
        <v>395</v>
      </c>
      <c r="D90" s="34"/>
      <c r="E90" s="34"/>
      <c r="F90" s="34"/>
      <c r="G90" s="34"/>
      <c r="H90" s="34"/>
      <c r="I90" s="34"/>
      <c r="J90" s="34"/>
      <c r="K90" s="34"/>
      <c r="L90" s="51"/>
      <c r="S90" s="34"/>
      <c r="T90" s="34"/>
      <c r="U90" s="34"/>
      <c r="V90" s="34"/>
      <c r="W90" s="34"/>
      <c r="X90" s="34"/>
      <c r="Y90" s="34"/>
      <c r="Z90" s="34"/>
      <c r="AA90" s="34"/>
      <c r="AB90" s="34"/>
      <c r="AC90" s="34"/>
      <c r="AD90" s="34"/>
      <c r="AE90" s="34"/>
    </row>
    <row r="91" s="2" customFormat="1" ht="16.5" customHeight="1">
      <c r="A91" s="34"/>
      <c r="B91" s="35"/>
      <c r="C91" s="34"/>
      <c r="D91" s="34"/>
      <c r="E91" s="63" t="str">
        <f>E13</f>
        <v>Objekt4 - Schodiště 01, OP 07 a 08</v>
      </c>
      <c r="F91" s="34"/>
      <c r="G91" s="34"/>
      <c r="H91" s="34"/>
      <c r="I91" s="34"/>
      <c r="J91" s="34"/>
      <c r="K91" s="34"/>
      <c r="L91" s="51"/>
      <c r="S91" s="34"/>
      <c r="T91" s="34"/>
      <c r="U91" s="34"/>
      <c r="V91" s="34"/>
      <c r="W91" s="34"/>
      <c r="X91" s="34"/>
      <c r="Y91" s="34"/>
      <c r="Z91" s="34"/>
      <c r="AA91" s="34"/>
      <c r="AB91" s="34"/>
      <c r="AC91" s="34"/>
      <c r="AD91" s="34"/>
      <c r="AE91" s="34"/>
    </row>
    <row r="92" s="2" customFormat="1" ht="6.96" customHeight="1">
      <c r="A92" s="34"/>
      <c r="B92" s="35"/>
      <c r="C92" s="34"/>
      <c r="D92" s="34"/>
      <c r="E92" s="34"/>
      <c r="F92" s="34"/>
      <c r="G92" s="34"/>
      <c r="H92" s="34"/>
      <c r="I92" s="34"/>
      <c r="J92" s="34"/>
      <c r="K92" s="34"/>
      <c r="L92" s="51"/>
      <c r="S92" s="34"/>
      <c r="T92" s="34"/>
      <c r="U92" s="34"/>
      <c r="V92" s="34"/>
      <c r="W92" s="34"/>
      <c r="X92" s="34"/>
      <c r="Y92" s="34"/>
      <c r="Z92" s="34"/>
      <c r="AA92" s="34"/>
      <c r="AB92" s="34"/>
      <c r="AC92" s="34"/>
      <c r="AD92" s="34"/>
      <c r="AE92" s="34"/>
    </row>
    <row r="93" s="2" customFormat="1" ht="12" customHeight="1">
      <c r="A93" s="34"/>
      <c r="B93" s="35"/>
      <c r="C93" s="28" t="s">
        <v>20</v>
      </c>
      <c r="D93" s="34"/>
      <c r="E93" s="34"/>
      <c r="F93" s="23" t="str">
        <f>F16</f>
        <v xml:space="preserve"> </v>
      </c>
      <c r="G93" s="34"/>
      <c r="H93" s="34"/>
      <c r="I93" s="28" t="s">
        <v>22</v>
      </c>
      <c r="J93" s="65" t="str">
        <f>IF(J16="","",J16)</f>
        <v>5. 12. 2024</v>
      </c>
      <c r="K93" s="34"/>
      <c r="L93" s="51"/>
      <c r="S93" s="34"/>
      <c r="T93" s="34"/>
      <c r="U93" s="34"/>
      <c r="V93" s="34"/>
      <c r="W93" s="34"/>
      <c r="X93" s="34"/>
      <c r="Y93" s="34"/>
      <c r="Z93" s="34"/>
      <c r="AA93" s="34"/>
      <c r="AB93" s="34"/>
      <c r="AC93" s="34"/>
      <c r="AD93" s="34"/>
      <c r="AE93" s="34"/>
    </row>
    <row r="94" s="2" customFormat="1" ht="6.96" customHeight="1">
      <c r="A94" s="34"/>
      <c r="B94" s="35"/>
      <c r="C94" s="34"/>
      <c r="D94" s="34"/>
      <c r="E94" s="34"/>
      <c r="F94" s="34"/>
      <c r="G94" s="34"/>
      <c r="H94" s="34"/>
      <c r="I94" s="34"/>
      <c r="J94" s="34"/>
      <c r="K94" s="34"/>
      <c r="L94" s="51"/>
      <c r="S94" s="34"/>
      <c r="T94" s="34"/>
      <c r="U94" s="34"/>
      <c r="V94" s="34"/>
      <c r="W94" s="34"/>
      <c r="X94" s="34"/>
      <c r="Y94" s="34"/>
      <c r="Z94" s="34"/>
      <c r="AA94" s="34"/>
      <c r="AB94" s="34"/>
      <c r="AC94" s="34"/>
      <c r="AD94" s="34"/>
      <c r="AE94" s="34"/>
    </row>
    <row r="95" s="2" customFormat="1" ht="15.15" customHeight="1">
      <c r="A95" s="34"/>
      <c r="B95" s="35"/>
      <c r="C95" s="28" t="s">
        <v>24</v>
      </c>
      <c r="D95" s="34"/>
      <c r="E95" s="34"/>
      <c r="F95" s="23" t="str">
        <f>E19</f>
        <v xml:space="preserve"> </v>
      </c>
      <c r="G95" s="34"/>
      <c r="H95" s="34"/>
      <c r="I95" s="28" t="s">
        <v>29</v>
      </c>
      <c r="J95" s="32" t="str">
        <f>E25</f>
        <v xml:space="preserve"> </v>
      </c>
      <c r="K95" s="34"/>
      <c r="L95" s="51"/>
      <c r="S95" s="34"/>
      <c r="T95" s="34"/>
      <c r="U95" s="34"/>
      <c r="V95" s="34"/>
      <c r="W95" s="34"/>
      <c r="X95" s="34"/>
      <c r="Y95" s="34"/>
      <c r="Z95" s="34"/>
      <c r="AA95" s="34"/>
      <c r="AB95" s="34"/>
      <c r="AC95" s="34"/>
      <c r="AD95" s="34"/>
      <c r="AE95" s="34"/>
    </row>
    <row r="96" s="2" customFormat="1" ht="15.15" customHeight="1">
      <c r="A96" s="34"/>
      <c r="B96" s="35"/>
      <c r="C96" s="28" t="s">
        <v>27</v>
      </c>
      <c r="D96" s="34"/>
      <c r="E96" s="34"/>
      <c r="F96" s="23" t="str">
        <f>IF(E22="","",E22)</f>
        <v>Vyplň údaj</v>
      </c>
      <c r="G96" s="34"/>
      <c r="H96" s="34"/>
      <c r="I96" s="28" t="s">
        <v>31</v>
      </c>
      <c r="J96" s="32" t="str">
        <f>E28</f>
        <v xml:space="preserve"> </v>
      </c>
      <c r="K96" s="34"/>
      <c r="L96" s="51"/>
      <c r="S96" s="34"/>
      <c r="T96" s="34"/>
      <c r="U96" s="34"/>
      <c r="V96" s="34"/>
      <c r="W96" s="34"/>
      <c r="X96" s="34"/>
      <c r="Y96" s="34"/>
      <c r="Z96" s="34"/>
      <c r="AA96" s="34"/>
      <c r="AB96" s="34"/>
      <c r="AC96" s="34"/>
      <c r="AD96" s="34"/>
      <c r="AE96" s="34"/>
    </row>
    <row r="97" s="2" customFormat="1" ht="10.32" customHeight="1">
      <c r="A97" s="34"/>
      <c r="B97" s="35"/>
      <c r="C97" s="34"/>
      <c r="D97" s="34"/>
      <c r="E97" s="34"/>
      <c r="F97" s="34"/>
      <c r="G97" s="34"/>
      <c r="H97" s="34"/>
      <c r="I97" s="34"/>
      <c r="J97" s="34"/>
      <c r="K97" s="34"/>
      <c r="L97" s="51"/>
      <c r="S97" s="34"/>
      <c r="T97" s="34"/>
      <c r="U97" s="34"/>
      <c r="V97" s="34"/>
      <c r="W97" s="34"/>
      <c r="X97" s="34"/>
      <c r="Y97" s="34"/>
      <c r="Z97" s="34"/>
      <c r="AA97" s="34"/>
      <c r="AB97" s="34"/>
      <c r="AC97" s="34"/>
      <c r="AD97" s="34"/>
      <c r="AE97" s="34"/>
    </row>
    <row r="98" s="2" customFormat="1" ht="29.28" customHeight="1">
      <c r="A98" s="34"/>
      <c r="B98" s="35"/>
      <c r="C98" s="142" t="s">
        <v>256</v>
      </c>
      <c r="D98" s="134"/>
      <c r="E98" s="134"/>
      <c r="F98" s="134"/>
      <c r="G98" s="134"/>
      <c r="H98" s="134"/>
      <c r="I98" s="134"/>
      <c r="J98" s="143" t="s">
        <v>257</v>
      </c>
      <c r="K98" s="134"/>
      <c r="L98" s="51"/>
      <c r="S98" s="34"/>
      <c r="T98" s="34"/>
      <c r="U98" s="34"/>
      <c r="V98" s="34"/>
      <c r="W98" s="34"/>
      <c r="X98" s="34"/>
      <c r="Y98" s="34"/>
      <c r="Z98" s="34"/>
      <c r="AA98" s="34"/>
      <c r="AB98" s="34"/>
      <c r="AC98" s="34"/>
      <c r="AD98" s="34"/>
      <c r="AE98" s="34"/>
    </row>
    <row r="99" s="2" customFormat="1" ht="10.32" customHeight="1">
      <c r="A99" s="34"/>
      <c r="B99" s="35"/>
      <c r="C99" s="34"/>
      <c r="D99" s="34"/>
      <c r="E99" s="34"/>
      <c r="F99" s="34"/>
      <c r="G99" s="34"/>
      <c r="H99" s="34"/>
      <c r="I99" s="34"/>
      <c r="J99" s="34"/>
      <c r="K99" s="34"/>
      <c r="L99" s="51"/>
      <c r="S99" s="34"/>
      <c r="T99" s="34"/>
      <c r="U99" s="34"/>
      <c r="V99" s="34"/>
      <c r="W99" s="34"/>
      <c r="X99" s="34"/>
      <c r="Y99" s="34"/>
      <c r="Z99" s="34"/>
      <c r="AA99" s="34"/>
      <c r="AB99" s="34"/>
      <c r="AC99" s="34"/>
      <c r="AD99" s="34"/>
      <c r="AE99" s="34"/>
    </row>
    <row r="100" s="2" customFormat="1" ht="22.8" customHeight="1">
      <c r="A100" s="34"/>
      <c r="B100" s="35"/>
      <c r="C100" s="144" t="s">
        <v>258</v>
      </c>
      <c r="D100" s="34"/>
      <c r="E100" s="34"/>
      <c r="F100" s="34"/>
      <c r="G100" s="34"/>
      <c r="H100" s="34"/>
      <c r="I100" s="34"/>
      <c r="J100" s="92">
        <f>J133</f>
        <v>0</v>
      </c>
      <c r="K100" s="34"/>
      <c r="L100" s="51"/>
      <c r="S100" s="34"/>
      <c r="T100" s="34"/>
      <c r="U100" s="34"/>
      <c r="V100" s="34"/>
      <c r="W100" s="34"/>
      <c r="X100" s="34"/>
      <c r="Y100" s="34"/>
      <c r="Z100" s="34"/>
      <c r="AA100" s="34"/>
      <c r="AB100" s="34"/>
      <c r="AC100" s="34"/>
      <c r="AD100" s="34"/>
      <c r="AE100" s="34"/>
      <c r="AU100" s="15" t="s">
        <v>259</v>
      </c>
    </row>
    <row r="101" s="9" customFormat="1" ht="24.96" customHeight="1">
      <c r="A101" s="9"/>
      <c r="B101" s="145"/>
      <c r="C101" s="9"/>
      <c r="D101" s="146" t="s">
        <v>397</v>
      </c>
      <c r="E101" s="147"/>
      <c r="F101" s="147"/>
      <c r="G101" s="147"/>
      <c r="H101" s="147"/>
      <c r="I101" s="147"/>
      <c r="J101" s="148">
        <f>J134</f>
        <v>0</v>
      </c>
      <c r="K101" s="9"/>
      <c r="L101" s="145"/>
      <c r="S101" s="9"/>
      <c r="T101" s="9"/>
      <c r="U101" s="9"/>
      <c r="V101" s="9"/>
      <c r="W101" s="9"/>
      <c r="X101" s="9"/>
      <c r="Y101" s="9"/>
      <c r="Z101" s="9"/>
      <c r="AA101" s="9"/>
      <c r="AB101" s="9"/>
      <c r="AC101" s="9"/>
      <c r="AD101" s="9"/>
      <c r="AE101" s="9"/>
    </row>
    <row r="102" s="9" customFormat="1" ht="24.96" customHeight="1">
      <c r="A102" s="9"/>
      <c r="B102" s="145"/>
      <c r="C102" s="9"/>
      <c r="D102" s="146" t="s">
        <v>659</v>
      </c>
      <c r="E102" s="147"/>
      <c r="F102" s="147"/>
      <c r="G102" s="147"/>
      <c r="H102" s="147"/>
      <c r="I102" s="147"/>
      <c r="J102" s="148">
        <f>J186</f>
        <v>0</v>
      </c>
      <c r="K102" s="9"/>
      <c r="L102" s="145"/>
      <c r="S102" s="9"/>
      <c r="T102" s="9"/>
      <c r="U102" s="9"/>
      <c r="V102" s="9"/>
      <c r="W102" s="9"/>
      <c r="X102" s="9"/>
      <c r="Y102" s="9"/>
      <c r="Z102" s="9"/>
      <c r="AA102" s="9"/>
      <c r="AB102" s="9"/>
      <c r="AC102" s="9"/>
      <c r="AD102" s="9"/>
      <c r="AE102" s="9"/>
    </row>
    <row r="103" s="9" customFormat="1" ht="24.96" customHeight="1">
      <c r="A103" s="9"/>
      <c r="B103" s="145"/>
      <c r="C103" s="9"/>
      <c r="D103" s="146" t="s">
        <v>660</v>
      </c>
      <c r="E103" s="147"/>
      <c r="F103" s="147"/>
      <c r="G103" s="147"/>
      <c r="H103" s="147"/>
      <c r="I103" s="147"/>
      <c r="J103" s="148">
        <f>J220</f>
        <v>0</v>
      </c>
      <c r="K103" s="9"/>
      <c r="L103" s="145"/>
      <c r="S103" s="9"/>
      <c r="T103" s="9"/>
      <c r="U103" s="9"/>
      <c r="V103" s="9"/>
      <c r="W103" s="9"/>
      <c r="X103" s="9"/>
      <c r="Y103" s="9"/>
      <c r="Z103" s="9"/>
      <c r="AA103" s="9"/>
      <c r="AB103" s="9"/>
      <c r="AC103" s="9"/>
      <c r="AD103" s="9"/>
      <c r="AE103" s="9"/>
    </row>
    <row r="104" s="9" customFormat="1" ht="24.96" customHeight="1">
      <c r="A104" s="9"/>
      <c r="B104" s="145"/>
      <c r="C104" s="9"/>
      <c r="D104" s="146" t="s">
        <v>929</v>
      </c>
      <c r="E104" s="147"/>
      <c r="F104" s="147"/>
      <c r="G104" s="147"/>
      <c r="H104" s="147"/>
      <c r="I104" s="147"/>
      <c r="J104" s="148">
        <f>J233</f>
        <v>0</v>
      </c>
      <c r="K104" s="9"/>
      <c r="L104" s="145"/>
      <c r="S104" s="9"/>
      <c r="T104" s="9"/>
      <c r="U104" s="9"/>
      <c r="V104" s="9"/>
      <c r="W104" s="9"/>
      <c r="X104" s="9"/>
      <c r="Y104" s="9"/>
      <c r="Z104" s="9"/>
      <c r="AA104" s="9"/>
      <c r="AB104" s="9"/>
      <c r="AC104" s="9"/>
      <c r="AD104" s="9"/>
      <c r="AE104" s="9"/>
    </row>
    <row r="105" s="9" customFormat="1" ht="24.96" customHeight="1">
      <c r="A105" s="9"/>
      <c r="B105" s="145"/>
      <c r="C105" s="9"/>
      <c r="D105" s="146" t="s">
        <v>661</v>
      </c>
      <c r="E105" s="147"/>
      <c r="F105" s="147"/>
      <c r="G105" s="147"/>
      <c r="H105" s="147"/>
      <c r="I105" s="147"/>
      <c r="J105" s="148">
        <f>J264</f>
        <v>0</v>
      </c>
      <c r="K105" s="9"/>
      <c r="L105" s="145"/>
      <c r="S105" s="9"/>
      <c r="T105" s="9"/>
      <c r="U105" s="9"/>
      <c r="V105" s="9"/>
      <c r="W105" s="9"/>
      <c r="X105" s="9"/>
      <c r="Y105" s="9"/>
      <c r="Z105" s="9"/>
      <c r="AA105" s="9"/>
      <c r="AB105" s="9"/>
      <c r="AC105" s="9"/>
      <c r="AD105" s="9"/>
      <c r="AE105" s="9"/>
    </row>
    <row r="106" s="9" customFormat="1" ht="24.96" customHeight="1">
      <c r="A106" s="9"/>
      <c r="B106" s="145"/>
      <c r="C106" s="9"/>
      <c r="D106" s="146" t="s">
        <v>662</v>
      </c>
      <c r="E106" s="147"/>
      <c r="F106" s="147"/>
      <c r="G106" s="147"/>
      <c r="H106" s="147"/>
      <c r="I106" s="147"/>
      <c r="J106" s="148">
        <f>J271</f>
        <v>0</v>
      </c>
      <c r="K106" s="9"/>
      <c r="L106" s="145"/>
      <c r="S106" s="9"/>
      <c r="T106" s="9"/>
      <c r="U106" s="9"/>
      <c r="V106" s="9"/>
      <c r="W106" s="9"/>
      <c r="X106" s="9"/>
      <c r="Y106" s="9"/>
      <c r="Z106" s="9"/>
      <c r="AA106" s="9"/>
      <c r="AB106" s="9"/>
      <c r="AC106" s="9"/>
      <c r="AD106" s="9"/>
      <c r="AE106" s="9"/>
    </row>
    <row r="107" s="9" customFormat="1" ht="24.96" customHeight="1">
      <c r="A107" s="9"/>
      <c r="B107" s="145"/>
      <c r="C107" s="9"/>
      <c r="D107" s="146" t="s">
        <v>600</v>
      </c>
      <c r="E107" s="147"/>
      <c r="F107" s="147"/>
      <c r="G107" s="147"/>
      <c r="H107" s="147"/>
      <c r="I107" s="147"/>
      <c r="J107" s="148">
        <f>J280</f>
        <v>0</v>
      </c>
      <c r="K107" s="9"/>
      <c r="L107" s="145"/>
      <c r="S107" s="9"/>
      <c r="T107" s="9"/>
      <c r="U107" s="9"/>
      <c r="V107" s="9"/>
      <c r="W107" s="9"/>
      <c r="X107" s="9"/>
      <c r="Y107" s="9"/>
      <c r="Z107" s="9"/>
      <c r="AA107" s="9"/>
      <c r="AB107" s="9"/>
      <c r="AC107" s="9"/>
      <c r="AD107" s="9"/>
      <c r="AE107" s="9"/>
    </row>
    <row r="108" s="9" customFormat="1" ht="24.96" customHeight="1">
      <c r="A108" s="9"/>
      <c r="B108" s="145"/>
      <c r="C108" s="9"/>
      <c r="D108" s="146" t="s">
        <v>665</v>
      </c>
      <c r="E108" s="147"/>
      <c r="F108" s="147"/>
      <c r="G108" s="147"/>
      <c r="H108" s="147"/>
      <c r="I108" s="147"/>
      <c r="J108" s="148">
        <f>J284</f>
        <v>0</v>
      </c>
      <c r="K108" s="9"/>
      <c r="L108" s="145"/>
      <c r="S108" s="9"/>
      <c r="T108" s="9"/>
      <c r="U108" s="9"/>
      <c r="V108" s="9"/>
      <c r="W108" s="9"/>
      <c r="X108" s="9"/>
      <c r="Y108" s="9"/>
      <c r="Z108" s="9"/>
      <c r="AA108" s="9"/>
      <c r="AB108" s="9"/>
      <c r="AC108" s="9"/>
      <c r="AD108" s="9"/>
      <c r="AE108" s="9"/>
    </row>
    <row r="109" s="9" customFormat="1" ht="24.96" customHeight="1">
      <c r="A109" s="9"/>
      <c r="B109" s="145"/>
      <c r="C109" s="9"/>
      <c r="D109" s="146" t="s">
        <v>667</v>
      </c>
      <c r="E109" s="147"/>
      <c r="F109" s="147"/>
      <c r="G109" s="147"/>
      <c r="H109" s="147"/>
      <c r="I109" s="147"/>
      <c r="J109" s="148">
        <f>J294</f>
        <v>0</v>
      </c>
      <c r="K109" s="9"/>
      <c r="L109" s="145"/>
      <c r="S109" s="9"/>
      <c r="T109" s="9"/>
      <c r="U109" s="9"/>
      <c r="V109" s="9"/>
      <c r="W109" s="9"/>
      <c r="X109" s="9"/>
      <c r="Y109" s="9"/>
      <c r="Z109" s="9"/>
      <c r="AA109" s="9"/>
      <c r="AB109" s="9"/>
      <c r="AC109" s="9"/>
      <c r="AD109" s="9"/>
      <c r="AE109" s="9"/>
    </row>
    <row r="110" s="2" customFormat="1" ht="21.84" customHeight="1">
      <c r="A110" s="34"/>
      <c r="B110" s="35"/>
      <c r="C110" s="34"/>
      <c r="D110" s="34"/>
      <c r="E110" s="34"/>
      <c r="F110" s="34"/>
      <c r="G110" s="34"/>
      <c r="H110" s="34"/>
      <c r="I110" s="34"/>
      <c r="J110" s="34"/>
      <c r="K110" s="34"/>
      <c r="L110" s="51"/>
      <c r="S110" s="34"/>
      <c r="T110" s="34"/>
      <c r="U110" s="34"/>
      <c r="V110" s="34"/>
      <c r="W110" s="34"/>
      <c r="X110" s="34"/>
      <c r="Y110" s="34"/>
      <c r="Z110" s="34"/>
      <c r="AA110" s="34"/>
      <c r="AB110" s="34"/>
      <c r="AC110" s="34"/>
      <c r="AD110" s="34"/>
      <c r="AE110" s="34"/>
    </row>
    <row r="111" s="2" customFormat="1" ht="6.96" customHeight="1">
      <c r="A111" s="34"/>
      <c r="B111" s="56"/>
      <c r="C111" s="57"/>
      <c r="D111" s="57"/>
      <c r="E111" s="57"/>
      <c r="F111" s="57"/>
      <c r="G111" s="57"/>
      <c r="H111" s="57"/>
      <c r="I111" s="57"/>
      <c r="J111" s="57"/>
      <c r="K111" s="57"/>
      <c r="L111" s="51"/>
      <c r="S111" s="34"/>
      <c r="T111" s="34"/>
      <c r="U111" s="34"/>
      <c r="V111" s="34"/>
      <c r="W111" s="34"/>
      <c r="X111" s="34"/>
      <c r="Y111" s="34"/>
      <c r="Z111" s="34"/>
      <c r="AA111" s="34"/>
      <c r="AB111" s="34"/>
      <c r="AC111" s="34"/>
      <c r="AD111" s="34"/>
      <c r="AE111" s="34"/>
    </row>
    <row r="115" s="2" customFormat="1" ht="6.96" customHeight="1">
      <c r="A115" s="34"/>
      <c r="B115" s="58"/>
      <c r="C115" s="59"/>
      <c r="D115" s="59"/>
      <c r="E115" s="59"/>
      <c r="F115" s="59"/>
      <c r="G115" s="59"/>
      <c r="H115" s="59"/>
      <c r="I115" s="59"/>
      <c r="J115" s="59"/>
      <c r="K115" s="59"/>
      <c r="L115" s="51"/>
      <c r="S115" s="34"/>
      <c r="T115" s="34"/>
      <c r="U115" s="34"/>
      <c r="V115" s="34"/>
      <c r="W115" s="34"/>
      <c r="X115" s="34"/>
      <c r="Y115" s="34"/>
      <c r="Z115" s="34"/>
      <c r="AA115" s="34"/>
      <c r="AB115" s="34"/>
      <c r="AC115" s="34"/>
      <c r="AD115" s="34"/>
      <c r="AE115" s="34"/>
    </row>
    <row r="116" s="2" customFormat="1" ht="24.96" customHeight="1">
      <c r="A116" s="34"/>
      <c r="B116" s="35"/>
      <c r="C116" s="19" t="s">
        <v>266</v>
      </c>
      <c r="D116" s="34"/>
      <c r="E116" s="34"/>
      <c r="F116" s="34"/>
      <c r="G116" s="34"/>
      <c r="H116" s="34"/>
      <c r="I116" s="34"/>
      <c r="J116" s="34"/>
      <c r="K116" s="34"/>
      <c r="L116" s="51"/>
      <c r="S116" s="34"/>
      <c r="T116" s="34"/>
      <c r="U116" s="34"/>
      <c r="V116" s="34"/>
      <c r="W116" s="34"/>
      <c r="X116" s="34"/>
      <c r="Y116" s="34"/>
      <c r="Z116" s="34"/>
      <c r="AA116" s="34"/>
      <c r="AB116" s="34"/>
      <c r="AC116" s="34"/>
      <c r="AD116" s="34"/>
      <c r="AE116" s="34"/>
    </row>
    <row r="117" s="2" customFormat="1" ht="6.96" customHeight="1">
      <c r="A117" s="34"/>
      <c r="B117" s="35"/>
      <c r="C117" s="34"/>
      <c r="D117" s="34"/>
      <c r="E117" s="34"/>
      <c r="F117" s="34"/>
      <c r="G117" s="34"/>
      <c r="H117" s="34"/>
      <c r="I117" s="34"/>
      <c r="J117" s="34"/>
      <c r="K117" s="34"/>
      <c r="L117" s="51"/>
      <c r="S117" s="34"/>
      <c r="T117" s="34"/>
      <c r="U117" s="34"/>
      <c r="V117" s="34"/>
      <c r="W117" s="34"/>
      <c r="X117" s="34"/>
      <c r="Y117" s="34"/>
      <c r="Z117" s="34"/>
      <c r="AA117" s="34"/>
      <c r="AB117" s="34"/>
      <c r="AC117" s="34"/>
      <c r="AD117" s="34"/>
      <c r="AE117" s="34"/>
    </row>
    <row r="118" s="2" customFormat="1" ht="12" customHeight="1">
      <c r="A118" s="34"/>
      <c r="B118" s="35"/>
      <c r="C118" s="28" t="s">
        <v>16</v>
      </c>
      <c r="D118" s="34"/>
      <c r="E118" s="34"/>
      <c r="F118" s="34"/>
      <c r="G118" s="34"/>
      <c r="H118" s="34"/>
      <c r="I118" s="34"/>
      <c r="J118" s="34"/>
      <c r="K118" s="34"/>
      <c r="L118" s="51"/>
      <c r="S118" s="34"/>
      <c r="T118" s="34"/>
      <c r="U118" s="34"/>
      <c r="V118" s="34"/>
      <c r="W118" s="34"/>
      <c r="X118" s="34"/>
      <c r="Y118" s="34"/>
      <c r="Z118" s="34"/>
      <c r="AA118" s="34"/>
      <c r="AB118" s="34"/>
      <c r="AC118" s="34"/>
      <c r="AD118" s="34"/>
      <c r="AE118" s="34"/>
    </row>
    <row r="119" s="2" customFormat="1" ht="16.5" customHeight="1">
      <c r="A119" s="34"/>
      <c r="B119" s="35"/>
      <c r="C119" s="34"/>
      <c r="D119" s="34"/>
      <c r="E119" s="126" t="str">
        <f>E7</f>
        <v>Městský park -Děkanská zahrada Pelhřimov - kompletní provedení</v>
      </c>
      <c r="F119" s="28"/>
      <c r="G119" s="28"/>
      <c r="H119" s="28"/>
      <c r="I119" s="34"/>
      <c r="J119" s="34"/>
      <c r="K119" s="34"/>
      <c r="L119" s="51"/>
      <c r="S119" s="34"/>
      <c r="T119" s="34"/>
      <c r="U119" s="34"/>
      <c r="V119" s="34"/>
      <c r="W119" s="34"/>
      <c r="X119" s="34"/>
      <c r="Y119" s="34"/>
      <c r="Z119" s="34"/>
      <c r="AA119" s="34"/>
      <c r="AB119" s="34"/>
      <c r="AC119" s="34"/>
      <c r="AD119" s="34"/>
      <c r="AE119" s="34"/>
    </row>
    <row r="120" s="1" customFormat="1" ht="12" customHeight="1">
      <c r="B120" s="18"/>
      <c r="C120" s="28" t="s">
        <v>249</v>
      </c>
      <c r="L120" s="18"/>
    </row>
    <row r="121" s="1" customFormat="1" ht="16.5" customHeight="1">
      <c r="B121" s="18"/>
      <c r="E121" s="126" t="s">
        <v>250</v>
      </c>
      <c r="F121" s="1"/>
      <c r="G121" s="1"/>
      <c r="H121" s="1"/>
      <c r="L121" s="18"/>
    </row>
    <row r="122" s="1" customFormat="1" ht="12" customHeight="1">
      <c r="B122" s="18"/>
      <c r="C122" s="28" t="s">
        <v>251</v>
      </c>
      <c r="L122" s="18"/>
    </row>
    <row r="123" s="2" customFormat="1" ht="16.5" customHeight="1">
      <c r="A123" s="34"/>
      <c r="B123" s="35"/>
      <c r="C123" s="34"/>
      <c r="D123" s="34"/>
      <c r="E123" s="127" t="s">
        <v>252</v>
      </c>
      <c r="F123" s="34"/>
      <c r="G123" s="34"/>
      <c r="H123" s="34"/>
      <c r="I123" s="34"/>
      <c r="J123" s="34"/>
      <c r="K123" s="34"/>
      <c r="L123" s="51"/>
      <c r="S123" s="34"/>
      <c r="T123" s="34"/>
      <c r="U123" s="34"/>
      <c r="V123" s="34"/>
      <c r="W123" s="34"/>
      <c r="X123" s="34"/>
      <c r="Y123" s="34"/>
      <c r="Z123" s="34"/>
      <c r="AA123" s="34"/>
      <c r="AB123" s="34"/>
      <c r="AC123" s="34"/>
      <c r="AD123" s="34"/>
      <c r="AE123" s="34"/>
    </row>
    <row r="124" s="2" customFormat="1" ht="12" customHeight="1">
      <c r="A124" s="34"/>
      <c r="B124" s="35"/>
      <c r="C124" s="28" t="s">
        <v>395</v>
      </c>
      <c r="D124" s="34"/>
      <c r="E124" s="34"/>
      <c r="F124" s="34"/>
      <c r="G124" s="34"/>
      <c r="H124" s="34"/>
      <c r="I124" s="34"/>
      <c r="J124" s="34"/>
      <c r="K124" s="34"/>
      <c r="L124" s="51"/>
      <c r="S124" s="34"/>
      <c r="T124" s="34"/>
      <c r="U124" s="34"/>
      <c r="V124" s="34"/>
      <c r="W124" s="34"/>
      <c r="X124" s="34"/>
      <c r="Y124" s="34"/>
      <c r="Z124" s="34"/>
      <c r="AA124" s="34"/>
      <c r="AB124" s="34"/>
      <c r="AC124" s="34"/>
      <c r="AD124" s="34"/>
      <c r="AE124" s="34"/>
    </row>
    <row r="125" s="2" customFormat="1" ht="16.5" customHeight="1">
      <c r="A125" s="34"/>
      <c r="B125" s="35"/>
      <c r="C125" s="34"/>
      <c r="D125" s="34"/>
      <c r="E125" s="63" t="str">
        <f>E13</f>
        <v>Objekt4 - Schodiště 01, OP 07 a 08</v>
      </c>
      <c r="F125" s="34"/>
      <c r="G125" s="34"/>
      <c r="H125" s="34"/>
      <c r="I125" s="34"/>
      <c r="J125" s="34"/>
      <c r="K125" s="34"/>
      <c r="L125" s="51"/>
      <c r="S125" s="34"/>
      <c r="T125" s="34"/>
      <c r="U125" s="34"/>
      <c r="V125" s="34"/>
      <c r="W125" s="34"/>
      <c r="X125" s="34"/>
      <c r="Y125" s="34"/>
      <c r="Z125" s="34"/>
      <c r="AA125" s="34"/>
      <c r="AB125" s="34"/>
      <c r="AC125" s="34"/>
      <c r="AD125" s="34"/>
      <c r="AE125" s="34"/>
    </row>
    <row r="126" s="2" customFormat="1" ht="6.96" customHeight="1">
      <c r="A126" s="34"/>
      <c r="B126" s="35"/>
      <c r="C126" s="34"/>
      <c r="D126" s="34"/>
      <c r="E126" s="34"/>
      <c r="F126" s="34"/>
      <c r="G126" s="34"/>
      <c r="H126" s="34"/>
      <c r="I126" s="34"/>
      <c r="J126" s="34"/>
      <c r="K126" s="34"/>
      <c r="L126" s="51"/>
      <c r="S126" s="34"/>
      <c r="T126" s="34"/>
      <c r="U126" s="34"/>
      <c r="V126" s="34"/>
      <c r="W126" s="34"/>
      <c r="X126" s="34"/>
      <c r="Y126" s="34"/>
      <c r="Z126" s="34"/>
      <c r="AA126" s="34"/>
      <c r="AB126" s="34"/>
      <c r="AC126" s="34"/>
      <c r="AD126" s="34"/>
      <c r="AE126" s="34"/>
    </row>
    <row r="127" s="2" customFormat="1" ht="12" customHeight="1">
      <c r="A127" s="34"/>
      <c r="B127" s="35"/>
      <c r="C127" s="28" t="s">
        <v>20</v>
      </c>
      <c r="D127" s="34"/>
      <c r="E127" s="34"/>
      <c r="F127" s="23" t="str">
        <f>F16</f>
        <v xml:space="preserve"> </v>
      </c>
      <c r="G127" s="34"/>
      <c r="H127" s="34"/>
      <c r="I127" s="28" t="s">
        <v>22</v>
      </c>
      <c r="J127" s="65" t="str">
        <f>IF(J16="","",J16)</f>
        <v>5. 12. 2024</v>
      </c>
      <c r="K127" s="34"/>
      <c r="L127" s="51"/>
      <c r="S127" s="34"/>
      <c r="T127" s="34"/>
      <c r="U127" s="34"/>
      <c r="V127" s="34"/>
      <c r="W127" s="34"/>
      <c r="X127" s="34"/>
      <c r="Y127" s="34"/>
      <c r="Z127" s="34"/>
      <c r="AA127" s="34"/>
      <c r="AB127" s="34"/>
      <c r="AC127" s="34"/>
      <c r="AD127" s="34"/>
      <c r="AE127" s="34"/>
    </row>
    <row r="128" s="2" customFormat="1" ht="6.96" customHeight="1">
      <c r="A128" s="34"/>
      <c r="B128" s="35"/>
      <c r="C128" s="34"/>
      <c r="D128" s="34"/>
      <c r="E128" s="34"/>
      <c r="F128" s="34"/>
      <c r="G128" s="34"/>
      <c r="H128" s="34"/>
      <c r="I128" s="34"/>
      <c r="J128" s="34"/>
      <c r="K128" s="34"/>
      <c r="L128" s="51"/>
      <c r="S128" s="34"/>
      <c r="T128" s="34"/>
      <c r="U128" s="34"/>
      <c r="V128" s="34"/>
      <c r="W128" s="34"/>
      <c r="X128" s="34"/>
      <c r="Y128" s="34"/>
      <c r="Z128" s="34"/>
      <c r="AA128" s="34"/>
      <c r="AB128" s="34"/>
      <c r="AC128" s="34"/>
      <c r="AD128" s="34"/>
      <c r="AE128" s="34"/>
    </row>
    <row r="129" s="2" customFormat="1" ht="15.15" customHeight="1">
      <c r="A129" s="34"/>
      <c r="B129" s="35"/>
      <c r="C129" s="28" t="s">
        <v>24</v>
      </c>
      <c r="D129" s="34"/>
      <c r="E129" s="34"/>
      <c r="F129" s="23" t="str">
        <f>E19</f>
        <v xml:space="preserve"> </v>
      </c>
      <c r="G129" s="34"/>
      <c r="H129" s="34"/>
      <c r="I129" s="28" t="s">
        <v>29</v>
      </c>
      <c r="J129" s="32" t="str">
        <f>E25</f>
        <v xml:space="preserve"> </v>
      </c>
      <c r="K129" s="34"/>
      <c r="L129" s="51"/>
      <c r="S129" s="34"/>
      <c r="T129" s="34"/>
      <c r="U129" s="34"/>
      <c r="V129" s="34"/>
      <c r="W129" s="34"/>
      <c r="X129" s="34"/>
      <c r="Y129" s="34"/>
      <c r="Z129" s="34"/>
      <c r="AA129" s="34"/>
      <c r="AB129" s="34"/>
      <c r="AC129" s="34"/>
      <c r="AD129" s="34"/>
      <c r="AE129" s="34"/>
    </row>
    <row r="130" s="2" customFormat="1" ht="15.15" customHeight="1">
      <c r="A130" s="34"/>
      <c r="B130" s="35"/>
      <c r="C130" s="28" t="s">
        <v>27</v>
      </c>
      <c r="D130" s="34"/>
      <c r="E130" s="34"/>
      <c r="F130" s="23" t="str">
        <f>IF(E22="","",E22)</f>
        <v>Vyplň údaj</v>
      </c>
      <c r="G130" s="34"/>
      <c r="H130" s="34"/>
      <c r="I130" s="28" t="s">
        <v>31</v>
      </c>
      <c r="J130" s="32" t="str">
        <f>E28</f>
        <v xml:space="preserve"> </v>
      </c>
      <c r="K130" s="34"/>
      <c r="L130" s="51"/>
      <c r="S130" s="34"/>
      <c r="T130" s="34"/>
      <c r="U130" s="34"/>
      <c r="V130" s="34"/>
      <c r="W130" s="34"/>
      <c r="X130" s="34"/>
      <c r="Y130" s="34"/>
      <c r="Z130" s="34"/>
      <c r="AA130" s="34"/>
      <c r="AB130" s="34"/>
      <c r="AC130" s="34"/>
      <c r="AD130" s="34"/>
      <c r="AE130" s="34"/>
    </row>
    <row r="131" s="2" customFormat="1" ht="10.32" customHeight="1">
      <c r="A131" s="34"/>
      <c r="B131" s="35"/>
      <c r="C131" s="34"/>
      <c r="D131" s="34"/>
      <c r="E131" s="34"/>
      <c r="F131" s="34"/>
      <c r="G131" s="34"/>
      <c r="H131" s="34"/>
      <c r="I131" s="34"/>
      <c r="J131" s="34"/>
      <c r="K131" s="34"/>
      <c r="L131" s="51"/>
      <c r="S131" s="34"/>
      <c r="T131" s="34"/>
      <c r="U131" s="34"/>
      <c r="V131" s="34"/>
      <c r="W131" s="34"/>
      <c r="X131" s="34"/>
      <c r="Y131" s="34"/>
      <c r="Z131" s="34"/>
      <c r="AA131" s="34"/>
      <c r="AB131" s="34"/>
      <c r="AC131" s="34"/>
      <c r="AD131" s="34"/>
      <c r="AE131" s="34"/>
    </row>
    <row r="132" s="11" customFormat="1" ht="29.28" customHeight="1">
      <c r="A132" s="153"/>
      <c r="B132" s="154"/>
      <c r="C132" s="155" t="s">
        <v>267</v>
      </c>
      <c r="D132" s="156" t="s">
        <v>58</v>
      </c>
      <c r="E132" s="156" t="s">
        <v>54</v>
      </c>
      <c r="F132" s="156" t="s">
        <v>55</v>
      </c>
      <c r="G132" s="156" t="s">
        <v>268</v>
      </c>
      <c r="H132" s="156" t="s">
        <v>269</v>
      </c>
      <c r="I132" s="156" t="s">
        <v>270</v>
      </c>
      <c r="J132" s="157" t="s">
        <v>257</v>
      </c>
      <c r="K132" s="158" t="s">
        <v>271</v>
      </c>
      <c r="L132" s="159"/>
      <c r="M132" s="82" t="s">
        <v>1</v>
      </c>
      <c r="N132" s="83" t="s">
        <v>37</v>
      </c>
      <c r="O132" s="83" t="s">
        <v>272</v>
      </c>
      <c r="P132" s="83" t="s">
        <v>273</v>
      </c>
      <c r="Q132" s="83" t="s">
        <v>274</v>
      </c>
      <c r="R132" s="83" t="s">
        <v>275</v>
      </c>
      <c r="S132" s="83" t="s">
        <v>276</v>
      </c>
      <c r="T132" s="84" t="s">
        <v>277</v>
      </c>
      <c r="U132" s="153"/>
      <c r="V132" s="153"/>
      <c r="W132" s="153"/>
      <c r="X132" s="153"/>
      <c r="Y132" s="153"/>
      <c r="Z132" s="153"/>
      <c r="AA132" s="153"/>
      <c r="AB132" s="153"/>
      <c r="AC132" s="153"/>
      <c r="AD132" s="153"/>
      <c r="AE132" s="153"/>
    </row>
    <row r="133" s="2" customFormat="1" ht="22.8" customHeight="1">
      <c r="A133" s="34"/>
      <c r="B133" s="35"/>
      <c r="C133" s="89" t="s">
        <v>278</v>
      </c>
      <c r="D133" s="34"/>
      <c r="E133" s="34"/>
      <c r="F133" s="34"/>
      <c r="G133" s="34"/>
      <c r="H133" s="34"/>
      <c r="I133" s="34"/>
      <c r="J133" s="160">
        <f>BK133</f>
        <v>0</v>
      </c>
      <c r="K133" s="34"/>
      <c r="L133" s="35"/>
      <c r="M133" s="85"/>
      <c r="N133" s="69"/>
      <c r="O133" s="86"/>
      <c r="P133" s="161">
        <f>P134+P186+P220+P233+P264+P271+P280+P284+P294</f>
        <v>0</v>
      </c>
      <c r="Q133" s="86"/>
      <c r="R133" s="161">
        <f>R134+R186+R220+R233+R264+R271+R280+R284+R294</f>
        <v>0</v>
      </c>
      <c r="S133" s="86"/>
      <c r="T133" s="162">
        <f>T134+T186+T220+T233+T264+T271+T280+T284+T294</f>
        <v>0</v>
      </c>
      <c r="U133" s="34"/>
      <c r="V133" s="34"/>
      <c r="W133" s="34"/>
      <c r="X133" s="34"/>
      <c r="Y133" s="34"/>
      <c r="Z133" s="34"/>
      <c r="AA133" s="34"/>
      <c r="AB133" s="34"/>
      <c r="AC133" s="34"/>
      <c r="AD133" s="34"/>
      <c r="AE133" s="34"/>
      <c r="AT133" s="15" t="s">
        <v>72</v>
      </c>
      <c r="AU133" s="15" t="s">
        <v>259</v>
      </c>
      <c r="BK133" s="163">
        <f>BK134+BK186+BK220+BK233+BK264+BK271+BK280+BK284+BK294</f>
        <v>0</v>
      </c>
    </row>
    <row r="134" s="12" customFormat="1" ht="25.92" customHeight="1">
      <c r="A134" s="12"/>
      <c r="B134" s="164"/>
      <c r="C134" s="12"/>
      <c r="D134" s="165" t="s">
        <v>72</v>
      </c>
      <c r="E134" s="166" t="s">
        <v>80</v>
      </c>
      <c r="F134" s="166" t="s">
        <v>400</v>
      </c>
      <c r="G134" s="12"/>
      <c r="H134" s="12"/>
      <c r="I134" s="167"/>
      <c r="J134" s="168">
        <f>BK134</f>
        <v>0</v>
      </c>
      <c r="K134" s="12"/>
      <c r="L134" s="164"/>
      <c r="M134" s="169"/>
      <c r="N134" s="170"/>
      <c r="O134" s="170"/>
      <c r="P134" s="171">
        <f>SUM(P135:P185)</f>
        <v>0</v>
      </c>
      <c r="Q134" s="170"/>
      <c r="R134" s="171">
        <f>SUM(R135:R185)</f>
        <v>0</v>
      </c>
      <c r="S134" s="170"/>
      <c r="T134" s="172">
        <f>SUM(T135:T185)</f>
        <v>0</v>
      </c>
      <c r="U134" s="12"/>
      <c r="V134" s="12"/>
      <c r="W134" s="12"/>
      <c r="X134" s="12"/>
      <c r="Y134" s="12"/>
      <c r="Z134" s="12"/>
      <c r="AA134" s="12"/>
      <c r="AB134" s="12"/>
      <c r="AC134" s="12"/>
      <c r="AD134" s="12"/>
      <c r="AE134" s="12"/>
      <c r="AR134" s="165" t="s">
        <v>80</v>
      </c>
      <c r="AT134" s="173" t="s">
        <v>72</v>
      </c>
      <c r="AU134" s="173" t="s">
        <v>73</v>
      </c>
      <c r="AY134" s="165" t="s">
        <v>281</v>
      </c>
      <c r="BK134" s="174">
        <f>SUM(BK135:BK185)</f>
        <v>0</v>
      </c>
    </row>
    <row r="135" s="2" customFormat="1" ht="24.15" customHeight="1">
      <c r="A135" s="34"/>
      <c r="B135" s="177"/>
      <c r="C135" s="178" t="s">
        <v>80</v>
      </c>
      <c r="D135" s="178" t="s">
        <v>284</v>
      </c>
      <c r="E135" s="179" t="s">
        <v>553</v>
      </c>
      <c r="F135" s="180" t="s">
        <v>1127</v>
      </c>
      <c r="G135" s="181" t="s">
        <v>510</v>
      </c>
      <c r="H135" s="203">
        <v>21.050000000000001</v>
      </c>
      <c r="I135" s="183"/>
      <c r="J135" s="184">
        <f>ROUND(I135*H135,2)</f>
        <v>0</v>
      </c>
      <c r="K135" s="185"/>
      <c r="L135" s="35"/>
      <c r="M135" s="186" t="s">
        <v>1</v>
      </c>
      <c r="N135" s="187" t="s">
        <v>38</v>
      </c>
      <c r="O135" s="73"/>
      <c r="P135" s="188">
        <f>O135*H135</f>
        <v>0</v>
      </c>
      <c r="Q135" s="188">
        <v>0</v>
      </c>
      <c r="R135" s="188">
        <f>Q135*H135</f>
        <v>0</v>
      </c>
      <c r="S135" s="188">
        <v>0</v>
      </c>
      <c r="T135" s="189">
        <f>S135*H135</f>
        <v>0</v>
      </c>
      <c r="U135" s="34"/>
      <c r="V135" s="34"/>
      <c r="W135" s="34"/>
      <c r="X135" s="34"/>
      <c r="Y135" s="34"/>
      <c r="Z135" s="34"/>
      <c r="AA135" s="34"/>
      <c r="AB135" s="34"/>
      <c r="AC135" s="34"/>
      <c r="AD135" s="34"/>
      <c r="AE135" s="34"/>
      <c r="AR135" s="190" t="s">
        <v>97</v>
      </c>
      <c r="AT135" s="190" t="s">
        <v>284</v>
      </c>
      <c r="AU135" s="190" t="s">
        <v>80</v>
      </c>
      <c r="AY135" s="15" t="s">
        <v>281</v>
      </c>
      <c r="BE135" s="191">
        <f>IF(N135="základní",J135,0)</f>
        <v>0</v>
      </c>
      <c r="BF135" s="191">
        <f>IF(N135="snížená",J135,0)</f>
        <v>0</v>
      </c>
      <c r="BG135" s="191">
        <f>IF(N135="zákl. přenesená",J135,0)</f>
        <v>0</v>
      </c>
      <c r="BH135" s="191">
        <f>IF(N135="sníž. přenesená",J135,0)</f>
        <v>0</v>
      </c>
      <c r="BI135" s="191">
        <f>IF(N135="nulová",J135,0)</f>
        <v>0</v>
      </c>
      <c r="BJ135" s="15" t="s">
        <v>80</v>
      </c>
      <c r="BK135" s="191">
        <f>ROUND(I135*H135,2)</f>
        <v>0</v>
      </c>
      <c r="BL135" s="15" t="s">
        <v>97</v>
      </c>
      <c r="BM135" s="190" t="s">
        <v>1128</v>
      </c>
    </row>
    <row r="136" s="2" customFormat="1">
      <c r="A136" s="34"/>
      <c r="B136" s="35"/>
      <c r="C136" s="34"/>
      <c r="D136" s="192" t="s">
        <v>290</v>
      </c>
      <c r="E136" s="34"/>
      <c r="F136" s="193" t="s">
        <v>1127</v>
      </c>
      <c r="G136" s="34"/>
      <c r="H136" s="34"/>
      <c r="I136" s="194"/>
      <c r="J136" s="34"/>
      <c r="K136" s="34"/>
      <c r="L136" s="35"/>
      <c r="M136" s="195"/>
      <c r="N136" s="196"/>
      <c r="O136" s="73"/>
      <c r="P136" s="73"/>
      <c r="Q136" s="73"/>
      <c r="R136" s="73"/>
      <c r="S136" s="73"/>
      <c r="T136" s="74"/>
      <c r="U136" s="34"/>
      <c r="V136" s="34"/>
      <c r="W136" s="34"/>
      <c r="X136" s="34"/>
      <c r="Y136" s="34"/>
      <c r="Z136" s="34"/>
      <c r="AA136" s="34"/>
      <c r="AB136" s="34"/>
      <c r="AC136" s="34"/>
      <c r="AD136" s="34"/>
      <c r="AE136" s="34"/>
      <c r="AT136" s="15" t="s">
        <v>290</v>
      </c>
      <c r="AU136" s="15" t="s">
        <v>80</v>
      </c>
    </row>
    <row r="137" s="2" customFormat="1">
      <c r="A137" s="34"/>
      <c r="B137" s="35"/>
      <c r="C137" s="34"/>
      <c r="D137" s="192" t="s">
        <v>291</v>
      </c>
      <c r="E137" s="34"/>
      <c r="F137" s="197" t="s">
        <v>1129</v>
      </c>
      <c r="G137" s="34"/>
      <c r="H137" s="34"/>
      <c r="I137" s="194"/>
      <c r="J137" s="34"/>
      <c r="K137" s="34"/>
      <c r="L137" s="35"/>
      <c r="M137" s="195"/>
      <c r="N137" s="196"/>
      <c r="O137" s="73"/>
      <c r="P137" s="73"/>
      <c r="Q137" s="73"/>
      <c r="R137" s="73"/>
      <c r="S137" s="73"/>
      <c r="T137" s="74"/>
      <c r="U137" s="34"/>
      <c r="V137" s="34"/>
      <c r="W137" s="34"/>
      <c r="X137" s="34"/>
      <c r="Y137" s="34"/>
      <c r="Z137" s="34"/>
      <c r="AA137" s="34"/>
      <c r="AB137" s="34"/>
      <c r="AC137" s="34"/>
      <c r="AD137" s="34"/>
      <c r="AE137" s="34"/>
      <c r="AT137" s="15" t="s">
        <v>291</v>
      </c>
      <c r="AU137" s="15" t="s">
        <v>80</v>
      </c>
    </row>
    <row r="138" s="2" customFormat="1" ht="24.15" customHeight="1">
      <c r="A138" s="34"/>
      <c r="B138" s="177"/>
      <c r="C138" s="178" t="s">
        <v>82</v>
      </c>
      <c r="D138" s="178" t="s">
        <v>284</v>
      </c>
      <c r="E138" s="179" t="s">
        <v>557</v>
      </c>
      <c r="F138" s="180" t="s">
        <v>1130</v>
      </c>
      <c r="G138" s="181" t="s">
        <v>510</v>
      </c>
      <c r="H138" s="203">
        <v>10.525</v>
      </c>
      <c r="I138" s="183"/>
      <c r="J138" s="184">
        <f>ROUND(I138*H138,2)</f>
        <v>0</v>
      </c>
      <c r="K138" s="185"/>
      <c r="L138" s="35"/>
      <c r="M138" s="186" t="s">
        <v>1</v>
      </c>
      <c r="N138" s="187" t="s">
        <v>38</v>
      </c>
      <c r="O138" s="73"/>
      <c r="P138" s="188">
        <f>O138*H138</f>
        <v>0</v>
      </c>
      <c r="Q138" s="188">
        <v>0</v>
      </c>
      <c r="R138" s="188">
        <f>Q138*H138</f>
        <v>0</v>
      </c>
      <c r="S138" s="188">
        <v>0</v>
      </c>
      <c r="T138" s="189">
        <f>S138*H138</f>
        <v>0</v>
      </c>
      <c r="U138" s="34"/>
      <c r="V138" s="34"/>
      <c r="W138" s="34"/>
      <c r="X138" s="34"/>
      <c r="Y138" s="34"/>
      <c r="Z138" s="34"/>
      <c r="AA138" s="34"/>
      <c r="AB138" s="34"/>
      <c r="AC138" s="34"/>
      <c r="AD138" s="34"/>
      <c r="AE138" s="34"/>
      <c r="AR138" s="190" t="s">
        <v>97</v>
      </c>
      <c r="AT138" s="190" t="s">
        <v>284</v>
      </c>
      <c r="AU138" s="190" t="s">
        <v>80</v>
      </c>
      <c r="AY138" s="15" t="s">
        <v>281</v>
      </c>
      <c r="BE138" s="191">
        <f>IF(N138="základní",J138,0)</f>
        <v>0</v>
      </c>
      <c r="BF138" s="191">
        <f>IF(N138="snížená",J138,0)</f>
        <v>0</v>
      </c>
      <c r="BG138" s="191">
        <f>IF(N138="zákl. přenesená",J138,0)</f>
        <v>0</v>
      </c>
      <c r="BH138" s="191">
        <f>IF(N138="sníž. přenesená",J138,0)</f>
        <v>0</v>
      </c>
      <c r="BI138" s="191">
        <f>IF(N138="nulová",J138,0)</f>
        <v>0</v>
      </c>
      <c r="BJ138" s="15" t="s">
        <v>80</v>
      </c>
      <c r="BK138" s="191">
        <f>ROUND(I138*H138,2)</f>
        <v>0</v>
      </c>
      <c r="BL138" s="15" t="s">
        <v>97</v>
      </c>
      <c r="BM138" s="190" t="s">
        <v>1131</v>
      </c>
    </row>
    <row r="139" s="2" customFormat="1">
      <c r="A139" s="34"/>
      <c r="B139" s="35"/>
      <c r="C139" s="34"/>
      <c r="D139" s="192" t="s">
        <v>290</v>
      </c>
      <c r="E139" s="34"/>
      <c r="F139" s="193" t="s">
        <v>1130</v>
      </c>
      <c r="G139" s="34"/>
      <c r="H139" s="34"/>
      <c r="I139" s="194"/>
      <c r="J139" s="34"/>
      <c r="K139" s="34"/>
      <c r="L139" s="35"/>
      <c r="M139" s="195"/>
      <c r="N139" s="196"/>
      <c r="O139" s="73"/>
      <c r="P139" s="73"/>
      <c r="Q139" s="73"/>
      <c r="R139" s="73"/>
      <c r="S139" s="73"/>
      <c r="T139" s="74"/>
      <c r="U139" s="34"/>
      <c r="V139" s="34"/>
      <c r="W139" s="34"/>
      <c r="X139" s="34"/>
      <c r="Y139" s="34"/>
      <c r="Z139" s="34"/>
      <c r="AA139" s="34"/>
      <c r="AB139" s="34"/>
      <c r="AC139" s="34"/>
      <c r="AD139" s="34"/>
      <c r="AE139" s="34"/>
      <c r="AT139" s="15" t="s">
        <v>290</v>
      </c>
      <c r="AU139" s="15" t="s">
        <v>80</v>
      </c>
    </row>
    <row r="140" s="2" customFormat="1">
      <c r="A140" s="34"/>
      <c r="B140" s="35"/>
      <c r="C140" s="34"/>
      <c r="D140" s="192" t="s">
        <v>291</v>
      </c>
      <c r="E140" s="34"/>
      <c r="F140" s="197" t="s">
        <v>1132</v>
      </c>
      <c r="G140" s="34"/>
      <c r="H140" s="34"/>
      <c r="I140" s="194"/>
      <c r="J140" s="34"/>
      <c r="K140" s="34"/>
      <c r="L140" s="35"/>
      <c r="M140" s="195"/>
      <c r="N140" s="196"/>
      <c r="O140" s="73"/>
      <c r="P140" s="73"/>
      <c r="Q140" s="73"/>
      <c r="R140" s="73"/>
      <c r="S140" s="73"/>
      <c r="T140" s="74"/>
      <c r="U140" s="34"/>
      <c r="V140" s="34"/>
      <c r="W140" s="34"/>
      <c r="X140" s="34"/>
      <c r="Y140" s="34"/>
      <c r="Z140" s="34"/>
      <c r="AA140" s="34"/>
      <c r="AB140" s="34"/>
      <c r="AC140" s="34"/>
      <c r="AD140" s="34"/>
      <c r="AE140" s="34"/>
      <c r="AT140" s="15" t="s">
        <v>291</v>
      </c>
      <c r="AU140" s="15" t="s">
        <v>80</v>
      </c>
    </row>
    <row r="141" s="2" customFormat="1" ht="24.15" customHeight="1">
      <c r="A141" s="34"/>
      <c r="B141" s="177"/>
      <c r="C141" s="178" t="s">
        <v>90</v>
      </c>
      <c r="D141" s="178" t="s">
        <v>284</v>
      </c>
      <c r="E141" s="179" t="s">
        <v>938</v>
      </c>
      <c r="F141" s="180" t="s">
        <v>939</v>
      </c>
      <c r="G141" s="181" t="s">
        <v>510</v>
      </c>
      <c r="H141" s="203">
        <v>21.302</v>
      </c>
      <c r="I141" s="183"/>
      <c r="J141" s="184">
        <f>ROUND(I141*H141,2)</f>
        <v>0</v>
      </c>
      <c r="K141" s="185"/>
      <c r="L141" s="35"/>
      <c r="M141" s="186" t="s">
        <v>1</v>
      </c>
      <c r="N141" s="187" t="s">
        <v>38</v>
      </c>
      <c r="O141" s="73"/>
      <c r="P141" s="188">
        <f>O141*H141</f>
        <v>0</v>
      </c>
      <c r="Q141" s="188">
        <v>0</v>
      </c>
      <c r="R141" s="188">
        <f>Q141*H141</f>
        <v>0</v>
      </c>
      <c r="S141" s="188">
        <v>0</v>
      </c>
      <c r="T141" s="189">
        <f>S141*H141</f>
        <v>0</v>
      </c>
      <c r="U141" s="34"/>
      <c r="V141" s="34"/>
      <c r="W141" s="34"/>
      <c r="X141" s="34"/>
      <c r="Y141" s="34"/>
      <c r="Z141" s="34"/>
      <c r="AA141" s="34"/>
      <c r="AB141" s="34"/>
      <c r="AC141" s="34"/>
      <c r="AD141" s="34"/>
      <c r="AE141" s="34"/>
      <c r="AR141" s="190" t="s">
        <v>97</v>
      </c>
      <c r="AT141" s="190" t="s">
        <v>284</v>
      </c>
      <c r="AU141" s="190" t="s">
        <v>80</v>
      </c>
      <c r="AY141" s="15" t="s">
        <v>281</v>
      </c>
      <c r="BE141" s="191">
        <f>IF(N141="základní",J141,0)</f>
        <v>0</v>
      </c>
      <c r="BF141" s="191">
        <f>IF(N141="snížená",J141,0)</f>
        <v>0</v>
      </c>
      <c r="BG141" s="191">
        <f>IF(N141="zákl. přenesená",J141,0)</f>
        <v>0</v>
      </c>
      <c r="BH141" s="191">
        <f>IF(N141="sníž. přenesená",J141,0)</f>
        <v>0</v>
      </c>
      <c r="BI141" s="191">
        <f>IF(N141="nulová",J141,0)</f>
        <v>0</v>
      </c>
      <c r="BJ141" s="15" t="s">
        <v>80</v>
      </c>
      <c r="BK141" s="191">
        <f>ROUND(I141*H141,2)</f>
        <v>0</v>
      </c>
      <c r="BL141" s="15" t="s">
        <v>97</v>
      </c>
      <c r="BM141" s="190" t="s">
        <v>1133</v>
      </c>
    </row>
    <row r="142" s="2" customFormat="1">
      <c r="A142" s="34"/>
      <c r="B142" s="35"/>
      <c r="C142" s="34"/>
      <c r="D142" s="192" t="s">
        <v>290</v>
      </c>
      <c r="E142" s="34"/>
      <c r="F142" s="193" t="s">
        <v>939</v>
      </c>
      <c r="G142" s="34"/>
      <c r="H142" s="34"/>
      <c r="I142" s="194"/>
      <c r="J142" s="34"/>
      <c r="K142" s="34"/>
      <c r="L142" s="35"/>
      <c r="M142" s="195"/>
      <c r="N142" s="196"/>
      <c r="O142" s="73"/>
      <c r="P142" s="73"/>
      <c r="Q142" s="73"/>
      <c r="R142" s="73"/>
      <c r="S142" s="73"/>
      <c r="T142" s="74"/>
      <c r="U142" s="34"/>
      <c r="V142" s="34"/>
      <c r="W142" s="34"/>
      <c r="X142" s="34"/>
      <c r="Y142" s="34"/>
      <c r="Z142" s="34"/>
      <c r="AA142" s="34"/>
      <c r="AB142" s="34"/>
      <c r="AC142" s="34"/>
      <c r="AD142" s="34"/>
      <c r="AE142" s="34"/>
      <c r="AT142" s="15" t="s">
        <v>290</v>
      </c>
      <c r="AU142" s="15" t="s">
        <v>80</v>
      </c>
    </row>
    <row r="143" s="2" customFormat="1">
      <c r="A143" s="34"/>
      <c r="B143" s="35"/>
      <c r="C143" s="34"/>
      <c r="D143" s="192" t="s">
        <v>291</v>
      </c>
      <c r="E143" s="34"/>
      <c r="F143" s="197" t="s">
        <v>1134</v>
      </c>
      <c r="G143" s="34"/>
      <c r="H143" s="34"/>
      <c r="I143" s="194"/>
      <c r="J143" s="34"/>
      <c r="K143" s="34"/>
      <c r="L143" s="35"/>
      <c r="M143" s="195"/>
      <c r="N143" s="196"/>
      <c r="O143" s="73"/>
      <c r="P143" s="73"/>
      <c r="Q143" s="73"/>
      <c r="R143" s="73"/>
      <c r="S143" s="73"/>
      <c r="T143" s="74"/>
      <c r="U143" s="34"/>
      <c r="V143" s="34"/>
      <c r="W143" s="34"/>
      <c r="X143" s="34"/>
      <c r="Y143" s="34"/>
      <c r="Z143" s="34"/>
      <c r="AA143" s="34"/>
      <c r="AB143" s="34"/>
      <c r="AC143" s="34"/>
      <c r="AD143" s="34"/>
      <c r="AE143" s="34"/>
      <c r="AT143" s="15" t="s">
        <v>291</v>
      </c>
      <c r="AU143" s="15" t="s">
        <v>80</v>
      </c>
    </row>
    <row r="144" s="2" customFormat="1" ht="24.15" customHeight="1">
      <c r="A144" s="34"/>
      <c r="B144" s="177"/>
      <c r="C144" s="178" t="s">
        <v>97</v>
      </c>
      <c r="D144" s="178" t="s">
        <v>284</v>
      </c>
      <c r="E144" s="179" t="s">
        <v>942</v>
      </c>
      <c r="F144" s="180" t="s">
        <v>943</v>
      </c>
      <c r="G144" s="181" t="s">
        <v>510</v>
      </c>
      <c r="H144" s="203">
        <v>10.651</v>
      </c>
      <c r="I144" s="183"/>
      <c r="J144" s="184">
        <f>ROUND(I144*H144,2)</f>
        <v>0</v>
      </c>
      <c r="K144" s="185"/>
      <c r="L144" s="35"/>
      <c r="M144" s="186" t="s">
        <v>1</v>
      </c>
      <c r="N144" s="187" t="s">
        <v>38</v>
      </c>
      <c r="O144" s="73"/>
      <c r="P144" s="188">
        <f>O144*H144</f>
        <v>0</v>
      </c>
      <c r="Q144" s="188">
        <v>0</v>
      </c>
      <c r="R144" s="188">
        <f>Q144*H144</f>
        <v>0</v>
      </c>
      <c r="S144" s="188">
        <v>0</v>
      </c>
      <c r="T144" s="189">
        <f>S144*H144</f>
        <v>0</v>
      </c>
      <c r="U144" s="34"/>
      <c r="V144" s="34"/>
      <c r="W144" s="34"/>
      <c r="X144" s="34"/>
      <c r="Y144" s="34"/>
      <c r="Z144" s="34"/>
      <c r="AA144" s="34"/>
      <c r="AB144" s="34"/>
      <c r="AC144" s="34"/>
      <c r="AD144" s="34"/>
      <c r="AE144" s="34"/>
      <c r="AR144" s="190" t="s">
        <v>97</v>
      </c>
      <c r="AT144" s="190" t="s">
        <v>284</v>
      </c>
      <c r="AU144" s="190" t="s">
        <v>80</v>
      </c>
      <c r="AY144" s="15" t="s">
        <v>281</v>
      </c>
      <c r="BE144" s="191">
        <f>IF(N144="základní",J144,0)</f>
        <v>0</v>
      </c>
      <c r="BF144" s="191">
        <f>IF(N144="snížená",J144,0)</f>
        <v>0</v>
      </c>
      <c r="BG144" s="191">
        <f>IF(N144="zákl. přenesená",J144,0)</f>
        <v>0</v>
      </c>
      <c r="BH144" s="191">
        <f>IF(N144="sníž. přenesená",J144,0)</f>
        <v>0</v>
      </c>
      <c r="BI144" s="191">
        <f>IF(N144="nulová",J144,0)</f>
        <v>0</v>
      </c>
      <c r="BJ144" s="15" t="s">
        <v>80</v>
      </c>
      <c r="BK144" s="191">
        <f>ROUND(I144*H144,2)</f>
        <v>0</v>
      </c>
      <c r="BL144" s="15" t="s">
        <v>97</v>
      </c>
      <c r="BM144" s="190" t="s">
        <v>1135</v>
      </c>
    </row>
    <row r="145" s="2" customFormat="1">
      <c r="A145" s="34"/>
      <c r="B145" s="35"/>
      <c r="C145" s="34"/>
      <c r="D145" s="192" t="s">
        <v>290</v>
      </c>
      <c r="E145" s="34"/>
      <c r="F145" s="193" t="s">
        <v>943</v>
      </c>
      <c r="G145" s="34"/>
      <c r="H145" s="34"/>
      <c r="I145" s="194"/>
      <c r="J145" s="34"/>
      <c r="K145" s="34"/>
      <c r="L145" s="35"/>
      <c r="M145" s="195"/>
      <c r="N145" s="196"/>
      <c r="O145" s="73"/>
      <c r="P145" s="73"/>
      <c r="Q145" s="73"/>
      <c r="R145" s="73"/>
      <c r="S145" s="73"/>
      <c r="T145" s="74"/>
      <c r="U145" s="34"/>
      <c r="V145" s="34"/>
      <c r="W145" s="34"/>
      <c r="X145" s="34"/>
      <c r="Y145" s="34"/>
      <c r="Z145" s="34"/>
      <c r="AA145" s="34"/>
      <c r="AB145" s="34"/>
      <c r="AC145" s="34"/>
      <c r="AD145" s="34"/>
      <c r="AE145" s="34"/>
      <c r="AT145" s="15" t="s">
        <v>290</v>
      </c>
      <c r="AU145" s="15" t="s">
        <v>80</v>
      </c>
    </row>
    <row r="146" s="2" customFormat="1">
      <c r="A146" s="34"/>
      <c r="B146" s="35"/>
      <c r="C146" s="34"/>
      <c r="D146" s="192" t="s">
        <v>291</v>
      </c>
      <c r="E146" s="34"/>
      <c r="F146" s="197" t="s">
        <v>1136</v>
      </c>
      <c r="G146" s="34"/>
      <c r="H146" s="34"/>
      <c r="I146" s="194"/>
      <c r="J146" s="34"/>
      <c r="K146" s="34"/>
      <c r="L146" s="35"/>
      <c r="M146" s="195"/>
      <c r="N146" s="196"/>
      <c r="O146" s="73"/>
      <c r="P146" s="73"/>
      <c r="Q146" s="73"/>
      <c r="R146" s="73"/>
      <c r="S146" s="73"/>
      <c r="T146" s="74"/>
      <c r="U146" s="34"/>
      <c r="V146" s="34"/>
      <c r="W146" s="34"/>
      <c r="X146" s="34"/>
      <c r="Y146" s="34"/>
      <c r="Z146" s="34"/>
      <c r="AA146" s="34"/>
      <c r="AB146" s="34"/>
      <c r="AC146" s="34"/>
      <c r="AD146" s="34"/>
      <c r="AE146" s="34"/>
      <c r="AT146" s="15" t="s">
        <v>291</v>
      </c>
      <c r="AU146" s="15" t="s">
        <v>80</v>
      </c>
    </row>
    <row r="147" s="2" customFormat="1" ht="16.5" customHeight="1">
      <c r="A147" s="34"/>
      <c r="B147" s="177"/>
      <c r="C147" s="178" t="s">
        <v>280</v>
      </c>
      <c r="D147" s="178" t="s">
        <v>284</v>
      </c>
      <c r="E147" s="179" t="s">
        <v>1069</v>
      </c>
      <c r="F147" s="180" t="s">
        <v>1070</v>
      </c>
      <c r="G147" s="181" t="s">
        <v>510</v>
      </c>
      <c r="H147" s="203">
        <v>0.34300000000000003</v>
      </c>
      <c r="I147" s="183"/>
      <c r="J147" s="184">
        <f>ROUND(I147*H147,2)</f>
        <v>0</v>
      </c>
      <c r="K147" s="185"/>
      <c r="L147" s="35"/>
      <c r="M147" s="186" t="s">
        <v>1</v>
      </c>
      <c r="N147" s="187" t="s">
        <v>38</v>
      </c>
      <c r="O147" s="73"/>
      <c r="P147" s="188">
        <f>O147*H147</f>
        <v>0</v>
      </c>
      <c r="Q147" s="188">
        <v>0</v>
      </c>
      <c r="R147" s="188">
        <f>Q147*H147</f>
        <v>0</v>
      </c>
      <c r="S147" s="188">
        <v>0</v>
      </c>
      <c r="T147" s="189">
        <f>S147*H147</f>
        <v>0</v>
      </c>
      <c r="U147" s="34"/>
      <c r="V147" s="34"/>
      <c r="W147" s="34"/>
      <c r="X147" s="34"/>
      <c r="Y147" s="34"/>
      <c r="Z147" s="34"/>
      <c r="AA147" s="34"/>
      <c r="AB147" s="34"/>
      <c r="AC147" s="34"/>
      <c r="AD147" s="34"/>
      <c r="AE147" s="34"/>
      <c r="AR147" s="190" t="s">
        <v>97</v>
      </c>
      <c r="AT147" s="190" t="s">
        <v>284</v>
      </c>
      <c r="AU147" s="190" t="s">
        <v>80</v>
      </c>
      <c r="AY147" s="15" t="s">
        <v>281</v>
      </c>
      <c r="BE147" s="191">
        <f>IF(N147="základní",J147,0)</f>
        <v>0</v>
      </c>
      <c r="BF147" s="191">
        <f>IF(N147="snížená",J147,0)</f>
        <v>0</v>
      </c>
      <c r="BG147" s="191">
        <f>IF(N147="zákl. přenesená",J147,0)</f>
        <v>0</v>
      </c>
      <c r="BH147" s="191">
        <f>IF(N147="sníž. přenesená",J147,0)</f>
        <v>0</v>
      </c>
      <c r="BI147" s="191">
        <f>IF(N147="nulová",J147,0)</f>
        <v>0</v>
      </c>
      <c r="BJ147" s="15" t="s">
        <v>80</v>
      </c>
      <c r="BK147" s="191">
        <f>ROUND(I147*H147,2)</f>
        <v>0</v>
      </c>
      <c r="BL147" s="15" t="s">
        <v>97</v>
      </c>
      <c r="BM147" s="190" t="s">
        <v>1137</v>
      </c>
    </row>
    <row r="148" s="2" customFormat="1">
      <c r="A148" s="34"/>
      <c r="B148" s="35"/>
      <c r="C148" s="34"/>
      <c r="D148" s="192" t="s">
        <v>290</v>
      </c>
      <c r="E148" s="34"/>
      <c r="F148" s="193" t="s">
        <v>1070</v>
      </c>
      <c r="G148" s="34"/>
      <c r="H148" s="34"/>
      <c r="I148" s="194"/>
      <c r="J148" s="34"/>
      <c r="K148" s="34"/>
      <c r="L148" s="35"/>
      <c r="M148" s="195"/>
      <c r="N148" s="196"/>
      <c r="O148" s="73"/>
      <c r="P148" s="73"/>
      <c r="Q148" s="73"/>
      <c r="R148" s="73"/>
      <c r="S148" s="73"/>
      <c r="T148" s="74"/>
      <c r="U148" s="34"/>
      <c r="V148" s="34"/>
      <c r="W148" s="34"/>
      <c r="X148" s="34"/>
      <c r="Y148" s="34"/>
      <c r="Z148" s="34"/>
      <c r="AA148" s="34"/>
      <c r="AB148" s="34"/>
      <c r="AC148" s="34"/>
      <c r="AD148" s="34"/>
      <c r="AE148" s="34"/>
      <c r="AT148" s="15" t="s">
        <v>290</v>
      </c>
      <c r="AU148" s="15" t="s">
        <v>80</v>
      </c>
    </row>
    <row r="149" s="2" customFormat="1">
      <c r="A149" s="34"/>
      <c r="B149" s="35"/>
      <c r="C149" s="34"/>
      <c r="D149" s="192" t="s">
        <v>291</v>
      </c>
      <c r="E149" s="34"/>
      <c r="F149" s="197" t="s">
        <v>1138</v>
      </c>
      <c r="G149" s="34"/>
      <c r="H149" s="34"/>
      <c r="I149" s="194"/>
      <c r="J149" s="34"/>
      <c r="K149" s="34"/>
      <c r="L149" s="35"/>
      <c r="M149" s="195"/>
      <c r="N149" s="196"/>
      <c r="O149" s="73"/>
      <c r="P149" s="73"/>
      <c r="Q149" s="73"/>
      <c r="R149" s="73"/>
      <c r="S149" s="73"/>
      <c r="T149" s="74"/>
      <c r="U149" s="34"/>
      <c r="V149" s="34"/>
      <c r="W149" s="34"/>
      <c r="X149" s="34"/>
      <c r="Y149" s="34"/>
      <c r="Z149" s="34"/>
      <c r="AA149" s="34"/>
      <c r="AB149" s="34"/>
      <c r="AC149" s="34"/>
      <c r="AD149" s="34"/>
      <c r="AE149" s="34"/>
      <c r="AT149" s="15" t="s">
        <v>291</v>
      </c>
      <c r="AU149" s="15" t="s">
        <v>80</v>
      </c>
    </row>
    <row r="150" s="2" customFormat="1" ht="24.15" customHeight="1">
      <c r="A150" s="34"/>
      <c r="B150" s="177"/>
      <c r="C150" s="178" t="s">
        <v>307</v>
      </c>
      <c r="D150" s="178" t="s">
        <v>284</v>
      </c>
      <c r="E150" s="179" t="s">
        <v>1073</v>
      </c>
      <c r="F150" s="180" t="s">
        <v>1074</v>
      </c>
      <c r="G150" s="181" t="s">
        <v>510</v>
      </c>
      <c r="H150" s="203">
        <v>0.17199999999999999</v>
      </c>
      <c r="I150" s="183"/>
      <c r="J150" s="184">
        <f>ROUND(I150*H150,2)</f>
        <v>0</v>
      </c>
      <c r="K150" s="185"/>
      <c r="L150" s="35"/>
      <c r="M150" s="186" t="s">
        <v>1</v>
      </c>
      <c r="N150" s="187" t="s">
        <v>38</v>
      </c>
      <c r="O150" s="73"/>
      <c r="P150" s="188">
        <f>O150*H150</f>
        <v>0</v>
      </c>
      <c r="Q150" s="188">
        <v>0</v>
      </c>
      <c r="R150" s="188">
        <f>Q150*H150</f>
        <v>0</v>
      </c>
      <c r="S150" s="188">
        <v>0</v>
      </c>
      <c r="T150" s="189">
        <f>S150*H150</f>
        <v>0</v>
      </c>
      <c r="U150" s="34"/>
      <c r="V150" s="34"/>
      <c r="W150" s="34"/>
      <c r="X150" s="34"/>
      <c r="Y150" s="34"/>
      <c r="Z150" s="34"/>
      <c r="AA150" s="34"/>
      <c r="AB150" s="34"/>
      <c r="AC150" s="34"/>
      <c r="AD150" s="34"/>
      <c r="AE150" s="34"/>
      <c r="AR150" s="190" t="s">
        <v>97</v>
      </c>
      <c r="AT150" s="190" t="s">
        <v>284</v>
      </c>
      <c r="AU150" s="190" t="s">
        <v>80</v>
      </c>
      <c r="AY150" s="15" t="s">
        <v>281</v>
      </c>
      <c r="BE150" s="191">
        <f>IF(N150="základní",J150,0)</f>
        <v>0</v>
      </c>
      <c r="BF150" s="191">
        <f>IF(N150="snížená",J150,0)</f>
        <v>0</v>
      </c>
      <c r="BG150" s="191">
        <f>IF(N150="zákl. přenesená",J150,0)</f>
        <v>0</v>
      </c>
      <c r="BH150" s="191">
        <f>IF(N150="sníž. přenesená",J150,0)</f>
        <v>0</v>
      </c>
      <c r="BI150" s="191">
        <f>IF(N150="nulová",J150,0)</f>
        <v>0</v>
      </c>
      <c r="BJ150" s="15" t="s">
        <v>80</v>
      </c>
      <c r="BK150" s="191">
        <f>ROUND(I150*H150,2)</f>
        <v>0</v>
      </c>
      <c r="BL150" s="15" t="s">
        <v>97</v>
      </c>
      <c r="BM150" s="190" t="s">
        <v>1139</v>
      </c>
    </row>
    <row r="151" s="2" customFormat="1">
      <c r="A151" s="34"/>
      <c r="B151" s="35"/>
      <c r="C151" s="34"/>
      <c r="D151" s="192" t="s">
        <v>290</v>
      </c>
      <c r="E151" s="34"/>
      <c r="F151" s="193" t="s">
        <v>1074</v>
      </c>
      <c r="G151" s="34"/>
      <c r="H151" s="34"/>
      <c r="I151" s="194"/>
      <c r="J151" s="34"/>
      <c r="K151" s="34"/>
      <c r="L151" s="35"/>
      <c r="M151" s="195"/>
      <c r="N151" s="196"/>
      <c r="O151" s="73"/>
      <c r="P151" s="73"/>
      <c r="Q151" s="73"/>
      <c r="R151" s="73"/>
      <c r="S151" s="73"/>
      <c r="T151" s="74"/>
      <c r="U151" s="34"/>
      <c r="V151" s="34"/>
      <c r="W151" s="34"/>
      <c r="X151" s="34"/>
      <c r="Y151" s="34"/>
      <c r="Z151" s="34"/>
      <c r="AA151" s="34"/>
      <c r="AB151" s="34"/>
      <c r="AC151" s="34"/>
      <c r="AD151" s="34"/>
      <c r="AE151" s="34"/>
      <c r="AT151" s="15" t="s">
        <v>290</v>
      </c>
      <c r="AU151" s="15" t="s">
        <v>80</v>
      </c>
    </row>
    <row r="152" s="2" customFormat="1">
      <c r="A152" s="34"/>
      <c r="B152" s="35"/>
      <c r="C152" s="34"/>
      <c r="D152" s="192" t="s">
        <v>291</v>
      </c>
      <c r="E152" s="34"/>
      <c r="F152" s="197" t="s">
        <v>1140</v>
      </c>
      <c r="G152" s="34"/>
      <c r="H152" s="34"/>
      <c r="I152" s="194"/>
      <c r="J152" s="34"/>
      <c r="K152" s="34"/>
      <c r="L152" s="35"/>
      <c r="M152" s="195"/>
      <c r="N152" s="196"/>
      <c r="O152" s="73"/>
      <c r="P152" s="73"/>
      <c r="Q152" s="73"/>
      <c r="R152" s="73"/>
      <c r="S152" s="73"/>
      <c r="T152" s="74"/>
      <c r="U152" s="34"/>
      <c r="V152" s="34"/>
      <c r="W152" s="34"/>
      <c r="X152" s="34"/>
      <c r="Y152" s="34"/>
      <c r="Z152" s="34"/>
      <c r="AA152" s="34"/>
      <c r="AB152" s="34"/>
      <c r="AC152" s="34"/>
      <c r="AD152" s="34"/>
      <c r="AE152" s="34"/>
      <c r="AT152" s="15" t="s">
        <v>291</v>
      </c>
      <c r="AU152" s="15" t="s">
        <v>80</v>
      </c>
    </row>
    <row r="153" s="2" customFormat="1" ht="24.15" customHeight="1">
      <c r="A153" s="34"/>
      <c r="B153" s="177"/>
      <c r="C153" s="178" t="s">
        <v>312</v>
      </c>
      <c r="D153" s="178" t="s">
        <v>284</v>
      </c>
      <c r="E153" s="179" t="s">
        <v>685</v>
      </c>
      <c r="F153" s="180" t="s">
        <v>686</v>
      </c>
      <c r="G153" s="181" t="s">
        <v>510</v>
      </c>
      <c r="H153" s="203">
        <v>21.646000000000001</v>
      </c>
      <c r="I153" s="183"/>
      <c r="J153" s="184">
        <f>ROUND(I153*H153,2)</f>
        <v>0</v>
      </c>
      <c r="K153" s="185"/>
      <c r="L153" s="35"/>
      <c r="M153" s="186" t="s">
        <v>1</v>
      </c>
      <c r="N153" s="187" t="s">
        <v>38</v>
      </c>
      <c r="O153" s="73"/>
      <c r="P153" s="188">
        <f>O153*H153</f>
        <v>0</v>
      </c>
      <c r="Q153" s="188">
        <v>0</v>
      </c>
      <c r="R153" s="188">
        <f>Q153*H153</f>
        <v>0</v>
      </c>
      <c r="S153" s="188">
        <v>0</v>
      </c>
      <c r="T153" s="189">
        <f>S153*H153</f>
        <v>0</v>
      </c>
      <c r="U153" s="34"/>
      <c r="V153" s="34"/>
      <c r="W153" s="34"/>
      <c r="X153" s="34"/>
      <c r="Y153" s="34"/>
      <c r="Z153" s="34"/>
      <c r="AA153" s="34"/>
      <c r="AB153" s="34"/>
      <c r="AC153" s="34"/>
      <c r="AD153" s="34"/>
      <c r="AE153" s="34"/>
      <c r="AR153" s="190" t="s">
        <v>97</v>
      </c>
      <c r="AT153" s="190" t="s">
        <v>284</v>
      </c>
      <c r="AU153" s="190" t="s">
        <v>80</v>
      </c>
      <c r="AY153" s="15" t="s">
        <v>281</v>
      </c>
      <c r="BE153" s="191">
        <f>IF(N153="základní",J153,0)</f>
        <v>0</v>
      </c>
      <c r="BF153" s="191">
        <f>IF(N153="snížená",J153,0)</f>
        <v>0</v>
      </c>
      <c r="BG153" s="191">
        <f>IF(N153="zákl. přenesená",J153,0)</f>
        <v>0</v>
      </c>
      <c r="BH153" s="191">
        <f>IF(N153="sníž. přenesená",J153,0)</f>
        <v>0</v>
      </c>
      <c r="BI153" s="191">
        <f>IF(N153="nulová",J153,0)</f>
        <v>0</v>
      </c>
      <c r="BJ153" s="15" t="s">
        <v>80</v>
      </c>
      <c r="BK153" s="191">
        <f>ROUND(I153*H153,2)</f>
        <v>0</v>
      </c>
      <c r="BL153" s="15" t="s">
        <v>97</v>
      </c>
      <c r="BM153" s="190" t="s">
        <v>1141</v>
      </c>
    </row>
    <row r="154" s="2" customFormat="1">
      <c r="A154" s="34"/>
      <c r="B154" s="35"/>
      <c r="C154" s="34"/>
      <c r="D154" s="192" t="s">
        <v>290</v>
      </c>
      <c r="E154" s="34"/>
      <c r="F154" s="193" t="s">
        <v>686</v>
      </c>
      <c r="G154" s="34"/>
      <c r="H154" s="34"/>
      <c r="I154" s="194"/>
      <c r="J154" s="34"/>
      <c r="K154" s="34"/>
      <c r="L154" s="35"/>
      <c r="M154" s="195"/>
      <c r="N154" s="196"/>
      <c r="O154" s="73"/>
      <c r="P154" s="73"/>
      <c r="Q154" s="73"/>
      <c r="R154" s="73"/>
      <c r="S154" s="73"/>
      <c r="T154" s="74"/>
      <c r="U154" s="34"/>
      <c r="V154" s="34"/>
      <c r="W154" s="34"/>
      <c r="X154" s="34"/>
      <c r="Y154" s="34"/>
      <c r="Z154" s="34"/>
      <c r="AA154" s="34"/>
      <c r="AB154" s="34"/>
      <c r="AC154" s="34"/>
      <c r="AD154" s="34"/>
      <c r="AE154" s="34"/>
      <c r="AT154" s="15" t="s">
        <v>290</v>
      </c>
      <c r="AU154" s="15" t="s">
        <v>80</v>
      </c>
    </row>
    <row r="155" s="2" customFormat="1">
      <c r="A155" s="34"/>
      <c r="B155" s="35"/>
      <c r="C155" s="34"/>
      <c r="D155" s="192" t="s">
        <v>291</v>
      </c>
      <c r="E155" s="34"/>
      <c r="F155" s="197" t="s">
        <v>1142</v>
      </c>
      <c r="G155" s="34"/>
      <c r="H155" s="34"/>
      <c r="I155" s="194"/>
      <c r="J155" s="34"/>
      <c r="K155" s="34"/>
      <c r="L155" s="35"/>
      <c r="M155" s="195"/>
      <c r="N155" s="196"/>
      <c r="O155" s="73"/>
      <c r="P155" s="73"/>
      <c r="Q155" s="73"/>
      <c r="R155" s="73"/>
      <c r="S155" s="73"/>
      <c r="T155" s="74"/>
      <c r="U155" s="34"/>
      <c r="V155" s="34"/>
      <c r="W155" s="34"/>
      <c r="X155" s="34"/>
      <c r="Y155" s="34"/>
      <c r="Z155" s="34"/>
      <c r="AA155" s="34"/>
      <c r="AB155" s="34"/>
      <c r="AC155" s="34"/>
      <c r="AD155" s="34"/>
      <c r="AE155" s="34"/>
      <c r="AT155" s="15" t="s">
        <v>291</v>
      </c>
      <c r="AU155" s="15" t="s">
        <v>80</v>
      </c>
    </row>
    <row r="156" s="2" customFormat="1" ht="24.15" customHeight="1">
      <c r="A156" s="34"/>
      <c r="B156" s="177"/>
      <c r="C156" s="178" t="s">
        <v>317</v>
      </c>
      <c r="D156" s="178" t="s">
        <v>284</v>
      </c>
      <c r="E156" s="179" t="s">
        <v>609</v>
      </c>
      <c r="F156" s="180" t="s">
        <v>689</v>
      </c>
      <c r="G156" s="181" t="s">
        <v>510</v>
      </c>
      <c r="H156" s="203">
        <v>37.280000000000001</v>
      </c>
      <c r="I156" s="183"/>
      <c r="J156" s="184">
        <f>ROUND(I156*H156,2)</f>
        <v>0</v>
      </c>
      <c r="K156" s="185"/>
      <c r="L156" s="35"/>
      <c r="M156" s="186" t="s">
        <v>1</v>
      </c>
      <c r="N156" s="187" t="s">
        <v>38</v>
      </c>
      <c r="O156" s="73"/>
      <c r="P156" s="188">
        <f>O156*H156</f>
        <v>0</v>
      </c>
      <c r="Q156" s="188">
        <v>0</v>
      </c>
      <c r="R156" s="188">
        <f>Q156*H156</f>
        <v>0</v>
      </c>
      <c r="S156" s="188">
        <v>0</v>
      </c>
      <c r="T156" s="189">
        <f>S156*H156</f>
        <v>0</v>
      </c>
      <c r="U156" s="34"/>
      <c r="V156" s="34"/>
      <c r="W156" s="34"/>
      <c r="X156" s="34"/>
      <c r="Y156" s="34"/>
      <c r="Z156" s="34"/>
      <c r="AA156" s="34"/>
      <c r="AB156" s="34"/>
      <c r="AC156" s="34"/>
      <c r="AD156" s="34"/>
      <c r="AE156" s="34"/>
      <c r="AR156" s="190" t="s">
        <v>97</v>
      </c>
      <c r="AT156" s="190" t="s">
        <v>284</v>
      </c>
      <c r="AU156" s="190" t="s">
        <v>80</v>
      </c>
      <c r="AY156" s="15" t="s">
        <v>281</v>
      </c>
      <c r="BE156" s="191">
        <f>IF(N156="základní",J156,0)</f>
        <v>0</v>
      </c>
      <c r="BF156" s="191">
        <f>IF(N156="snížená",J156,0)</f>
        <v>0</v>
      </c>
      <c r="BG156" s="191">
        <f>IF(N156="zákl. přenesená",J156,0)</f>
        <v>0</v>
      </c>
      <c r="BH156" s="191">
        <f>IF(N156="sníž. přenesená",J156,0)</f>
        <v>0</v>
      </c>
      <c r="BI156" s="191">
        <f>IF(N156="nulová",J156,0)</f>
        <v>0</v>
      </c>
      <c r="BJ156" s="15" t="s">
        <v>80</v>
      </c>
      <c r="BK156" s="191">
        <f>ROUND(I156*H156,2)</f>
        <v>0</v>
      </c>
      <c r="BL156" s="15" t="s">
        <v>97</v>
      </c>
      <c r="BM156" s="190" t="s">
        <v>1143</v>
      </c>
    </row>
    <row r="157" s="2" customFormat="1">
      <c r="A157" s="34"/>
      <c r="B157" s="35"/>
      <c r="C157" s="34"/>
      <c r="D157" s="192" t="s">
        <v>290</v>
      </c>
      <c r="E157" s="34"/>
      <c r="F157" s="193" t="s">
        <v>689</v>
      </c>
      <c r="G157" s="34"/>
      <c r="H157" s="34"/>
      <c r="I157" s="194"/>
      <c r="J157" s="34"/>
      <c r="K157" s="34"/>
      <c r="L157" s="35"/>
      <c r="M157" s="195"/>
      <c r="N157" s="196"/>
      <c r="O157" s="73"/>
      <c r="P157" s="73"/>
      <c r="Q157" s="73"/>
      <c r="R157" s="73"/>
      <c r="S157" s="73"/>
      <c r="T157" s="74"/>
      <c r="U157" s="34"/>
      <c r="V157" s="34"/>
      <c r="W157" s="34"/>
      <c r="X157" s="34"/>
      <c r="Y157" s="34"/>
      <c r="Z157" s="34"/>
      <c r="AA157" s="34"/>
      <c r="AB157" s="34"/>
      <c r="AC157" s="34"/>
      <c r="AD157" s="34"/>
      <c r="AE157" s="34"/>
      <c r="AT157" s="15" t="s">
        <v>290</v>
      </c>
      <c r="AU157" s="15" t="s">
        <v>80</v>
      </c>
    </row>
    <row r="158" s="2" customFormat="1">
      <c r="A158" s="34"/>
      <c r="B158" s="35"/>
      <c r="C158" s="34"/>
      <c r="D158" s="192" t="s">
        <v>291</v>
      </c>
      <c r="E158" s="34"/>
      <c r="F158" s="197" t="s">
        <v>1144</v>
      </c>
      <c r="G158" s="34"/>
      <c r="H158" s="34"/>
      <c r="I158" s="194"/>
      <c r="J158" s="34"/>
      <c r="K158" s="34"/>
      <c r="L158" s="35"/>
      <c r="M158" s="195"/>
      <c r="N158" s="196"/>
      <c r="O158" s="73"/>
      <c r="P158" s="73"/>
      <c r="Q158" s="73"/>
      <c r="R158" s="73"/>
      <c r="S158" s="73"/>
      <c r="T158" s="74"/>
      <c r="U158" s="34"/>
      <c r="V158" s="34"/>
      <c r="W158" s="34"/>
      <c r="X158" s="34"/>
      <c r="Y158" s="34"/>
      <c r="Z158" s="34"/>
      <c r="AA158" s="34"/>
      <c r="AB158" s="34"/>
      <c r="AC158" s="34"/>
      <c r="AD158" s="34"/>
      <c r="AE158" s="34"/>
      <c r="AT158" s="15" t="s">
        <v>291</v>
      </c>
      <c r="AU158" s="15" t="s">
        <v>80</v>
      </c>
    </row>
    <row r="159" s="2" customFormat="1" ht="24.15" customHeight="1">
      <c r="A159" s="34"/>
      <c r="B159" s="177"/>
      <c r="C159" s="178" t="s">
        <v>322</v>
      </c>
      <c r="D159" s="178" t="s">
        <v>284</v>
      </c>
      <c r="E159" s="179" t="s">
        <v>612</v>
      </c>
      <c r="F159" s="180" t="s">
        <v>613</v>
      </c>
      <c r="G159" s="181" t="s">
        <v>510</v>
      </c>
      <c r="H159" s="203">
        <v>111.84</v>
      </c>
      <c r="I159" s="183"/>
      <c r="J159" s="184">
        <f>ROUND(I159*H159,2)</f>
        <v>0</v>
      </c>
      <c r="K159" s="185"/>
      <c r="L159" s="35"/>
      <c r="M159" s="186" t="s">
        <v>1</v>
      </c>
      <c r="N159" s="187" t="s">
        <v>38</v>
      </c>
      <c r="O159" s="73"/>
      <c r="P159" s="188">
        <f>O159*H159</f>
        <v>0</v>
      </c>
      <c r="Q159" s="188">
        <v>0</v>
      </c>
      <c r="R159" s="188">
        <f>Q159*H159</f>
        <v>0</v>
      </c>
      <c r="S159" s="188">
        <v>0</v>
      </c>
      <c r="T159" s="189">
        <f>S159*H159</f>
        <v>0</v>
      </c>
      <c r="U159" s="34"/>
      <c r="V159" s="34"/>
      <c r="W159" s="34"/>
      <c r="X159" s="34"/>
      <c r="Y159" s="34"/>
      <c r="Z159" s="34"/>
      <c r="AA159" s="34"/>
      <c r="AB159" s="34"/>
      <c r="AC159" s="34"/>
      <c r="AD159" s="34"/>
      <c r="AE159" s="34"/>
      <c r="AR159" s="190" t="s">
        <v>97</v>
      </c>
      <c r="AT159" s="190" t="s">
        <v>284</v>
      </c>
      <c r="AU159" s="190" t="s">
        <v>80</v>
      </c>
      <c r="AY159" s="15" t="s">
        <v>281</v>
      </c>
      <c r="BE159" s="191">
        <f>IF(N159="základní",J159,0)</f>
        <v>0</v>
      </c>
      <c r="BF159" s="191">
        <f>IF(N159="snížená",J159,0)</f>
        <v>0</v>
      </c>
      <c r="BG159" s="191">
        <f>IF(N159="zákl. přenesená",J159,0)</f>
        <v>0</v>
      </c>
      <c r="BH159" s="191">
        <f>IF(N159="sníž. přenesená",J159,0)</f>
        <v>0</v>
      </c>
      <c r="BI159" s="191">
        <f>IF(N159="nulová",J159,0)</f>
        <v>0</v>
      </c>
      <c r="BJ159" s="15" t="s">
        <v>80</v>
      </c>
      <c r="BK159" s="191">
        <f>ROUND(I159*H159,2)</f>
        <v>0</v>
      </c>
      <c r="BL159" s="15" t="s">
        <v>97</v>
      </c>
      <c r="BM159" s="190" t="s">
        <v>1145</v>
      </c>
    </row>
    <row r="160" s="2" customFormat="1">
      <c r="A160" s="34"/>
      <c r="B160" s="35"/>
      <c r="C160" s="34"/>
      <c r="D160" s="192" t="s">
        <v>290</v>
      </c>
      <c r="E160" s="34"/>
      <c r="F160" s="193" t="s">
        <v>613</v>
      </c>
      <c r="G160" s="34"/>
      <c r="H160" s="34"/>
      <c r="I160" s="194"/>
      <c r="J160" s="34"/>
      <c r="K160" s="34"/>
      <c r="L160" s="35"/>
      <c r="M160" s="195"/>
      <c r="N160" s="196"/>
      <c r="O160" s="73"/>
      <c r="P160" s="73"/>
      <c r="Q160" s="73"/>
      <c r="R160" s="73"/>
      <c r="S160" s="73"/>
      <c r="T160" s="74"/>
      <c r="U160" s="34"/>
      <c r="V160" s="34"/>
      <c r="W160" s="34"/>
      <c r="X160" s="34"/>
      <c r="Y160" s="34"/>
      <c r="Z160" s="34"/>
      <c r="AA160" s="34"/>
      <c r="AB160" s="34"/>
      <c r="AC160" s="34"/>
      <c r="AD160" s="34"/>
      <c r="AE160" s="34"/>
      <c r="AT160" s="15" t="s">
        <v>290</v>
      </c>
      <c r="AU160" s="15" t="s">
        <v>80</v>
      </c>
    </row>
    <row r="161" s="2" customFormat="1">
      <c r="A161" s="34"/>
      <c r="B161" s="35"/>
      <c r="C161" s="34"/>
      <c r="D161" s="192" t="s">
        <v>291</v>
      </c>
      <c r="E161" s="34"/>
      <c r="F161" s="197" t="s">
        <v>1146</v>
      </c>
      <c r="G161" s="34"/>
      <c r="H161" s="34"/>
      <c r="I161" s="194"/>
      <c r="J161" s="34"/>
      <c r="K161" s="34"/>
      <c r="L161" s="35"/>
      <c r="M161" s="195"/>
      <c r="N161" s="196"/>
      <c r="O161" s="73"/>
      <c r="P161" s="73"/>
      <c r="Q161" s="73"/>
      <c r="R161" s="73"/>
      <c r="S161" s="73"/>
      <c r="T161" s="74"/>
      <c r="U161" s="34"/>
      <c r="V161" s="34"/>
      <c r="W161" s="34"/>
      <c r="X161" s="34"/>
      <c r="Y161" s="34"/>
      <c r="Z161" s="34"/>
      <c r="AA161" s="34"/>
      <c r="AB161" s="34"/>
      <c r="AC161" s="34"/>
      <c r="AD161" s="34"/>
      <c r="AE161" s="34"/>
      <c r="AT161" s="15" t="s">
        <v>291</v>
      </c>
      <c r="AU161" s="15" t="s">
        <v>80</v>
      </c>
    </row>
    <row r="162" s="2" customFormat="1" ht="33" customHeight="1">
      <c r="A162" s="34"/>
      <c r="B162" s="177"/>
      <c r="C162" s="178" t="s">
        <v>327</v>
      </c>
      <c r="D162" s="178" t="s">
        <v>284</v>
      </c>
      <c r="E162" s="179" t="s">
        <v>694</v>
      </c>
      <c r="F162" s="180" t="s">
        <v>695</v>
      </c>
      <c r="G162" s="181" t="s">
        <v>510</v>
      </c>
      <c r="H162" s="203">
        <v>5.415</v>
      </c>
      <c r="I162" s="183"/>
      <c r="J162" s="184">
        <f>ROUND(I162*H162,2)</f>
        <v>0</v>
      </c>
      <c r="K162" s="185"/>
      <c r="L162" s="35"/>
      <c r="M162" s="186" t="s">
        <v>1</v>
      </c>
      <c r="N162" s="187" t="s">
        <v>38</v>
      </c>
      <c r="O162" s="73"/>
      <c r="P162" s="188">
        <f>O162*H162</f>
        <v>0</v>
      </c>
      <c r="Q162" s="188">
        <v>0</v>
      </c>
      <c r="R162" s="188">
        <f>Q162*H162</f>
        <v>0</v>
      </c>
      <c r="S162" s="188">
        <v>0</v>
      </c>
      <c r="T162" s="189">
        <f>S162*H162</f>
        <v>0</v>
      </c>
      <c r="U162" s="34"/>
      <c r="V162" s="34"/>
      <c r="W162" s="34"/>
      <c r="X162" s="34"/>
      <c r="Y162" s="34"/>
      <c r="Z162" s="34"/>
      <c r="AA162" s="34"/>
      <c r="AB162" s="34"/>
      <c r="AC162" s="34"/>
      <c r="AD162" s="34"/>
      <c r="AE162" s="34"/>
      <c r="AR162" s="190" t="s">
        <v>97</v>
      </c>
      <c r="AT162" s="190" t="s">
        <v>284</v>
      </c>
      <c r="AU162" s="190" t="s">
        <v>80</v>
      </c>
      <c r="AY162" s="15" t="s">
        <v>281</v>
      </c>
      <c r="BE162" s="191">
        <f>IF(N162="základní",J162,0)</f>
        <v>0</v>
      </c>
      <c r="BF162" s="191">
        <f>IF(N162="snížená",J162,0)</f>
        <v>0</v>
      </c>
      <c r="BG162" s="191">
        <f>IF(N162="zákl. přenesená",J162,0)</f>
        <v>0</v>
      </c>
      <c r="BH162" s="191">
        <f>IF(N162="sníž. přenesená",J162,0)</f>
        <v>0</v>
      </c>
      <c r="BI162" s="191">
        <f>IF(N162="nulová",J162,0)</f>
        <v>0</v>
      </c>
      <c r="BJ162" s="15" t="s">
        <v>80</v>
      </c>
      <c r="BK162" s="191">
        <f>ROUND(I162*H162,2)</f>
        <v>0</v>
      </c>
      <c r="BL162" s="15" t="s">
        <v>97</v>
      </c>
      <c r="BM162" s="190" t="s">
        <v>1147</v>
      </c>
    </row>
    <row r="163" s="2" customFormat="1">
      <c r="A163" s="34"/>
      <c r="B163" s="35"/>
      <c r="C163" s="34"/>
      <c r="D163" s="192" t="s">
        <v>290</v>
      </c>
      <c r="E163" s="34"/>
      <c r="F163" s="193" t="s">
        <v>695</v>
      </c>
      <c r="G163" s="34"/>
      <c r="H163" s="34"/>
      <c r="I163" s="194"/>
      <c r="J163" s="34"/>
      <c r="K163" s="34"/>
      <c r="L163" s="35"/>
      <c r="M163" s="195"/>
      <c r="N163" s="196"/>
      <c r="O163" s="73"/>
      <c r="P163" s="73"/>
      <c r="Q163" s="73"/>
      <c r="R163" s="73"/>
      <c r="S163" s="73"/>
      <c r="T163" s="74"/>
      <c r="U163" s="34"/>
      <c r="V163" s="34"/>
      <c r="W163" s="34"/>
      <c r="X163" s="34"/>
      <c r="Y163" s="34"/>
      <c r="Z163" s="34"/>
      <c r="AA163" s="34"/>
      <c r="AB163" s="34"/>
      <c r="AC163" s="34"/>
      <c r="AD163" s="34"/>
      <c r="AE163" s="34"/>
      <c r="AT163" s="15" t="s">
        <v>290</v>
      </c>
      <c r="AU163" s="15" t="s">
        <v>80</v>
      </c>
    </row>
    <row r="164" s="2" customFormat="1">
      <c r="A164" s="34"/>
      <c r="B164" s="35"/>
      <c r="C164" s="34"/>
      <c r="D164" s="192" t="s">
        <v>291</v>
      </c>
      <c r="E164" s="34"/>
      <c r="F164" s="197" t="s">
        <v>1148</v>
      </c>
      <c r="G164" s="34"/>
      <c r="H164" s="34"/>
      <c r="I164" s="194"/>
      <c r="J164" s="34"/>
      <c r="K164" s="34"/>
      <c r="L164" s="35"/>
      <c r="M164" s="195"/>
      <c r="N164" s="196"/>
      <c r="O164" s="73"/>
      <c r="P164" s="73"/>
      <c r="Q164" s="73"/>
      <c r="R164" s="73"/>
      <c r="S164" s="73"/>
      <c r="T164" s="74"/>
      <c r="U164" s="34"/>
      <c r="V164" s="34"/>
      <c r="W164" s="34"/>
      <c r="X164" s="34"/>
      <c r="Y164" s="34"/>
      <c r="Z164" s="34"/>
      <c r="AA164" s="34"/>
      <c r="AB164" s="34"/>
      <c r="AC164" s="34"/>
      <c r="AD164" s="34"/>
      <c r="AE164" s="34"/>
      <c r="AT164" s="15" t="s">
        <v>291</v>
      </c>
      <c r="AU164" s="15" t="s">
        <v>80</v>
      </c>
    </row>
    <row r="165" s="2" customFormat="1" ht="24.15" customHeight="1">
      <c r="A165" s="34"/>
      <c r="B165" s="177"/>
      <c r="C165" s="178" t="s">
        <v>332</v>
      </c>
      <c r="D165" s="178" t="s">
        <v>284</v>
      </c>
      <c r="E165" s="179" t="s">
        <v>954</v>
      </c>
      <c r="F165" s="180" t="s">
        <v>955</v>
      </c>
      <c r="G165" s="181" t="s">
        <v>510</v>
      </c>
      <c r="H165" s="203">
        <v>5.7750000000000004</v>
      </c>
      <c r="I165" s="183"/>
      <c r="J165" s="184">
        <f>ROUND(I165*H165,2)</f>
        <v>0</v>
      </c>
      <c r="K165" s="185"/>
      <c r="L165" s="35"/>
      <c r="M165" s="186" t="s">
        <v>1</v>
      </c>
      <c r="N165" s="187" t="s">
        <v>38</v>
      </c>
      <c r="O165" s="73"/>
      <c r="P165" s="188">
        <f>O165*H165</f>
        <v>0</v>
      </c>
      <c r="Q165" s="188">
        <v>0</v>
      </c>
      <c r="R165" s="188">
        <f>Q165*H165</f>
        <v>0</v>
      </c>
      <c r="S165" s="188">
        <v>0</v>
      </c>
      <c r="T165" s="189">
        <f>S165*H165</f>
        <v>0</v>
      </c>
      <c r="U165" s="34"/>
      <c r="V165" s="34"/>
      <c r="W165" s="34"/>
      <c r="X165" s="34"/>
      <c r="Y165" s="34"/>
      <c r="Z165" s="34"/>
      <c r="AA165" s="34"/>
      <c r="AB165" s="34"/>
      <c r="AC165" s="34"/>
      <c r="AD165" s="34"/>
      <c r="AE165" s="34"/>
      <c r="AR165" s="190" t="s">
        <v>97</v>
      </c>
      <c r="AT165" s="190" t="s">
        <v>284</v>
      </c>
      <c r="AU165" s="190" t="s">
        <v>80</v>
      </c>
      <c r="AY165" s="15" t="s">
        <v>281</v>
      </c>
      <c r="BE165" s="191">
        <f>IF(N165="základní",J165,0)</f>
        <v>0</v>
      </c>
      <c r="BF165" s="191">
        <f>IF(N165="snížená",J165,0)</f>
        <v>0</v>
      </c>
      <c r="BG165" s="191">
        <f>IF(N165="zákl. přenesená",J165,0)</f>
        <v>0</v>
      </c>
      <c r="BH165" s="191">
        <f>IF(N165="sníž. přenesená",J165,0)</f>
        <v>0</v>
      </c>
      <c r="BI165" s="191">
        <f>IF(N165="nulová",J165,0)</f>
        <v>0</v>
      </c>
      <c r="BJ165" s="15" t="s">
        <v>80</v>
      </c>
      <c r="BK165" s="191">
        <f>ROUND(I165*H165,2)</f>
        <v>0</v>
      </c>
      <c r="BL165" s="15" t="s">
        <v>97</v>
      </c>
      <c r="BM165" s="190" t="s">
        <v>1149</v>
      </c>
    </row>
    <row r="166" s="2" customFormat="1">
      <c r="A166" s="34"/>
      <c r="B166" s="35"/>
      <c r="C166" s="34"/>
      <c r="D166" s="192" t="s">
        <v>290</v>
      </c>
      <c r="E166" s="34"/>
      <c r="F166" s="193" t="s">
        <v>955</v>
      </c>
      <c r="G166" s="34"/>
      <c r="H166" s="34"/>
      <c r="I166" s="194"/>
      <c r="J166" s="34"/>
      <c r="K166" s="34"/>
      <c r="L166" s="35"/>
      <c r="M166" s="195"/>
      <c r="N166" s="196"/>
      <c r="O166" s="73"/>
      <c r="P166" s="73"/>
      <c r="Q166" s="73"/>
      <c r="R166" s="73"/>
      <c r="S166" s="73"/>
      <c r="T166" s="74"/>
      <c r="U166" s="34"/>
      <c r="V166" s="34"/>
      <c r="W166" s="34"/>
      <c r="X166" s="34"/>
      <c r="Y166" s="34"/>
      <c r="Z166" s="34"/>
      <c r="AA166" s="34"/>
      <c r="AB166" s="34"/>
      <c r="AC166" s="34"/>
      <c r="AD166" s="34"/>
      <c r="AE166" s="34"/>
      <c r="AT166" s="15" t="s">
        <v>290</v>
      </c>
      <c r="AU166" s="15" t="s">
        <v>80</v>
      </c>
    </row>
    <row r="167" s="2" customFormat="1">
      <c r="A167" s="34"/>
      <c r="B167" s="35"/>
      <c r="C167" s="34"/>
      <c r="D167" s="192" t="s">
        <v>291</v>
      </c>
      <c r="E167" s="34"/>
      <c r="F167" s="197" t="s">
        <v>1150</v>
      </c>
      <c r="G167" s="34"/>
      <c r="H167" s="34"/>
      <c r="I167" s="194"/>
      <c r="J167" s="34"/>
      <c r="K167" s="34"/>
      <c r="L167" s="35"/>
      <c r="M167" s="195"/>
      <c r="N167" s="196"/>
      <c r="O167" s="73"/>
      <c r="P167" s="73"/>
      <c r="Q167" s="73"/>
      <c r="R167" s="73"/>
      <c r="S167" s="73"/>
      <c r="T167" s="74"/>
      <c r="U167" s="34"/>
      <c r="V167" s="34"/>
      <c r="W167" s="34"/>
      <c r="X167" s="34"/>
      <c r="Y167" s="34"/>
      <c r="Z167" s="34"/>
      <c r="AA167" s="34"/>
      <c r="AB167" s="34"/>
      <c r="AC167" s="34"/>
      <c r="AD167" s="34"/>
      <c r="AE167" s="34"/>
      <c r="AT167" s="15" t="s">
        <v>291</v>
      </c>
      <c r="AU167" s="15" t="s">
        <v>80</v>
      </c>
    </row>
    <row r="168" s="2" customFormat="1" ht="16.5" customHeight="1">
      <c r="A168" s="34"/>
      <c r="B168" s="177"/>
      <c r="C168" s="178" t="s">
        <v>8</v>
      </c>
      <c r="D168" s="178" t="s">
        <v>284</v>
      </c>
      <c r="E168" s="179" t="s">
        <v>706</v>
      </c>
      <c r="F168" s="180" t="s">
        <v>707</v>
      </c>
      <c r="G168" s="181" t="s">
        <v>510</v>
      </c>
      <c r="H168" s="203">
        <v>5.415</v>
      </c>
      <c r="I168" s="183"/>
      <c r="J168" s="184">
        <f>ROUND(I168*H168,2)</f>
        <v>0</v>
      </c>
      <c r="K168" s="185"/>
      <c r="L168" s="35"/>
      <c r="M168" s="186" t="s">
        <v>1</v>
      </c>
      <c r="N168" s="187" t="s">
        <v>38</v>
      </c>
      <c r="O168" s="73"/>
      <c r="P168" s="188">
        <f>O168*H168</f>
        <v>0</v>
      </c>
      <c r="Q168" s="188">
        <v>0</v>
      </c>
      <c r="R168" s="188">
        <f>Q168*H168</f>
        <v>0</v>
      </c>
      <c r="S168" s="188">
        <v>0</v>
      </c>
      <c r="T168" s="189">
        <f>S168*H168</f>
        <v>0</v>
      </c>
      <c r="U168" s="34"/>
      <c r="V168" s="34"/>
      <c r="W168" s="34"/>
      <c r="X168" s="34"/>
      <c r="Y168" s="34"/>
      <c r="Z168" s="34"/>
      <c r="AA168" s="34"/>
      <c r="AB168" s="34"/>
      <c r="AC168" s="34"/>
      <c r="AD168" s="34"/>
      <c r="AE168" s="34"/>
      <c r="AR168" s="190" t="s">
        <v>97</v>
      </c>
      <c r="AT168" s="190" t="s">
        <v>284</v>
      </c>
      <c r="AU168" s="190" t="s">
        <v>80</v>
      </c>
      <c r="AY168" s="15" t="s">
        <v>281</v>
      </c>
      <c r="BE168" s="191">
        <f>IF(N168="základní",J168,0)</f>
        <v>0</v>
      </c>
      <c r="BF168" s="191">
        <f>IF(N168="snížená",J168,0)</f>
        <v>0</v>
      </c>
      <c r="BG168" s="191">
        <f>IF(N168="zákl. přenesená",J168,0)</f>
        <v>0</v>
      </c>
      <c r="BH168" s="191">
        <f>IF(N168="sníž. přenesená",J168,0)</f>
        <v>0</v>
      </c>
      <c r="BI168" s="191">
        <f>IF(N168="nulová",J168,0)</f>
        <v>0</v>
      </c>
      <c r="BJ168" s="15" t="s">
        <v>80</v>
      </c>
      <c r="BK168" s="191">
        <f>ROUND(I168*H168,2)</f>
        <v>0</v>
      </c>
      <c r="BL168" s="15" t="s">
        <v>97</v>
      </c>
      <c r="BM168" s="190" t="s">
        <v>1151</v>
      </c>
    </row>
    <row r="169" s="2" customFormat="1">
      <c r="A169" s="34"/>
      <c r="B169" s="35"/>
      <c r="C169" s="34"/>
      <c r="D169" s="192" t="s">
        <v>290</v>
      </c>
      <c r="E169" s="34"/>
      <c r="F169" s="193" t="s">
        <v>707</v>
      </c>
      <c r="G169" s="34"/>
      <c r="H169" s="34"/>
      <c r="I169" s="194"/>
      <c r="J169" s="34"/>
      <c r="K169" s="34"/>
      <c r="L169" s="35"/>
      <c r="M169" s="195"/>
      <c r="N169" s="196"/>
      <c r="O169" s="73"/>
      <c r="P169" s="73"/>
      <c r="Q169" s="73"/>
      <c r="R169" s="73"/>
      <c r="S169" s="73"/>
      <c r="T169" s="74"/>
      <c r="U169" s="34"/>
      <c r="V169" s="34"/>
      <c r="W169" s="34"/>
      <c r="X169" s="34"/>
      <c r="Y169" s="34"/>
      <c r="Z169" s="34"/>
      <c r="AA169" s="34"/>
      <c r="AB169" s="34"/>
      <c r="AC169" s="34"/>
      <c r="AD169" s="34"/>
      <c r="AE169" s="34"/>
      <c r="AT169" s="15" t="s">
        <v>290</v>
      </c>
      <c r="AU169" s="15" t="s">
        <v>80</v>
      </c>
    </row>
    <row r="170" s="2" customFormat="1">
      <c r="A170" s="34"/>
      <c r="B170" s="35"/>
      <c r="C170" s="34"/>
      <c r="D170" s="192" t="s">
        <v>291</v>
      </c>
      <c r="E170" s="34"/>
      <c r="F170" s="197" t="s">
        <v>1152</v>
      </c>
      <c r="G170" s="34"/>
      <c r="H170" s="34"/>
      <c r="I170" s="194"/>
      <c r="J170" s="34"/>
      <c r="K170" s="34"/>
      <c r="L170" s="35"/>
      <c r="M170" s="195"/>
      <c r="N170" s="196"/>
      <c r="O170" s="73"/>
      <c r="P170" s="73"/>
      <c r="Q170" s="73"/>
      <c r="R170" s="73"/>
      <c r="S170" s="73"/>
      <c r="T170" s="74"/>
      <c r="U170" s="34"/>
      <c r="V170" s="34"/>
      <c r="W170" s="34"/>
      <c r="X170" s="34"/>
      <c r="Y170" s="34"/>
      <c r="Z170" s="34"/>
      <c r="AA170" s="34"/>
      <c r="AB170" s="34"/>
      <c r="AC170" s="34"/>
      <c r="AD170" s="34"/>
      <c r="AE170" s="34"/>
      <c r="AT170" s="15" t="s">
        <v>291</v>
      </c>
      <c r="AU170" s="15" t="s">
        <v>80</v>
      </c>
    </row>
    <row r="171" s="2" customFormat="1" ht="16.5" customHeight="1">
      <c r="A171" s="34"/>
      <c r="B171" s="177"/>
      <c r="C171" s="178" t="s">
        <v>439</v>
      </c>
      <c r="D171" s="178" t="s">
        <v>284</v>
      </c>
      <c r="E171" s="179" t="s">
        <v>710</v>
      </c>
      <c r="F171" s="180" t="s">
        <v>711</v>
      </c>
      <c r="G171" s="181" t="s">
        <v>510</v>
      </c>
      <c r="H171" s="203">
        <v>5.415</v>
      </c>
      <c r="I171" s="183"/>
      <c r="J171" s="184">
        <f>ROUND(I171*H171,2)</f>
        <v>0</v>
      </c>
      <c r="K171" s="185"/>
      <c r="L171" s="35"/>
      <c r="M171" s="186" t="s">
        <v>1</v>
      </c>
      <c r="N171" s="187" t="s">
        <v>38</v>
      </c>
      <c r="O171" s="73"/>
      <c r="P171" s="188">
        <f>O171*H171</f>
        <v>0</v>
      </c>
      <c r="Q171" s="188">
        <v>0</v>
      </c>
      <c r="R171" s="188">
        <f>Q171*H171</f>
        <v>0</v>
      </c>
      <c r="S171" s="188">
        <v>0</v>
      </c>
      <c r="T171" s="189">
        <f>S171*H171</f>
        <v>0</v>
      </c>
      <c r="U171" s="34"/>
      <c r="V171" s="34"/>
      <c r="W171" s="34"/>
      <c r="X171" s="34"/>
      <c r="Y171" s="34"/>
      <c r="Z171" s="34"/>
      <c r="AA171" s="34"/>
      <c r="AB171" s="34"/>
      <c r="AC171" s="34"/>
      <c r="AD171" s="34"/>
      <c r="AE171" s="34"/>
      <c r="AR171" s="190" t="s">
        <v>97</v>
      </c>
      <c r="AT171" s="190" t="s">
        <v>284</v>
      </c>
      <c r="AU171" s="190" t="s">
        <v>80</v>
      </c>
      <c r="AY171" s="15" t="s">
        <v>281</v>
      </c>
      <c r="BE171" s="191">
        <f>IF(N171="základní",J171,0)</f>
        <v>0</v>
      </c>
      <c r="BF171" s="191">
        <f>IF(N171="snížená",J171,0)</f>
        <v>0</v>
      </c>
      <c r="BG171" s="191">
        <f>IF(N171="zákl. přenesená",J171,0)</f>
        <v>0</v>
      </c>
      <c r="BH171" s="191">
        <f>IF(N171="sníž. přenesená",J171,0)</f>
        <v>0</v>
      </c>
      <c r="BI171" s="191">
        <f>IF(N171="nulová",J171,0)</f>
        <v>0</v>
      </c>
      <c r="BJ171" s="15" t="s">
        <v>80</v>
      </c>
      <c r="BK171" s="191">
        <f>ROUND(I171*H171,2)</f>
        <v>0</v>
      </c>
      <c r="BL171" s="15" t="s">
        <v>97</v>
      </c>
      <c r="BM171" s="190" t="s">
        <v>1153</v>
      </c>
    </row>
    <row r="172" s="2" customFormat="1">
      <c r="A172" s="34"/>
      <c r="B172" s="35"/>
      <c r="C172" s="34"/>
      <c r="D172" s="192" t="s">
        <v>290</v>
      </c>
      <c r="E172" s="34"/>
      <c r="F172" s="193" t="s">
        <v>711</v>
      </c>
      <c r="G172" s="34"/>
      <c r="H172" s="34"/>
      <c r="I172" s="194"/>
      <c r="J172" s="34"/>
      <c r="K172" s="34"/>
      <c r="L172" s="35"/>
      <c r="M172" s="195"/>
      <c r="N172" s="196"/>
      <c r="O172" s="73"/>
      <c r="P172" s="73"/>
      <c r="Q172" s="73"/>
      <c r="R172" s="73"/>
      <c r="S172" s="73"/>
      <c r="T172" s="74"/>
      <c r="U172" s="34"/>
      <c r="V172" s="34"/>
      <c r="W172" s="34"/>
      <c r="X172" s="34"/>
      <c r="Y172" s="34"/>
      <c r="Z172" s="34"/>
      <c r="AA172" s="34"/>
      <c r="AB172" s="34"/>
      <c r="AC172" s="34"/>
      <c r="AD172" s="34"/>
      <c r="AE172" s="34"/>
      <c r="AT172" s="15" t="s">
        <v>290</v>
      </c>
      <c r="AU172" s="15" t="s">
        <v>80</v>
      </c>
    </row>
    <row r="173" s="2" customFormat="1">
      <c r="A173" s="34"/>
      <c r="B173" s="35"/>
      <c r="C173" s="34"/>
      <c r="D173" s="192" t="s">
        <v>291</v>
      </c>
      <c r="E173" s="34"/>
      <c r="F173" s="197" t="s">
        <v>1152</v>
      </c>
      <c r="G173" s="34"/>
      <c r="H173" s="34"/>
      <c r="I173" s="194"/>
      <c r="J173" s="34"/>
      <c r="K173" s="34"/>
      <c r="L173" s="35"/>
      <c r="M173" s="195"/>
      <c r="N173" s="196"/>
      <c r="O173" s="73"/>
      <c r="P173" s="73"/>
      <c r="Q173" s="73"/>
      <c r="R173" s="73"/>
      <c r="S173" s="73"/>
      <c r="T173" s="74"/>
      <c r="U173" s="34"/>
      <c r="V173" s="34"/>
      <c r="W173" s="34"/>
      <c r="X173" s="34"/>
      <c r="Y173" s="34"/>
      <c r="Z173" s="34"/>
      <c r="AA173" s="34"/>
      <c r="AB173" s="34"/>
      <c r="AC173" s="34"/>
      <c r="AD173" s="34"/>
      <c r="AE173" s="34"/>
      <c r="AT173" s="15" t="s">
        <v>291</v>
      </c>
      <c r="AU173" s="15" t="s">
        <v>80</v>
      </c>
    </row>
    <row r="174" s="2" customFormat="1" ht="21.75" customHeight="1">
      <c r="A174" s="34"/>
      <c r="B174" s="177"/>
      <c r="C174" s="178" t="s">
        <v>343</v>
      </c>
      <c r="D174" s="178" t="s">
        <v>284</v>
      </c>
      <c r="E174" s="179" t="s">
        <v>616</v>
      </c>
      <c r="F174" s="180" t="s">
        <v>714</v>
      </c>
      <c r="G174" s="181" t="s">
        <v>403</v>
      </c>
      <c r="H174" s="203">
        <v>34.200000000000003</v>
      </c>
      <c r="I174" s="183"/>
      <c r="J174" s="184">
        <f>ROUND(I174*H174,2)</f>
        <v>0</v>
      </c>
      <c r="K174" s="185"/>
      <c r="L174" s="35"/>
      <c r="M174" s="186" t="s">
        <v>1</v>
      </c>
      <c r="N174" s="187" t="s">
        <v>38</v>
      </c>
      <c r="O174" s="73"/>
      <c r="P174" s="188">
        <f>O174*H174</f>
        <v>0</v>
      </c>
      <c r="Q174" s="188">
        <v>0</v>
      </c>
      <c r="R174" s="188">
        <f>Q174*H174</f>
        <v>0</v>
      </c>
      <c r="S174" s="188">
        <v>0</v>
      </c>
      <c r="T174" s="189">
        <f>S174*H174</f>
        <v>0</v>
      </c>
      <c r="U174" s="34"/>
      <c r="V174" s="34"/>
      <c r="W174" s="34"/>
      <c r="X174" s="34"/>
      <c r="Y174" s="34"/>
      <c r="Z174" s="34"/>
      <c r="AA174" s="34"/>
      <c r="AB174" s="34"/>
      <c r="AC174" s="34"/>
      <c r="AD174" s="34"/>
      <c r="AE174" s="34"/>
      <c r="AR174" s="190" t="s">
        <v>97</v>
      </c>
      <c r="AT174" s="190" t="s">
        <v>284</v>
      </c>
      <c r="AU174" s="190" t="s">
        <v>80</v>
      </c>
      <c r="AY174" s="15" t="s">
        <v>281</v>
      </c>
      <c r="BE174" s="191">
        <f>IF(N174="základní",J174,0)</f>
        <v>0</v>
      </c>
      <c r="BF174" s="191">
        <f>IF(N174="snížená",J174,0)</f>
        <v>0</v>
      </c>
      <c r="BG174" s="191">
        <f>IF(N174="zákl. přenesená",J174,0)</f>
        <v>0</v>
      </c>
      <c r="BH174" s="191">
        <f>IF(N174="sníž. přenesená",J174,0)</f>
        <v>0</v>
      </c>
      <c r="BI174" s="191">
        <f>IF(N174="nulová",J174,0)</f>
        <v>0</v>
      </c>
      <c r="BJ174" s="15" t="s">
        <v>80</v>
      </c>
      <c r="BK174" s="191">
        <f>ROUND(I174*H174,2)</f>
        <v>0</v>
      </c>
      <c r="BL174" s="15" t="s">
        <v>97</v>
      </c>
      <c r="BM174" s="190" t="s">
        <v>1154</v>
      </c>
    </row>
    <row r="175" s="2" customFormat="1">
      <c r="A175" s="34"/>
      <c r="B175" s="35"/>
      <c r="C175" s="34"/>
      <c r="D175" s="192" t="s">
        <v>290</v>
      </c>
      <c r="E175" s="34"/>
      <c r="F175" s="193" t="s">
        <v>714</v>
      </c>
      <c r="G175" s="34"/>
      <c r="H175" s="34"/>
      <c r="I175" s="194"/>
      <c r="J175" s="34"/>
      <c r="K175" s="34"/>
      <c r="L175" s="35"/>
      <c r="M175" s="195"/>
      <c r="N175" s="196"/>
      <c r="O175" s="73"/>
      <c r="P175" s="73"/>
      <c r="Q175" s="73"/>
      <c r="R175" s="73"/>
      <c r="S175" s="73"/>
      <c r="T175" s="74"/>
      <c r="U175" s="34"/>
      <c r="V175" s="34"/>
      <c r="W175" s="34"/>
      <c r="X175" s="34"/>
      <c r="Y175" s="34"/>
      <c r="Z175" s="34"/>
      <c r="AA175" s="34"/>
      <c r="AB175" s="34"/>
      <c r="AC175" s="34"/>
      <c r="AD175" s="34"/>
      <c r="AE175" s="34"/>
      <c r="AT175" s="15" t="s">
        <v>290</v>
      </c>
      <c r="AU175" s="15" t="s">
        <v>80</v>
      </c>
    </row>
    <row r="176" s="2" customFormat="1">
      <c r="A176" s="34"/>
      <c r="B176" s="35"/>
      <c r="C176" s="34"/>
      <c r="D176" s="192" t="s">
        <v>291</v>
      </c>
      <c r="E176" s="34"/>
      <c r="F176" s="197" t="s">
        <v>1155</v>
      </c>
      <c r="G176" s="34"/>
      <c r="H176" s="34"/>
      <c r="I176" s="194"/>
      <c r="J176" s="34"/>
      <c r="K176" s="34"/>
      <c r="L176" s="35"/>
      <c r="M176" s="195"/>
      <c r="N176" s="196"/>
      <c r="O176" s="73"/>
      <c r="P176" s="73"/>
      <c r="Q176" s="73"/>
      <c r="R176" s="73"/>
      <c r="S176" s="73"/>
      <c r="T176" s="74"/>
      <c r="U176" s="34"/>
      <c r="V176" s="34"/>
      <c r="W176" s="34"/>
      <c r="X176" s="34"/>
      <c r="Y176" s="34"/>
      <c r="Z176" s="34"/>
      <c r="AA176" s="34"/>
      <c r="AB176" s="34"/>
      <c r="AC176" s="34"/>
      <c r="AD176" s="34"/>
      <c r="AE176" s="34"/>
      <c r="AT176" s="15" t="s">
        <v>291</v>
      </c>
      <c r="AU176" s="15" t="s">
        <v>80</v>
      </c>
    </row>
    <row r="177" s="2" customFormat="1" ht="24.15" customHeight="1">
      <c r="A177" s="34"/>
      <c r="B177" s="177"/>
      <c r="C177" s="178" t="s">
        <v>348</v>
      </c>
      <c r="D177" s="178" t="s">
        <v>284</v>
      </c>
      <c r="E177" s="179" t="s">
        <v>622</v>
      </c>
      <c r="F177" s="180" t="s">
        <v>717</v>
      </c>
      <c r="G177" s="181" t="s">
        <v>510</v>
      </c>
      <c r="H177" s="203">
        <v>36.560000000000002</v>
      </c>
      <c r="I177" s="183"/>
      <c r="J177" s="184">
        <f>ROUND(I177*H177,2)</f>
        <v>0</v>
      </c>
      <c r="K177" s="185"/>
      <c r="L177" s="35"/>
      <c r="M177" s="186" t="s">
        <v>1</v>
      </c>
      <c r="N177" s="187" t="s">
        <v>38</v>
      </c>
      <c r="O177" s="73"/>
      <c r="P177" s="188">
        <f>O177*H177</f>
        <v>0</v>
      </c>
      <c r="Q177" s="188">
        <v>0</v>
      </c>
      <c r="R177" s="188">
        <f>Q177*H177</f>
        <v>0</v>
      </c>
      <c r="S177" s="188">
        <v>0</v>
      </c>
      <c r="T177" s="189">
        <f>S177*H177</f>
        <v>0</v>
      </c>
      <c r="U177" s="34"/>
      <c r="V177" s="34"/>
      <c r="W177" s="34"/>
      <c r="X177" s="34"/>
      <c r="Y177" s="34"/>
      <c r="Z177" s="34"/>
      <c r="AA177" s="34"/>
      <c r="AB177" s="34"/>
      <c r="AC177" s="34"/>
      <c r="AD177" s="34"/>
      <c r="AE177" s="34"/>
      <c r="AR177" s="190" t="s">
        <v>97</v>
      </c>
      <c r="AT177" s="190" t="s">
        <v>284</v>
      </c>
      <c r="AU177" s="190" t="s">
        <v>80</v>
      </c>
      <c r="AY177" s="15" t="s">
        <v>281</v>
      </c>
      <c r="BE177" s="191">
        <f>IF(N177="základní",J177,0)</f>
        <v>0</v>
      </c>
      <c r="BF177" s="191">
        <f>IF(N177="snížená",J177,0)</f>
        <v>0</v>
      </c>
      <c r="BG177" s="191">
        <f>IF(N177="zákl. přenesená",J177,0)</f>
        <v>0</v>
      </c>
      <c r="BH177" s="191">
        <f>IF(N177="sníž. přenesená",J177,0)</f>
        <v>0</v>
      </c>
      <c r="BI177" s="191">
        <f>IF(N177="nulová",J177,0)</f>
        <v>0</v>
      </c>
      <c r="BJ177" s="15" t="s">
        <v>80</v>
      </c>
      <c r="BK177" s="191">
        <f>ROUND(I177*H177,2)</f>
        <v>0</v>
      </c>
      <c r="BL177" s="15" t="s">
        <v>97</v>
      </c>
      <c r="BM177" s="190" t="s">
        <v>1156</v>
      </c>
    </row>
    <row r="178" s="2" customFormat="1">
      <c r="A178" s="34"/>
      <c r="B178" s="35"/>
      <c r="C178" s="34"/>
      <c r="D178" s="192" t="s">
        <v>290</v>
      </c>
      <c r="E178" s="34"/>
      <c r="F178" s="193" t="s">
        <v>717</v>
      </c>
      <c r="G178" s="34"/>
      <c r="H178" s="34"/>
      <c r="I178" s="194"/>
      <c r="J178" s="34"/>
      <c r="K178" s="34"/>
      <c r="L178" s="35"/>
      <c r="M178" s="195"/>
      <c r="N178" s="196"/>
      <c r="O178" s="73"/>
      <c r="P178" s="73"/>
      <c r="Q178" s="73"/>
      <c r="R178" s="73"/>
      <c r="S178" s="73"/>
      <c r="T178" s="74"/>
      <c r="U178" s="34"/>
      <c r="V178" s="34"/>
      <c r="W178" s="34"/>
      <c r="X178" s="34"/>
      <c r="Y178" s="34"/>
      <c r="Z178" s="34"/>
      <c r="AA178" s="34"/>
      <c r="AB178" s="34"/>
      <c r="AC178" s="34"/>
      <c r="AD178" s="34"/>
      <c r="AE178" s="34"/>
      <c r="AT178" s="15" t="s">
        <v>290</v>
      </c>
      <c r="AU178" s="15" t="s">
        <v>80</v>
      </c>
    </row>
    <row r="179" s="2" customFormat="1">
      <c r="A179" s="34"/>
      <c r="B179" s="35"/>
      <c r="C179" s="34"/>
      <c r="D179" s="192" t="s">
        <v>291</v>
      </c>
      <c r="E179" s="34"/>
      <c r="F179" s="197" t="s">
        <v>1157</v>
      </c>
      <c r="G179" s="34"/>
      <c r="H179" s="34"/>
      <c r="I179" s="194"/>
      <c r="J179" s="34"/>
      <c r="K179" s="34"/>
      <c r="L179" s="35"/>
      <c r="M179" s="195"/>
      <c r="N179" s="196"/>
      <c r="O179" s="73"/>
      <c r="P179" s="73"/>
      <c r="Q179" s="73"/>
      <c r="R179" s="73"/>
      <c r="S179" s="73"/>
      <c r="T179" s="74"/>
      <c r="U179" s="34"/>
      <c r="V179" s="34"/>
      <c r="W179" s="34"/>
      <c r="X179" s="34"/>
      <c r="Y179" s="34"/>
      <c r="Z179" s="34"/>
      <c r="AA179" s="34"/>
      <c r="AB179" s="34"/>
      <c r="AC179" s="34"/>
      <c r="AD179" s="34"/>
      <c r="AE179" s="34"/>
      <c r="AT179" s="15" t="s">
        <v>291</v>
      </c>
      <c r="AU179" s="15" t="s">
        <v>80</v>
      </c>
    </row>
    <row r="180" s="2" customFormat="1" ht="16.5" customHeight="1">
      <c r="A180" s="34"/>
      <c r="B180" s="177"/>
      <c r="C180" s="178" t="s">
        <v>353</v>
      </c>
      <c r="D180" s="178" t="s">
        <v>284</v>
      </c>
      <c r="E180" s="179" t="s">
        <v>625</v>
      </c>
      <c r="F180" s="180" t="s">
        <v>626</v>
      </c>
      <c r="G180" s="181" t="s">
        <v>627</v>
      </c>
      <c r="H180" s="203">
        <v>30</v>
      </c>
      <c r="I180" s="183"/>
      <c r="J180" s="184">
        <f>ROUND(I180*H180,2)</f>
        <v>0</v>
      </c>
      <c r="K180" s="185"/>
      <c r="L180" s="35"/>
      <c r="M180" s="186" t="s">
        <v>1</v>
      </c>
      <c r="N180" s="187" t="s">
        <v>38</v>
      </c>
      <c r="O180" s="73"/>
      <c r="P180" s="188">
        <f>O180*H180</f>
        <v>0</v>
      </c>
      <c r="Q180" s="188">
        <v>0</v>
      </c>
      <c r="R180" s="188">
        <f>Q180*H180</f>
        <v>0</v>
      </c>
      <c r="S180" s="188">
        <v>0</v>
      </c>
      <c r="T180" s="189">
        <f>S180*H180</f>
        <v>0</v>
      </c>
      <c r="U180" s="34"/>
      <c r="V180" s="34"/>
      <c r="W180" s="34"/>
      <c r="X180" s="34"/>
      <c r="Y180" s="34"/>
      <c r="Z180" s="34"/>
      <c r="AA180" s="34"/>
      <c r="AB180" s="34"/>
      <c r="AC180" s="34"/>
      <c r="AD180" s="34"/>
      <c r="AE180" s="34"/>
      <c r="AR180" s="190" t="s">
        <v>97</v>
      </c>
      <c r="AT180" s="190" t="s">
        <v>284</v>
      </c>
      <c r="AU180" s="190" t="s">
        <v>80</v>
      </c>
      <c r="AY180" s="15" t="s">
        <v>281</v>
      </c>
      <c r="BE180" s="191">
        <f>IF(N180="základní",J180,0)</f>
        <v>0</v>
      </c>
      <c r="BF180" s="191">
        <f>IF(N180="snížená",J180,0)</f>
        <v>0</v>
      </c>
      <c r="BG180" s="191">
        <f>IF(N180="zákl. přenesená",J180,0)</f>
        <v>0</v>
      </c>
      <c r="BH180" s="191">
        <f>IF(N180="sníž. přenesená",J180,0)</f>
        <v>0</v>
      </c>
      <c r="BI180" s="191">
        <f>IF(N180="nulová",J180,0)</f>
        <v>0</v>
      </c>
      <c r="BJ180" s="15" t="s">
        <v>80</v>
      </c>
      <c r="BK180" s="191">
        <f>ROUND(I180*H180,2)</f>
        <v>0</v>
      </c>
      <c r="BL180" s="15" t="s">
        <v>97</v>
      </c>
      <c r="BM180" s="190" t="s">
        <v>1158</v>
      </c>
    </row>
    <row r="181" s="2" customFormat="1">
      <c r="A181" s="34"/>
      <c r="B181" s="35"/>
      <c r="C181" s="34"/>
      <c r="D181" s="192" t="s">
        <v>290</v>
      </c>
      <c r="E181" s="34"/>
      <c r="F181" s="193" t="s">
        <v>626</v>
      </c>
      <c r="G181" s="34"/>
      <c r="H181" s="34"/>
      <c r="I181" s="194"/>
      <c r="J181" s="34"/>
      <c r="K181" s="34"/>
      <c r="L181" s="35"/>
      <c r="M181" s="195"/>
      <c r="N181" s="196"/>
      <c r="O181" s="73"/>
      <c r="P181" s="73"/>
      <c r="Q181" s="73"/>
      <c r="R181" s="73"/>
      <c r="S181" s="73"/>
      <c r="T181" s="74"/>
      <c r="U181" s="34"/>
      <c r="V181" s="34"/>
      <c r="W181" s="34"/>
      <c r="X181" s="34"/>
      <c r="Y181" s="34"/>
      <c r="Z181" s="34"/>
      <c r="AA181" s="34"/>
      <c r="AB181" s="34"/>
      <c r="AC181" s="34"/>
      <c r="AD181" s="34"/>
      <c r="AE181" s="34"/>
      <c r="AT181" s="15" t="s">
        <v>290</v>
      </c>
      <c r="AU181" s="15" t="s">
        <v>80</v>
      </c>
    </row>
    <row r="182" s="2" customFormat="1">
      <c r="A182" s="34"/>
      <c r="B182" s="35"/>
      <c r="C182" s="34"/>
      <c r="D182" s="192" t="s">
        <v>291</v>
      </c>
      <c r="E182" s="34"/>
      <c r="F182" s="197" t="s">
        <v>1159</v>
      </c>
      <c r="G182" s="34"/>
      <c r="H182" s="34"/>
      <c r="I182" s="194"/>
      <c r="J182" s="34"/>
      <c r="K182" s="34"/>
      <c r="L182" s="35"/>
      <c r="M182" s="195"/>
      <c r="N182" s="196"/>
      <c r="O182" s="73"/>
      <c r="P182" s="73"/>
      <c r="Q182" s="73"/>
      <c r="R182" s="73"/>
      <c r="S182" s="73"/>
      <c r="T182" s="74"/>
      <c r="U182" s="34"/>
      <c r="V182" s="34"/>
      <c r="W182" s="34"/>
      <c r="X182" s="34"/>
      <c r="Y182" s="34"/>
      <c r="Z182" s="34"/>
      <c r="AA182" s="34"/>
      <c r="AB182" s="34"/>
      <c r="AC182" s="34"/>
      <c r="AD182" s="34"/>
      <c r="AE182" s="34"/>
      <c r="AT182" s="15" t="s">
        <v>291</v>
      </c>
      <c r="AU182" s="15" t="s">
        <v>80</v>
      </c>
    </row>
    <row r="183" s="2" customFormat="1" ht="24.15" customHeight="1">
      <c r="A183" s="34"/>
      <c r="B183" s="177"/>
      <c r="C183" s="178" t="s">
        <v>360</v>
      </c>
      <c r="D183" s="178" t="s">
        <v>284</v>
      </c>
      <c r="E183" s="179" t="s">
        <v>965</v>
      </c>
      <c r="F183" s="180" t="s">
        <v>966</v>
      </c>
      <c r="G183" s="181" t="s">
        <v>515</v>
      </c>
      <c r="H183" s="203">
        <v>13.359999999999999</v>
      </c>
      <c r="I183" s="183"/>
      <c r="J183" s="184">
        <f>ROUND(I183*H183,2)</f>
        <v>0</v>
      </c>
      <c r="K183" s="185"/>
      <c r="L183" s="35"/>
      <c r="M183" s="186" t="s">
        <v>1</v>
      </c>
      <c r="N183" s="187" t="s">
        <v>38</v>
      </c>
      <c r="O183" s="73"/>
      <c r="P183" s="188">
        <f>O183*H183</f>
        <v>0</v>
      </c>
      <c r="Q183" s="188">
        <v>0</v>
      </c>
      <c r="R183" s="188">
        <f>Q183*H183</f>
        <v>0</v>
      </c>
      <c r="S183" s="188">
        <v>0</v>
      </c>
      <c r="T183" s="189">
        <f>S183*H183</f>
        <v>0</v>
      </c>
      <c r="U183" s="34"/>
      <c r="V183" s="34"/>
      <c r="W183" s="34"/>
      <c r="X183" s="34"/>
      <c r="Y183" s="34"/>
      <c r="Z183" s="34"/>
      <c r="AA183" s="34"/>
      <c r="AB183" s="34"/>
      <c r="AC183" s="34"/>
      <c r="AD183" s="34"/>
      <c r="AE183" s="34"/>
      <c r="AR183" s="190" t="s">
        <v>97</v>
      </c>
      <c r="AT183" s="190" t="s">
        <v>284</v>
      </c>
      <c r="AU183" s="190" t="s">
        <v>80</v>
      </c>
      <c r="AY183" s="15" t="s">
        <v>281</v>
      </c>
      <c r="BE183" s="191">
        <f>IF(N183="základní",J183,0)</f>
        <v>0</v>
      </c>
      <c r="BF183" s="191">
        <f>IF(N183="snížená",J183,0)</f>
        <v>0</v>
      </c>
      <c r="BG183" s="191">
        <f>IF(N183="zákl. přenesená",J183,0)</f>
        <v>0</v>
      </c>
      <c r="BH183" s="191">
        <f>IF(N183="sníž. přenesená",J183,0)</f>
        <v>0</v>
      </c>
      <c r="BI183" s="191">
        <f>IF(N183="nulová",J183,0)</f>
        <v>0</v>
      </c>
      <c r="BJ183" s="15" t="s">
        <v>80</v>
      </c>
      <c r="BK183" s="191">
        <f>ROUND(I183*H183,2)</f>
        <v>0</v>
      </c>
      <c r="BL183" s="15" t="s">
        <v>97</v>
      </c>
      <c r="BM183" s="190" t="s">
        <v>1160</v>
      </c>
    </row>
    <row r="184" s="2" customFormat="1">
      <c r="A184" s="34"/>
      <c r="B184" s="35"/>
      <c r="C184" s="34"/>
      <c r="D184" s="192" t="s">
        <v>290</v>
      </c>
      <c r="E184" s="34"/>
      <c r="F184" s="193" t="s">
        <v>966</v>
      </c>
      <c r="G184" s="34"/>
      <c r="H184" s="34"/>
      <c r="I184" s="194"/>
      <c r="J184" s="34"/>
      <c r="K184" s="34"/>
      <c r="L184" s="35"/>
      <c r="M184" s="195"/>
      <c r="N184" s="196"/>
      <c r="O184" s="73"/>
      <c r="P184" s="73"/>
      <c r="Q184" s="73"/>
      <c r="R184" s="73"/>
      <c r="S184" s="73"/>
      <c r="T184" s="74"/>
      <c r="U184" s="34"/>
      <c r="V184" s="34"/>
      <c r="W184" s="34"/>
      <c r="X184" s="34"/>
      <c r="Y184" s="34"/>
      <c r="Z184" s="34"/>
      <c r="AA184" s="34"/>
      <c r="AB184" s="34"/>
      <c r="AC184" s="34"/>
      <c r="AD184" s="34"/>
      <c r="AE184" s="34"/>
      <c r="AT184" s="15" t="s">
        <v>290</v>
      </c>
      <c r="AU184" s="15" t="s">
        <v>80</v>
      </c>
    </row>
    <row r="185" s="2" customFormat="1">
      <c r="A185" s="34"/>
      <c r="B185" s="35"/>
      <c r="C185" s="34"/>
      <c r="D185" s="192" t="s">
        <v>291</v>
      </c>
      <c r="E185" s="34"/>
      <c r="F185" s="197" t="s">
        <v>1161</v>
      </c>
      <c r="G185" s="34"/>
      <c r="H185" s="34"/>
      <c r="I185" s="194"/>
      <c r="J185" s="34"/>
      <c r="K185" s="34"/>
      <c r="L185" s="35"/>
      <c r="M185" s="195"/>
      <c r="N185" s="196"/>
      <c r="O185" s="73"/>
      <c r="P185" s="73"/>
      <c r="Q185" s="73"/>
      <c r="R185" s="73"/>
      <c r="S185" s="73"/>
      <c r="T185" s="74"/>
      <c r="U185" s="34"/>
      <c r="V185" s="34"/>
      <c r="W185" s="34"/>
      <c r="X185" s="34"/>
      <c r="Y185" s="34"/>
      <c r="Z185" s="34"/>
      <c r="AA185" s="34"/>
      <c r="AB185" s="34"/>
      <c r="AC185" s="34"/>
      <c r="AD185" s="34"/>
      <c r="AE185" s="34"/>
      <c r="AT185" s="15" t="s">
        <v>291</v>
      </c>
      <c r="AU185" s="15" t="s">
        <v>80</v>
      </c>
    </row>
    <row r="186" s="12" customFormat="1" ht="25.92" customHeight="1">
      <c r="A186" s="12"/>
      <c r="B186" s="164"/>
      <c r="C186" s="12"/>
      <c r="D186" s="165" t="s">
        <v>72</v>
      </c>
      <c r="E186" s="166" t="s">
        <v>82</v>
      </c>
      <c r="F186" s="166" t="s">
        <v>726</v>
      </c>
      <c r="G186" s="12"/>
      <c r="H186" s="12"/>
      <c r="I186" s="167"/>
      <c r="J186" s="168">
        <f>BK186</f>
        <v>0</v>
      </c>
      <c r="K186" s="12"/>
      <c r="L186" s="164"/>
      <c r="M186" s="169"/>
      <c r="N186" s="170"/>
      <c r="O186" s="170"/>
      <c r="P186" s="171">
        <f>SUM(P187:P219)</f>
        <v>0</v>
      </c>
      <c r="Q186" s="170"/>
      <c r="R186" s="171">
        <f>SUM(R187:R219)</f>
        <v>0</v>
      </c>
      <c r="S186" s="170"/>
      <c r="T186" s="172">
        <f>SUM(T187:T219)</f>
        <v>0</v>
      </c>
      <c r="U186" s="12"/>
      <c r="V186" s="12"/>
      <c r="W186" s="12"/>
      <c r="X186" s="12"/>
      <c r="Y186" s="12"/>
      <c r="Z186" s="12"/>
      <c r="AA186" s="12"/>
      <c r="AB186" s="12"/>
      <c r="AC186" s="12"/>
      <c r="AD186" s="12"/>
      <c r="AE186" s="12"/>
      <c r="AR186" s="165" t="s">
        <v>80</v>
      </c>
      <c r="AT186" s="173" t="s">
        <v>72</v>
      </c>
      <c r="AU186" s="173" t="s">
        <v>73</v>
      </c>
      <c r="AY186" s="165" t="s">
        <v>281</v>
      </c>
      <c r="BK186" s="174">
        <f>SUM(BK187:BK219)</f>
        <v>0</v>
      </c>
    </row>
    <row r="187" s="2" customFormat="1" ht="24.15" customHeight="1">
      <c r="A187" s="34"/>
      <c r="B187" s="177"/>
      <c r="C187" s="178" t="s">
        <v>455</v>
      </c>
      <c r="D187" s="178" t="s">
        <v>284</v>
      </c>
      <c r="E187" s="179" t="s">
        <v>969</v>
      </c>
      <c r="F187" s="180" t="s">
        <v>970</v>
      </c>
      <c r="G187" s="181" t="s">
        <v>403</v>
      </c>
      <c r="H187" s="203">
        <v>59.399999999999999</v>
      </c>
      <c r="I187" s="183"/>
      <c r="J187" s="184">
        <f>ROUND(I187*H187,2)</f>
        <v>0</v>
      </c>
      <c r="K187" s="185"/>
      <c r="L187" s="35"/>
      <c r="M187" s="186" t="s">
        <v>1</v>
      </c>
      <c r="N187" s="187" t="s">
        <v>38</v>
      </c>
      <c r="O187" s="73"/>
      <c r="P187" s="188">
        <f>O187*H187</f>
        <v>0</v>
      </c>
      <c r="Q187" s="188">
        <v>0</v>
      </c>
      <c r="R187" s="188">
        <f>Q187*H187</f>
        <v>0</v>
      </c>
      <c r="S187" s="188">
        <v>0</v>
      </c>
      <c r="T187" s="189">
        <f>S187*H187</f>
        <v>0</v>
      </c>
      <c r="U187" s="34"/>
      <c r="V187" s="34"/>
      <c r="W187" s="34"/>
      <c r="X187" s="34"/>
      <c r="Y187" s="34"/>
      <c r="Z187" s="34"/>
      <c r="AA187" s="34"/>
      <c r="AB187" s="34"/>
      <c r="AC187" s="34"/>
      <c r="AD187" s="34"/>
      <c r="AE187" s="34"/>
      <c r="AR187" s="190" t="s">
        <v>97</v>
      </c>
      <c r="AT187" s="190" t="s">
        <v>284</v>
      </c>
      <c r="AU187" s="190" t="s">
        <v>80</v>
      </c>
      <c r="AY187" s="15" t="s">
        <v>281</v>
      </c>
      <c r="BE187" s="191">
        <f>IF(N187="základní",J187,0)</f>
        <v>0</v>
      </c>
      <c r="BF187" s="191">
        <f>IF(N187="snížená",J187,0)</f>
        <v>0</v>
      </c>
      <c r="BG187" s="191">
        <f>IF(N187="zákl. přenesená",J187,0)</f>
        <v>0</v>
      </c>
      <c r="BH187" s="191">
        <f>IF(N187="sníž. přenesená",J187,0)</f>
        <v>0</v>
      </c>
      <c r="BI187" s="191">
        <f>IF(N187="nulová",J187,0)</f>
        <v>0</v>
      </c>
      <c r="BJ187" s="15" t="s">
        <v>80</v>
      </c>
      <c r="BK187" s="191">
        <f>ROUND(I187*H187,2)</f>
        <v>0</v>
      </c>
      <c r="BL187" s="15" t="s">
        <v>97</v>
      </c>
      <c r="BM187" s="190" t="s">
        <v>1162</v>
      </c>
    </row>
    <row r="188" s="2" customFormat="1">
      <c r="A188" s="34"/>
      <c r="B188" s="35"/>
      <c r="C188" s="34"/>
      <c r="D188" s="192" t="s">
        <v>290</v>
      </c>
      <c r="E188" s="34"/>
      <c r="F188" s="193" t="s">
        <v>970</v>
      </c>
      <c r="G188" s="34"/>
      <c r="H188" s="34"/>
      <c r="I188" s="194"/>
      <c r="J188" s="34"/>
      <c r="K188" s="34"/>
      <c r="L188" s="35"/>
      <c r="M188" s="195"/>
      <c r="N188" s="196"/>
      <c r="O188" s="73"/>
      <c r="P188" s="73"/>
      <c r="Q188" s="73"/>
      <c r="R188" s="73"/>
      <c r="S188" s="73"/>
      <c r="T188" s="74"/>
      <c r="U188" s="34"/>
      <c r="V188" s="34"/>
      <c r="W188" s="34"/>
      <c r="X188" s="34"/>
      <c r="Y188" s="34"/>
      <c r="Z188" s="34"/>
      <c r="AA188" s="34"/>
      <c r="AB188" s="34"/>
      <c r="AC188" s="34"/>
      <c r="AD188" s="34"/>
      <c r="AE188" s="34"/>
      <c r="AT188" s="15" t="s">
        <v>290</v>
      </c>
      <c r="AU188" s="15" t="s">
        <v>80</v>
      </c>
    </row>
    <row r="189" s="2" customFormat="1">
      <c r="A189" s="34"/>
      <c r="B189" s="35"/>
      <c r="C189" s="34"/>
      <c r="D189" s="192" t="s">
        <v>291</v>
      </c>
      <c r="E189" s="34"/>
      <c r="F189" s="197" t="s">
        <v>1163</v>
      </c>
      <c r="G189" s="34"/>
      <c r="H189" s="34"/>
      <c r="I189" s="194"/>
      <c r="J189" s="34"/>
      <c r="K189" s="34"/>
      <c r="L189" s="35"/>
      <c r="M189" s="195"/>
      <c r="N189" s="196"/>
      <c r="O189" s="73"/>
      <c r="P189" s="73"/>
      <c r="Q189" s="73"/>
      <c r="R189" s="73"/>
      <c r="S189" s="73"/>
      <c r="T189" s="74"/>
      <c r="U189" s="34"/>
      <c r="V189" s="34"/>
      <c r="W189" s="34"/>
      <c r="X189" s="34"/>
      <c r="Y189" s="34"/>
      <c r="Z189" s="34"/>
      <c r="AA189" s="34"/>
      <c r="AB189" s="34"/>
      <c r="AC189" s="34"/>
      <c r="AD189" s="34"/>
      <c r="AE189" s="34"/>
      <c r="AT189" s="15" t="s">
        <v>291</v>
      </c>
      <c r="AU189" s="15" t="s">
        <v>80</v>
      </c>
    </row>
    <row r="190" s="2" customFormat="1" ht="24.15" customHeight="1">
      <c r="A190" s="34"/>
      <c r="B190" s="177"/>
      <c r="C190" s="178" t="s">
        <v>367</v>
      </c>
      <c r="D190" s="178" t="s">
        <v>284</v>
      </c>
      <c r="E190" s="179" t="s">
        <v>973</v>
      </c>
      <c r="F190" s="180" t="s">
        <v>974</v>
      </c>
      <c r="G190" s="181" t="s">
        <v>510</v>
      </c>
      <c r="H190" s="203">
        <v>1.7549999999999999</v>
      </c>
      <c r="I190" s="183"/>
      <c r="J190" s="184">
        <f>ROUND(I190*H190,2)</f>
        <v>0</v>
      </c>
      <c r="K190" s="185"/>
      <c r="L190" s="35"/>
      <c r="M190" s="186" t="s">
        <v>1</v>
      </c>
      <c r="N190" s="187" t="s">
        <v>38</v>
      </c>
      <c r="O190" s="73"/>
      <c r="P190" s="188">
        <f>O190*H190</f>
        <v>0</v>
      </c>
      <c r="Q190" s="188">
        <v>0</v>
      </c>
      <c r="R190" s="188">
        <f>Q190*H190</f>
        <v>0</v>
      </c>
      <c r="S190" s="188">
        <v>0</v>
      </c>
      <c r="T190" s="189">
        <f>S190*H190</f>
        <v>0</v>
      </c>
      <c r="U190" s="34"/>
      <c r="V190" s="34"/>
      <c r="W190" s="34"/>
      <c r="X190" s="34"/>
      <c r="Y190" s="34"/>
      <c r="Z190" s="34"/>
      <c r="AA190" s="34"/>
      <c r="AB190" s="34"/>
      <c r="AC190" s="34"/>
      <c r="AD190" s="34"/>
      <c r="AE190" s="34"/>
      <c r="AR190" s="190" t="s">
        <v>97</v>
      </c>
      <c r="AT190" s="190" t="s">
        <v>284</v>
      </c>
      <c r="AU190" s="190" t="s">
        <v>80</v>
      </c>
      <c r="AY190" s="15" t="s">
        <v>281</v>
      </c>
      <c r="BE190" s="191">
        <f>IF(N190="základní",J190,0)</f>
        <v>0</v>
      </c>
      <c r="BF190" s="191">
        <f>IF(N190="snížená",J190,0)</f>
        <v>0</v>
      </c>
      <c r="BG190" s="191">
        <f>IF(N190="zákl. přenesená",J190,0)</f>
        <v>0</v>
      </c>
      <c r="BH190" s="191">
        <f>IF(N190="sníž. přenesená",J190,0)</f>
        <v>0</v>
      </c>
      <c r="BI190" s="191">
        <f>IF(N190="nulová",J190,0)</f>
        <v>0</v>
      </c>
      <c r="BJ190" s="15" t="s">
        <v>80</v>
      </c>
      <c r="BK190" s="191">
        <f>ROUND(I190*H190,2)</f>
        <v>0</v>
      </c>
      <c r="BL190" s="15" t="s">
        <v>97</v>
      </c>
      <c r="BM190" s="190" t="s">
        <v>1164</v>
      </c>
    </row>
    <row r="191" s="2" customFormat="1">
      <c r="A191" s="34"/>
      <c r="B191" s="35"/>
      <c r="C191" s="34"/>
      <c r="D191" s="192" t="s">
        <v>290</v>
      </c>
      <c r="E191" s="34"/>
      <c r="F191" s="193" t="s">
        <v>974</v>
      </c>
      <c r="G191" s="34"/>
      <c r="H191" s="34"/>
      <c r="I191" s="194"/>
      <c r="J191" s="34"/>
      <c r="K191" s="34"/>
      <c r="L191" s="35"/>
      <c r="M191" s="195"/>
      <c r="N191" s="196"/>
      <c r="O191" s="73"/>
      <c r="P191" s="73"/>
      <c r="Q191" s="73"/>
      <c r="R191" s="73"/>
      <c r="S191" s="73"/>
      <c r="T191" s="74"/>
      <c r="U191" s="34"/>
      <c r="V191" s="34"/>
      <c r="W191" s="34"/>
      <c r="X191" s="34"/>
      <c r="Y191" s="34"/>
      <c r="Z191" s="34"/>
      <c r="AA191" s="34"/>
      <c r="AB191" s="34"/>
      <c r="AC191" s="34"/>
      <c r="AD191" s="34"/>
      <c r="AE191" s="34"/>
      <c r="AT191" s="15" t="s">
        <v>290</v>
      </c>
      <c r="AU191" s="15" t="s">
        <v>80</v>
      </c>
    </row>
    <row r="192" s="2" customFormat="1">
      <c r="A192" s="34"/>
      <c r="B192" s="35"/>
      <c r="C192" s="34"/>
      <c r="D192" s="192" t="s">
        <v>291</v>
      </c>
      <c r="E192" s="34"/>
      <c r="F192" s="197" t="s">
        <v>1165</v>
      </c>
      <c r="G192" s="34"/>
      <c r="H192" s="34"/>
      <c r="I192" s="194"/>
      <c r="J192" s="34"/>
      <c r="K192" s="34"/>
      <c r="L192" s="35"/>
      <c r="M192" s="195"/>
      <c r="N192" s="196"/>
      <c r="O192" s="73"/>
      <c r="P192" s="73"/>
      <c r="Q192" s="73"/>
      <c r="R192" s="73"/>
      <c r="S192" s="73"/>
      <c r="T192" s="74"/>
      <c r="U192" s="34"/>
      <c r="V192" s="34"/>
      <c r="W192" s="34"/>
      <c r="X192" s="34"/>
      <c r="Y192" s="34"/>
      <c r="Z192" s="34"/>
      <c r="AA192" s="34"/>
      <c r="AB192" s="34"/>
      <c r="AC192" s="34"/>
      <c r="AD192" s="34"/>
      <c r="AE192" s="34"/>
      <c r="AT192" s="15" t="s">
        <v>291</v>
      </c>
      <c r="AU192" s="15" t="s">
        <v>80</v>
      </c>
    </row>
    <row r="193" s="2" customFormat="1" ht="37.8" customHeight="1">
      <c r="A193" s="34"/>
      <c r="B193" s="177"/>
      <c r="C193" s="178" t="s">
        <v>372</v>
      </c>
      <c r="D193" s="178" t="s">
        <v>284</v>
      </c>
      <c r="E193" s="179" t="s">
        <v>743</v>
      </c>
      <c r="F193" s="180" t="s">
        <v>744</v>
      </c>
      <c r="G193" s="181" t="s">
        <v>510</v>
      </c>
      <c r="H193" s="203">
        <v>21.114000000000001</v>
      </c>
      <c r="I193" s="183"/>
      <c r="J193" s="184">
        <f>ROUND(I193*H193,2)</f>
        <v>0</v>
      </c>
      <c r="K193" s="185"/>
      <c r="L193" s="35"/>
      <c r="M193" s="186" t="s">
        <v>1</v>
      </c>
      <c r="N193" s="187" t="s">
        <v>38</v>
      </c>
      <c r="O193" s="73"/>
      <c r="P193" s="188">
        <f>O193*H193</f>
        <v>0</v>
      </c>
      <c r="Q193" s="188">
        <v>0</v>
      </c>
      <c r="R193" s="188">
        <f>Q193*H193</f>
        <v>0</v>
      </c>
      <c r="S193" s="188">
        <v>0</v>
      </c>
      <c r="T193" s="189">
        <f>S193*H193</f>
        <v>0</v>
      </c>
      <c r="U193" s="34"/>
      <c r="V193" s="34"/>
      <c r="W193" s="34"/>
      <c r="X193" s="34"/>
      <c r="Y193" s="34"/>
      <c r="Z193" s="34"/>
      <c r="AA193" s="34"/>
      <c r="AB193" s="34"/>
      <c r="AC193" s="34"/>
      <c r="AD193" s="34"/>
      <c r="AE193" s="34"/>
      <c r="AR193" s="190" t="s">
        <v>97</v>
      </c>
      <c r="AT193" s="190" t="s">
        <v>284</v>
      </c>
      <c r="AU193" s="190" t="s">
        <v>80</v>
      </c>
      <c r="AY193" s="15" t="s">
        <v>281</v>
      </c>
      <c r="BE193" s="191">
        <f>IF(N193="základní",J193,0)</f>
        <v>0</v>
      </c>
      <c r="BF193" s="191">
        <f>IF(N193="snížená",J193,0)</f>
        <v>0</v>
      </c>
      <c r="BG193" s="191">
        <f>IF(N193="zákl. přenesená",J193,0)</f>
        <v>0</v>
      </c>
      <c r="BH193" s="191">
        <f>IF(N193="sníž. přenesená",J193,0)</f>
        <v>0</v>
      </c>
      <c r="BI193" s="191">
        <f>IF(N193="nulová",J193,0)</f>
        <v>0</v>
      </c>
      <c r="BJ193" s="15" t="s">
        <v>80</v>
      </c>
      <c r="BK193" s="191">
        <f>ROUND(I193*H193,2)</f>
        <v>0</v>
      </c>
      <c r="BL193" s="15" t="s">
        <v>97</v>
      </c>
      <c r="BM193" s="190" t="s">
        <v>1166</v>
      </c>
    </row>
    <row r="194" s="2" customFormat="1">
      <c r="A194" s="34"/>
      <c r="B194" s="35"/>
      <c r="C194" s="34"/>
      <c r="D194" s="192" t="s">
        <v>290</v>
      </c>
      <c r="E194" s="34"/>
      <c r="F194" s="193" t="s">
        <v>744</v>
      </c>
      <c r="G194" s="34"/>
      <c r="H194" s="34"/>
      <c r="I194" s="194"/>
      <c r="J194" s="34"/>
      <c r="K194" s="34"/>
      <c r="L194" s="35"/>
      <c r="M194" s="195"/>
      <c r="N194" s="196"/>
      <c r="O194" s="73"/>
      <c r="P194" s="73"/>
      <c r="Q194" s="73"/>
      <c r="R194" s="73"/>
      <c r="S194" s="73"/>
      <c r="T194" s="74"/>
      <c r="U194" s="34"/>
      <c r="V194" s="34"/>
      <c r="W194" s="34"/>
      <c r="X194" s="34"/>
      <c r="Y194" s="34"/>
      <c r="Z194" s="34"/>
      <c r="AA194" s="34"/>
      <c r="AB194" s="34"/>
      <c r="AC194" s="34"/>
      <c r="AD194" s="34"/>
      <c r="AE194" s="34"/>
      <c r="AT194" s="15" t="s">
        <v>290</v>
      </c>
      <c r="AU194" s="15" t="s">
        <v>80</v>
      </c>
    </row>
    <row r="195" s="2" customFormat="1">
      <c r="A195" s="34"/>
      <c r="B195" s="35"/>
      <c r="C195" s="34"/>
      <c r="D195" s="192" t="s">
        <v>291</v>
      </c>
      <c r="E195" s="34"/>
      <c r="F195" s="197" t="s">
        <v>1167</v>
      </c>
      <c r="G195" s="34"/>
      <c r="H195" s="34"/>
      <c r="I195" s="194"/>
      <c r="J195" s="34"/>
      <c r="K195" s="34"/>
      <c r="L195" s="35"/>
      <c r="M195" s="195"/>
      <c r="N195" s="196"/>
      <c r="O195" s="73"/>
      <c r="P195" s="73"/>
      <c r="Q195" s="73"/>
      <c r="R195" s="73"/>
      <c r="S195" s="73"/>
      <c r="T195" s="74"/>
      <c r="U195" s="34"/>
      <c r="V195" s="34"/>
      <c r="W195" s="34"/>
      <c r="X195" s="34"/>
      <c r="Y195" s="34"/>
      <c r="Z195" s="34"/>
      <c r="AA195" s="34"/>
      <c r="AB195" s="34"/>
      <c r="AC195" s="34"/>
      <c r="AD195" s="34"/>
      <c r="AE195" s="34"/>
      <c r="AT195" s="15" t="s">
        <v>291</v>
      </c>
      <c r="AU195" s="15" t="s">
        <v>80</v>
      </c>
    </row>
    <row r="196" s="2" customFormat="1" ht="16.5" customHeight="1">
      <c r="A196" s="34"/>
      <c r="B196" s="177"/>
      <c r="C196" s="178" t="s">
        <v>7</v>
      </c>
      <c r="D196" s="178" t="s">
        <v>284</v>
      </c>
      <c r="E196" s="179" t="s">
        <v>747</v>
      </c>
      <c r="F196" s="180" t="s">
        <v>748</v>
      </c>
      <c r="G196" s="181" t="s">
        <v>403</v>
      </c>
      <c r="H196" s="203">
        <v>16.960000000000001</v>
      </c>
      <c r="I196" s="183"/>
      <c r="J196" s="184">
        <f>ROUND(I196*H196,2)</f>
        <v>0</v>
      </c>
      <c r="K196" s="185"/>
      <c r="L196" s="35"/>
      <c r="M196" s="186" t="s">
        <v>1</v>
      </c>
      <c r="N196" s="187" t="s">
        <v>38</v>
      </c>
      <c r="O196" s="73"/>
      <c r="P196" s="188">
        <f>O196*H196</f>
        <v>0</v>
      </c>
      <c r="Q196" s="188">
        <v>0</v>
      </c>
      <c r="R196" s="188">
        <f>Q196*H196</f>
        <v>0</v>
      </c>
      <c r="S196" s="188">
        <v>0</v>
      </c>
      <c r="T196" s="189">
        <f>S196*H196</f>
        <v>0</v>
      </c>
      <c r="U196" s="34"/>
      <c r="V196" s="34"/>
      <c r="W196" s="34"/>
      <c r="X196" s="34"/>
      <c r="Y196" s="34"/>
      <c r="Z196" s="34"/>
      <c r="AA196" s="34"/>
      <c r="AB196" s="34"/>
      <c r="AC196" s="34"/>
      <c r="AD196" s="34"/>
      <c r="AE196" s="34"/>
      <c r="AR196" s="190" t="s">
        <v>97</v>
      </c>
      <c r="AT196" s="190" t="s">
        <v>284</v>
      </c>
      <c r="AU196" s="190" t="s">
        <v>80</v>
      </c>
      <c r="AY196" s="15" t="s">
        <v>281</v>
      </c>
      <c r="BE196" s="191">
        <f>IF(N196="základní",J196,0)</f>
        <v>0</v>
      </c>
      <c r="BF196" s="191">
        <f>IF(N196="snížená",J196,0)</f>
        <v>0</v>
      </c>
      <c r="BG196" s="191">
        <f>IF(N196="zákl. přenesená",J196,0)</f>
        <v>0</v>
      </c>
      <c r="BH196" s="191">
        <f>IF(N196="sníž. přenesená",J196,0)</f>
        <v>0</v>
      </c>
      <c r="BI196" s="191">
        <f>IF(N196="nulová",J196,0)</f>
        <v>0</v>
      </c>
      <c r="BJ196" s="15" t="s">
        <v>80</v>
      </c>
      <c r="BK196" s="191">
        <f>ROUND(I196*H196,2)</f>
        <v>0</v>
      </c>
      <c r="BL196" s="15" t="s">
        <v>97</v>
      </c>
      <c r="BM196" s="190" t="s">
        <v>1168</v>
      </c>
    </row>
    <row r="197" s="2" customFormat="1">
      <c r="A197" s="34"/>
      <c r="B197" s="35"/>
      <c r="C197" s="34"/>
      <c r="D197" s="192" t="s">
        <v>290</v>
      </c>
      <c r="E197" s="34"/>
      <c r="F197" s="193" t="s">
        <v>748</v>
      </c>
      <c r="G197" s="34"/>
      <c r="H197" s="34"/>
      <c r="I197" s="194"/>
      <c r="J197" s="34"/>
      <c r="K197" s="34"/>
      <c r="L197" s="35"/>
      <c r="M197" s="195"/>
      <c r="N197" s="196"/>
      <c r="O197" s="73"/>
      <c r="P197" s="73"/>
      <c r="Q197" s="73"/>
      <c r="R197" s="73"/>
      <c r="S197" s="73"/>
      <c r="T197" s="74"/>
      <c r="U197" s="34"/>
      <c r="V197" s="34"/>
      <c r="W197" s="34"/>
      <c r="X197" s="34"/>
      <c r="Y197" s="34"/>
      <c r="Z197" s="34"/>
      <c r="AA197" s="34"/>
      <c r="AB197" s="34"/>
      <c r="AC197" s="34"/>
      <c r="AD197" s="34"/>
      <c r="AE197" s="34"/>
      <c r="AT197" s="15" t="s">
        <v>290</v>
      </c>
      <c r="AU197" s="15" t="s">
        <v>80</v>
      </c>
    </row>
    <row r="198" s="2" customFormat="1">
      <c r="A198" s="34"/>
      <c r="B198" s="35"/>
      <c r="C198" s="34"/>
      <c r="D198" s="192" t="s">
        <v>291</v>
      </c>
      <c r="E198" s="34"/>
      <c r="F198" s="197" t="s">
        <v>1169</v>
      </c>
      <c r="G198" s="34"/>
      <c r="H198" s="34"/>
      <c r="I198" s="194"/>
      <c r="J198" s="34"/>
      <c r="K198" s="34"/>
      <c r="L198" s="35"/>
      <c r="M198" s="195"/>
      <c r="N198" s="196"/>
      <c r="O198" s="73"/>
      <c r="P198" s="73"/>
      <c r="Q198" s="73"/>
      <c r="R198" s="73"/>
      <c r="S198" s="73"/>
      <c r="T198" s="74"/>
      <c r="U198" s="34"/>
      <c r="V198" s="34"/>
      <c r="W198" s="34"/>
      <c r="X198" s="34"/>
      <c r="Y198" s="34"/>
      <c r="Z198" s="34"/>
      <c r="AA198" s="34"/>
      <c r="AB198" s="34"/>
      <c r="AC198" s="34"/>
      <c r="AD198" s="34"/>
      <c r="AE198" s="34"/>
      <c r="AT198" s="15" t="s">
        <v>291</v>
      </c>
      <c r="AU198" s="15" t="s">
        <v>80</v>
      </c>
    </row>
    <row r="199" s="2" customFormat="1" ht="16.5" customHeight="1">
      <c r="A199" s="34"/>
      <c r="B199" s="177"/>
      <c r="C199" s="178" t="s">
        <v>380</v>
      </c>
      <c r="D199" s="178" t="s">
        <v>284</v>
      </c>
      <c r="E199" s="179" t="s">
        <v>751</v>
      </c>
      <c r="F199" s="180" t="s">
        <v>752</v>
      </c>
      <c r="G199" s="181" t="s">
        <v>403</v>
      </c>
      <c r="H199" s="203">
        <v>16.960000000000001</v>
      </c>
      <c r="I199" s="183"/>
      <c r="J199" s="184">
        <f>ROUND(I199*H199,2)</f>
        <v>0</v>
      </c>
      <c r="K199" s="185"/>
      <c r="L199" s="35"/>
      <c r="M199" s="186" t="s">
        <v>1</v>
      </c>
      <c r="N199" s="187" t="s">
        <v>38</v>
      </c>
      <c r="O199" s="73"/>
      <c r="P199" s="188">
        <f>O199*H199</f>
        <v>0</v>
      </c>
      <c r="Q199" s="188">
        <v>0</v>
      </c>
      <c r="R199" s="188">
        <f>Q199*H199</f>
        <v>0</v>
      </c>
      <c r="S199" s="188">
        <v>0</v>
      </c>
      <c r="T199" s="189">
        <f>S199*H199</f>
        <v>0</v>
      </c>
      <c r="U199" s="34"/>
      <c r="V199" s="34"/>
      <c r="W199" s="34"/>
      <c r="X199" s="34"/>
      <c r="Y199" s="34"/>
      <c r="Z199" s="34"/>
      <c r="AA199" s="34"/>
      <c r="AB199" s="34"/>
      <c r="AC199" s="34"/>
      <c r="AD199" s="34"/>
      <c r="AE199" s="34"/>
      <c r="AR199" s="190" t="s">
        <v>97</v>
      </c>
      <c r="AT199" s="190" t="s">
        <v>284</v>
      </c>
      <c r="AU199" s="190" t="s">
        <v>80</v>
      </c>
      <c r="AY199" s="15" t="s">
        <v>281</v>
      </c>
      <c r="BE199" s="191">
        <f>IF(N199="základní",J199,0)</f>
        <v>0</v>
      </c>
      <c r="BF199" s="191">
        <f>IF(N199="snížená",J199,0)</f>
        <v>0</v>
      </c>
      <c r="BG199" s="191">
        <f>IF(N199="zákl. přenesená",J199,0)</f>
        <v>0</v>
      </c>
      <c r="BH199" s="191">
        <f>IF(N199="sníž. přenesená",J199,0)</f>
        <v>0</v>
      </c>
      <c r="BI199" s="191">
        <f>IF(N199="nulová",J199,0)</f>
        <v>0</v>
      </c>
      <c r="BJ199" s="15" t="s">
        <v>80</v>
      </c>
      <c r="BK199" s="191">
        <f>ROUND(I199*H199,2)</f>
        <v>0</v>
      </c>
      <c r="BL199" s="15" t="s">
        <v>97</v>
      </c>
      <c r="BM199" s="190" t="s">
        <v>1170</v>
      </c>
    </row>
    <row r="200" s="2" customFormat="1">
      <c r="A200" s="34"/>
      <c r="B200" s="35"/>
      <c r="C200" s="34"/>
      <c r="D200" s="192" t="s">
        <v>290</v>
      </c>
      <c r="E200" s="34"/>
      <c r="F200" s="193" t="s">
        <v>752</v>
      </c>
      <c r="G200" s="34"/>
      <c r="H200" s="34"/>
      <c r="I200" s="194"/>
      <c r="J200" s="34"/>
      <c r="K200" s="34"/>
      <c r="L200" s="35"/>
      <c r="M200" s="195"/>
      <c r="N200" s="196"/>
      <c r="O200" s="73"/>
      <c r="P200" s="73"/>
      <c r="Q200" s="73"/>
      <c r="R200" s="73"/>
      <c r="S200" s="73"/>
      <c r="T200" s="74"/>
      <c r="U200" s="34"/>
      <c r="V200" s="34"/>
      <c r="W200" s="34"/>
      <c r="X200" s="34"/>
      <c r="Y200" s="34"/>
      <c r="Z200" s="34"/>
      <c r="AA200" s="34"/>
      <c r="AB200" s="34"/>
      <c r="AC200" s="34"/>
      <c r="AD200" s="34"/>
      <c r="AE200" s="34"/>
      <c r="AT200" s="15" t="s">
        <v>290</v>
      </c>
      <c r="AU200" s="15" t="s">
        <v>80</v>
      </c>
    </row>
    <row r="201" s="2" customFormat="1">
      <c r="A201" s="34"/>
      <c r="B201" s="35"/>
      <c r="C201" s="34"/>
      <c r="D201" s="192" t="s">
        <v>291</v>
      </c>
      <c r="E201" s="34"/>
      <c r="F201" s="197" t="s">
        <v>1171</v>
      </c>
      <c r="G201" s="34"/>
      <c r="H201" s="34"/>
      <c r="I201" s="194"/>
      <c r="J201" s="34"/>
      <c r="K201" s="34"/>
      <c r="L201" s="35"/>
      <c r="M201" s="195"/>
      <c r="N201" s="196"/>
      <c r="O201" s="73"/>
      <c r="P201" s="73"/>
      <c r="Q201" s="73"/>
      <c r="R201" s="73"/>
      <c r="S201" s="73"/>
      <c r="T201" s="74"/>
      <c r="U201" s="34"/>
      <c r="V201" s="34"/>
      <c r="W201" s="34"/>
      <c r="X201" s="34"/>
      <c r="Y201" s="34"/>
      <c r="Z201" s="34"/>
      <c r="AA201" s="34"/>
      <c r="AB201" s="34"/>
      <c r="AC201" s="34"/>
      <c r="AD201" s="34"/>
      <c r="AE201" s="34"/>
      <c r="AT201" s="15" t="s">
        <v>291</v>
      </c>
      <c r="AU201" s="15" t="s">
        <v>80</v>
      </c>
    </row>
    <row r="202" s="2" customFormat="1" ht="21.75" customHeight="1">
      <c r="A202" s="34"/>
      <c r="B202" s="177"/>
      <c r="C202" s="178" t="s">
        <v>385</v>
      </c>
      <c r="D202" s="178" t="s">
        <v>284</v>
      </c>
      <c r="E202" s="179" t="s">
        <v>755</v>
      </c>
      <c r="F202" s="180" t="s">
        <v>756</v>
      </c>
      <c r="G202" s="181" t="s">
        <v>515</v>
      </c>
      <c r="H202" s="203">
        <v>10.571999999999999</v>
      </c>
      <c r="I202" s="183"/>
      <c r="J202" s="184">
        <f>ROUND(I202*H202,2)</f>
        <v>0</v>
      </c>
      <c r="K202" s="185"/>
      <c r="L202" s="35"/>
      <c r="M202" s="186" t="s">
        <v>1</v>
      </c>
      <c r="N202" s="187" t="s">
        <v>38</v>
      </c>
      <c r="O202" s="73"/>
      <c r="P202" s="188">
        <f>O202*H202</f>
        <v>0</v>
      </c>
      <c r="Q202" s="188">
        <v>0</v>
      </c>
      <c r="R202" s="188">
        <f>Q202*H202</f>
        <v>0</v>
      </c>
      <c r="S202" s="188">
        <v>0</v>
      </c>
      <c r="T202" s="189">
        <f>S202*H202</f>
        <v>0</v>
      </c>
      <c r="U202" s="34"/>
      <c r="V202" s="34"/>
      <c r="W202" s="34"/>
      <c r="X202" s="34"/>
      <c r="Y202" s="34"/>
      <c r="Z202" s="34"/>
      <c r="AA202" s="34"/>
      <c r="AB202" s="34"/>
      <c r="AC202" s="34"/>
      <c r="AD202" s="34"/>
      <c r="AE202" s="34"/>
      <c r="AR202" s="190" t="s">
        <v>97</v>
      </c>
      <c r="AT202" s="190" t="s">
        <v>284</v>
      </c>
      <c r="AU202" s="190" t="s">
        <v>80</v>
      </c>
      <c r="AY202" s="15" t="s">
        <v>281</v>
      </c>
      <c r="BE202" s="191">
        <f>IF(N202="základní",J202,0)</f>
        <v>0</v>
      </c>
      <c r="BF202" s="191">
        <f>IF(N202="snížená",J202,0)</f>
        <v>0</v>
      </c>
      <c r="BG202" s="191">
        <f>IF(N202="zákl. přenesená",J202,0)</f>
        <v>0</v>
      </c>
      <c r="BH202" s="191">
        <f>IF(N202="sníž. přenesená",J202,0)</f>
        <v>0</v>
      </c>
      <c r="BI202" s="191">
        <f>IF(N202="nulová",J202,0)</f>
        <v>0</v>
      </c>
      <c r="BJ202" s="15" t="s">
        <v>80</v>
      </c>
      <c r="BK202" s="191">
        <f>ROUND(I202*H202,2)</f>
        <v>0</v>
      </c>
      <c r="BL202" s="15" t="s">
        <v>97</v>
      </c>
      <c r="BM202" s="190" t="s">
        <v>1172</v>
      </c>
    </row>
    <row r="203" s="2" customFormat="1">
      <c r="A203" s="34"/>
      <c r="B203" s="35"/>
      <c r="C203" s="34"/>
      <c r="D203" s="192" t="s">
        <v>290</v>
      </c>
      <c r="E203" s="34"/>
      <c r="F203" s="193" t="s">
        <v>756</v>
      </c>
      <c r="G203" s="34"/>
      <c r="H203" s="34"/>
      <c r="I203" s="194"/>
      <c r="J203" s="34"/>
      <c r="K203" s="34"/>
      <c r="L203" s="35"/>
      <c r="M203" s="195"/>
      <c r="N203" s="196"/>
      <c r="O203" s="73"/>
      <c r="P203" s="73"/>
      <c r="Q203" s="73"/>
      <c r="R203" s="73"/>
      <c r="S203" s="73"/>
      <c r="T203" s="74"/>
      <c r="U203" s="34"/>
      <c r="V203" s="34"/>
      <c r="W203" s="34"/>
      <c r="X203" s="34"/>
      <c r="Y203" s="34"/>
      <c r="Z203" s="34"/>
      <c r="AA203" s="34"/>
      <c r="AB203" s="34"/>
      <c r="AC203" s="34"/>
      <c r="AD203" s="34"/>
      <c r="AE203" s="34"/>
      <c r="AT203" s="15" t="s">
        <v>290</v>
      </c>
      <c r="AU203" s="15" t="s">
        <v>80</v>
      </c>
    </row>
    <row r="204" s="2" customFormat="1">
      <c r="A204" s="34"/>
      <c r="B204" s="35"/>
      <c r="C204" s="34"/>
      <c r="D204" s="192" t="s">
        <v>291</v>
      </c>
      <c r="E204" s="34"/>
      <c r="F204" s="197" t="s">
        <v>1173</v>
      </c>
      <c r="G204" s="34"/>
      <c r="H204" s="34"/>
      <c r="I204" s="194"/>
      <c r="J204" s="34"/>
      <c r="K204" s="34"/>
      <c r="L204" s="35"/>
      <c r="M204" s="195"/>
      <c r="N204" s="196"/>
      <c r="O204" s="73"/>
      <c r="P204" s="73"/>
      <c r="Q204" s="73"/>
      <c r="R204" s="73"/>
      <c r="S204" s="73"/>
      <c r="T204" s="74"/>
      <c r="U204" s="34"/>
      <c r="V204" s="34"/>
      <c r="W204" s="34"/>
      <c r="X204" s="34"/>
      <c r="Y204" s="34"/>
      <c r="Z204" s="34"/>
      <c r="AA204" s="34"/>
      <c r="AB204" s="34"/>
      <c r="AC204" s="34"/>
      <c r="AD204" s="34"/>
      <c r="AE204" s="34"/>
      <c r="AT204" s="15" t="s">
        <v>291</v>
      </c>
      <c r="AU204" s="15" t="s">
        <v>80</v>
      </c>
    </row>
    <row r="205" s="2" customFormat="1" ht="37.8" customHeight="1">
      <c r="A205" s="34"/>
      <c r="B205" s="177"/>
      <c r="C205" s="178" t="s">
        <v>390</v>
      </c>
      <c r="D205" s="178" t="s">
        <v>284</v>
      </c>
      <c r="E205" s="179" t="s">
        <v>1084</v>
      </c>
      <c r="F205" s="180" t="s">
        <v>1174</v>
      </c>
      <c r="G205" s="181" t="s">
        <v>510</v>
      </c>
      <c r="H205" s="203">
        <v>0.39200000000000002</v>
      </c>
      <c r="I205" s="183"/>
      <c r="J205" s="184">
        <f>ROUND(I205*H205,2)</f>
        <v>0</v>
      </c>
      <c r="K205" s="185"/>
      <c r="L205" s="35"/>
      <c r="M205" s="186" t="s">
        <v>1</v>
      </c>
      <c r="N205" s="187" t="s">
        <v>38</v>
      </c>
      <c r="O205" s="73"/>
      <c r="P205" s="188">
        <f>O205*H205</f>
        <v>0</v>
      </c>
      <c r="Q205" s="188">
        <v>0</v>
      </c>
      <c r="R205" s="188">
        <f>Q205*H205</f>
        <v>0</v>
      </c>
      <c r="S205" s="188">
        <v>0</v>
      </c>
      <c r="T205" s="189">
        <f>S205*H205</f>
        <v>0</v>
      </c>
      <c r="U205" s="34"/>
      <c r="V205" s="34"/>
      <c r="W205" s="34"/>
      <c r="X205" s="34"/>
      <c r="Y205" s="34"/>
      <c r="Z205" s="34"/>
      <c r="AA205" s="34"/>
      <c r="AB205" s="34"/>
      <c r="AC205" s="34"/>
      <c r="AD205" s="34"/>
      <c r="AE205" s="34"/>
      <c r="AR205" s="190" t="s">
        <v>97</v>
      </c>
      <c r="AT205" s="190" t="s">
        <v>284</v>
      </c>
      <c r="AU205" s="190" t="s">
        <v>80</v>
      </c>
      <c r="AY205" s="15" t="s">
        <v>281</v>
      </c>
      <c r="BE205" s="191">
        <f>IF(N205="základní",J205,0)</f>
        <v>0</v>
      </c>
      <c r="BF205" s="191">
        <f>IF(N205="snížená",J205,0)</f>
        <v>0</v>
      </c>
      <c r="BG205" s="191">
        <f>IF(N205="zákl. přenesená",J205,0)</f>
        <v>0</v>
      </c>
      <c r="BH205" s="191">
        <f>IF(N205="sníž. přenesená",J205,0)</f>
        <v>0</v>
      </c>
      <c r="BI205" s="191">
        <f>IF(N205="nulová",J205,0)</f>
        <v>0</v>
      </c>
      <c r="BJ205" s="15" t="s">
        <v>80</v>
      </c>
      <c r="BK205" s="191">
        <f>ROUND(I205*H205,2)</f>
        <v>0</v>
      </c>
      <c r="BL205" s="15" t="s">
        <v>97</v>
      </c>
      <c r="BM205" s="190" t="s">
        <v>1175</v>
      </c>
    </row>
    <row r="206" s="2" customFormat="1">
      <c r="A206" s="34"/>
      <c r="B206" s="35"/>
      <c r="C206" s="34"/>
      <c r="D206" s="192" t="s">
        <v>290</v>
      </c>
      <c r="E206" s="34"/>
      <c r="F206" s="193" t="s">
        <v>1174</v>
      </c>
      <c r="G206" s="34"/>
      <c r="H206" s="34"/>
      <c r="I206" s="194"/>
      <c r="J206" s="34"/>
      <c r="K206" s="34"/>
      <c r="L206" s="35"/>
      <c r="M206" s="195"/>
      <c r="N206" s="196"/>
      <c r="O206" s="73"/>
      <c r="P206" s="73"/>
      <c r="Q206" s="73"/>
      <c r="R206" s="73"/>
      <c r="S206" s="73"/>
      <c r="T206" s="74"/>
      <c r="U206" s="34"/>
      <c r="V206" s="34"/>
      <c r="W206" s="34"/>
      <c r="X206" s="34"/>
      <c r="Y206" s="34"/>
      <c r="Z206" s="34"/>
      <c r="AA206" s="34"/>
      <c r="AB206" s="34"/>
      <c r="AC206" s="34"/>
      <c r="AD206" s="34"/>
      <c r="AE206" s="34"/>
      <c r="AT206" s="15" t="s">
        <v>290</v>
      </c>
      <c r="AU206" s="15" t="s">
        <v>80</v>
      </c>
    </row>
    <row r="207" s="2" customFormat="1">
      <c r="A207" s="34"/>
      <c r="B207" s="35"/>
      <c r="C207" s="34"/>
      <c r="D207" s="192" t="s">
        <v>291</v>
      </c>
      <c r="E207" s="34"/>
      <c r="F207" s="197" t="s">
        <v>1176</v>
      </c>
      <c r="G207" s="34"/>
      <c r="H207" s="34"/>
      <c r="I207" s="194"/>
      <c r="J207" s="34"/>
      <c r="K207" s="34"/>
      <c r="L207" s="35"/>
      <c r="M207" s="195"/>
      <c r="N207" s="196"/>
      <c r="O207" s="73"/>
      <c r="P207" s="73"/>
      <c r="Q207" s="73"/>
      <c r="R207" s="73"/>
      <c r="S207" s="73"/>
      <c r="T207" s="74"/>
      <c r="U207" s="34"/>
      <c r="V207" s="34"/>
      <c r="W207" s="34"/>
      <c r="X207" s="34"/>
      <c r="Y207" s="34"/>
      <c r="Z207" s="34"/>
      <c r="AA207" s="34"/>
      <c r="AB207" s="34"/>
      <c r="AC207" s="34"/>
      <c r="AD207" s="34"/>
      <c r="AE207" s="34"/>
      <c r="AT207" s="15" t="s">
        <v>291</v>
      </c>
      <c r="AU207" s="15" t="s">
        <v>80</v>
      </c>
    </row>
    <row r="208" s="2" customFormat="1" ht="16.5" customHeight="1">
      <c r="A208" s="34"/>
      <c r="B208" s="177"/>
      <c r="C208" s="178" t="s">
        <v>477</v>
      </c>
      <c r="D208" s="178" t="s">
        <v>284</v>
      </c>
      <c r="E208" s="179" t="s">
        <v>1088</v>
      </c>
      <c r="F208" s="180" t="s">
        <v>1089</v>
      </c>
      <c r="G208" s="181" t="s">
        <v>403</v>
      </c>
      <c r="H208" s="203">
        <v>1.1200000000000001</v>
      </c>
      <c r="I208" s="183"/>
      <c r="J208" s="184">
        <f>ROUND(I208*H208,2)</f>
        <v>0</v>
      </c>
      <c r="K208" s="185"/>
      <c r="L208" s="35"/>
      <c r="M208" s="186" t="s">
        <v>1</v>
      </c>
      <c r="N208" s="187" t="s">
        <v>38</v>
      </c>
      <c r="O208" s="73"/>
      <c r="P208" s="188">
        <f>O208*H208</f>
        <v>0</v>
      </c>
      <c r="Q208" s="188">
        <v>0</v>
      </c>
      <c r="R208" s="188">
        <f>Q208*H208</f>
        <v>0</v>
      </c>
      <c r="S208" s="188">
        <v>0</v>
      </c>
      <c r="T208" s="189">
        <f>S208*H208</f>
        <v>0</v>
      </c>
      <c r="U208" s="34"/>
      <c r="V208" s="34"/>
      <c r="W208" s="34"/>
      <c r="X208" s="34"/>
      <c r="Y208" s="34"/>
      <c r="Z208" s="34"/>
      <c r="AA208" s="34"/>
      <c r="AB208" s="34"/>
      <c r="AC208" s="34"/>
      <c r="AD208" s="34"/>
      <c r="AE208" s="34"/>
      <c r="AR208" s="190" t="s">
        <v>97</v>
      </c>
      <c r="AT208" s="190" t="s">
        <v>284</v>
      </c>
      <c r="AU208" s="190" t="s">
        <v>80</v>
      </c>
      <c r="AY208" s="15" t="s">
        <v>281</v>
      </c>
      <c r="BE208" s="191">
        <f>IF(N208="základní",J208,0)</f>
        <v>0</v>
      </c>
      <c r="BF208" s="191">
        <f>IF(N208="snížená",J208,0)</f>
        <v>0</v>
      </c>
      <c r="BG208" s="191">
        <f>IF(N208="zákl. přenesená",J208,0)</f>
        <v>0</v>
      </c>
      <c r="BH208" s="191">
        <f>IF(N208="sníž. přenesená",J208,0)</f>
        <v>0</v>
      </c>
      <c r="BI208" s="191">
        <f>IF(N208="nulová",J208,0)</f>
        <v>0</v>
      </c>
      <c r="BJ208" s="15" t="s">
        <v>80</v>
      </c>
      <c r="BK208" s="191">
        <f>ROUND(I208*H208,2)</f>
        <v>0</v>
      </c>
      <c r="BL208" s="15" t="s">
        <v>97</v>
      </c>
      <c r="BM208" s="190" t="s">
        <v>1177</v>
      </c>
    </row>
    <row r="209" s="2" customFormat="1">
      <c r="A209" s="34"/>
      <c r="B209" s="35"/>
      <c r="C209" s="34"/>
      <c r="D209" s="192" t="s">
        <v>290</v>
      </c>
      <c r="E209" s="34"/>
      <c r="F209" s="193" t="s">
        <v>1089</v>
      </c>
      <c r="G209" s="34"/>
      <c r="H209" s="34"/>
      <c r="I209" s="194"/>
      <c r="J209" s="34"/>
      <c r="K209" s="34"/>
      <c r="L209" s="35"/>
      <c r="M209" s="195"/>
      <c r="N209" s="196"/>
      <c r="O209" s="73"/>
      <c r="P209" s="73"/>
      <c r="Q209" s="73"/>
      <c r="R209" s="73"/>
      <c r="S209" s="73"/>
      <c r="T209" s="74"/>
      <c r="U209" s="34"/>
      <c r="V209" s="34"/>
      <c r="W209" s="34"/>
      <c r="X209" s="34"/>
      <c r="Y209" s="34"/>
      <c r="Z209" s="34"/>
      <c r="AA209" s="34"/>
      <c r="AB209" s="34"/>
      <c r="AC209" s="34"/>
      <c r="AD209" s="34"/>
      <c r="AE209" s="34"/>
      <c r="AT209" s="15" t="s">
        <v>290</v>
      </c>
      <c r="AU209" s="15" t="s">
        <v>80</v>
      </c>
    </row>
    <row r="210" s="2" customFormat="1">
      <c r="A210" s="34"/>
      <c r="B210" s="35"/>
      <c r="C210" s="34"/>
      <c r="D210" s="192" t="s">
        <v>291</v>
      </c>
      <c r="E210" s="34"/>
      <c r="F210" s="197" t="s">
        <v>1178</v>
      </c>
      <c r="G210" s="34"/>
      <c r="H210" s="34"/>
      <c r="I210" s="194"/>
      <c r="J210" s="34"/>
      <c r="K210" s="34"/>
      <c r="L210" s="35"/>
      <c r="M210" s="195"/>
      <c r="N210" s="196"/>
      <c r="O210" s="73"/>
      <c r="P210" s="73"/>
      <c r="Q210" s="73"/>
      <c r="R210" s="73"/>
      <c r="S210" s="73"/>
      <c r="T210" s="74"/>
      <c r="U210" s="34"/>
      <c r="V210" s="34"/>
      <c r="W210" s="34"/>
      <c r="X210" s="34"/>
      <c r="Y210" s="34"/>
      <c r="Z210" s="34"/>
      <c r="AA210" s="34"/>
      <c r="AB210" s="34"/>
      <c r="AC210" s="34"/>
      <c r="AD210" s="34"/>
      <c r="AE210" s="34"/>
      <c r="AT210" s="15" t="s">
        <v>291</v>
      </c>
      <c r="AU210" s="15" t="s">
        <v>80</v>
      </c>
    </row>
    <row r="211" s="2" customFormat="1" ht="16.5" customHeight="1">
      <c r="A211" s="34"/>
      <c r="B211" s="177"/>
      <c r="C211" s="178" t="s">
        <v>763</v>
      </c>
      <c r="D211" s="178" t="s">
        <v>284</v>
      </c>
      <c r="E211" s="179" t="s">
        <v>1092</v>
      </c>
      <c r="F211" s="180" t="s">
        <v>1093</v>
      </c>
      <c r="G211" s="181" t="s">
        <v>403</v>
      </c>
      <c r="H211" s="203">
        <v>1.1200000000000001</v>
      </c>
      <c r="I211" s="183"/>
      <c r="J211" s="184">
        <f>ROUND(I211*H211,2)</f>
        <v>0</v>
      </c>
      <c r="K211" s="185"/>
      <c r="L211" s="35"/>
      <c r="M211" s="186" t="s">
        <v>1</v>
      </c>
      <c r="N211" s="187" t="s">
        <v>38</v>
      </c>
      <c r="O211" s="73"/>
      <c r="P211" s="188">
        <f>O211*H211</f>
        <v>0</v>
      </c>
      <c r="Q211" s="188">
        <v>0</v>
      </c>
      <c r="R211" s="188">
        <f>Q211*H211</f>
        <v>0</v>
      </c>
      <c r="S211" s="188">
        <v>0</v>
      </c>
      <c r="T211" s="189">
        <f>S211*H211</f>
        <v>0</v>
      </c>
      <c r="U211" s="34"/>
      <c r="V211" s="34"/>
      <c r="W211" s="34"/>
      <c r="X211" s="34"/>
      <c r="Y211" s="34"/>
      <c r="Z211" s="34"/>
      <c r="AA211" s="34"/>
      <c r="AB211" s="34"/>
      <c r="AC211" s="34"/>
      <c r="AD211" s="34"/>
      <c r="AE211" s="34"/>
      <c r="AR211" s="190" t="s">
        <v>97</v>
      </c>
      <c r="AT211" s="190" t="s">
        <v>284</v>
      </c>
      <c r="AU211" s="190" t="s">
        <v>80</v>
      </c>
      <c r="AY211" s="15" t="s">
        <v>281</v>
      </c>
      <c r="BE211" s="191">
        <f>IF(N211="základní",J211,0)</f>
        <v>0</v>
      </c>
      <c r="BF211" s="191">
        <f>IF(N211="snížená",J211,0)</f>
        <v>0</v>
      </c>
      <c r="BG211" s="191">
        <f>IF(N211="zákl. přenesená",J211,0)</f>
        <v>0</v>
      </c>
      <c r="BH211" s="191">
        <f>IF(N211="sníž. přenesená",J211,0)</f>
        <v>0</v>
      </c>
      <c r="BI211" s="191">
        <f>IF(N211="nulová",J211,0)</f>
        <v>0</v>
      </c>
      <c r="BJ211" s="15" t="s">
        <v>80</v>
      </c>
      <c r="BK211" s="191">
        <f>ROUND(I211*H211,2)</f>
        <v>0</v>
      </c>
      <c r="BL211" s="15" t="s">
        <v>97</v>
      </c>
      <c r="BM211" s="190" t="s">
        <v>1179</v>
      </c>
    </row>
    <row r="212" s="2" customFormat="1">
      <c r="A212" s="34"/>
      <c r="B212" s="35"/>
      <c r="C212" s="34"/>
      <c r="D212" s="192" t="s">
        <v>290</v>
      </c>
      <c r="E212" s="34"/>
      <c r="F212" s="193" t="s">
        <v>1093</v>
      </c>
      <c r="G212" s="34"/>
      <c r="H212" s="34"/>
      <c r="I212" s="194"/>
      <c r="J212" s="34"/>
      <c r="K212" s="34"/>
      <c r="L212" s="35"/>
      <c r="M212" s="195"/>
      <c r="N212" s="196"/>
      <c r="O212" s="73"/>
      <c r="P212" s="73"/>
      <c r="Q212" s="73"/>
      <c r="R212" s="73"/>
      <c r="S212" s="73"/>
      <c r="T212" s="74"/>
      <c r="U212" s="34"/>
      <c r="V212" s="34"/>
      <c r="W212" s="34"/>
      <c r="X212" s="34"/>
      <c r="Y212" s="34"/>
      <c r="Z212" s="34"/>
      <c r="AA212" s="34"/>
      <c r="AB212" s="34"/>
      <c r="AC212" s="34"/>
      <c r="AD212" s="34"/>
      <c r="AE212" s="34"/>
      <c r="AT212" s="15" t="s">
        <v>290</v>
      </c>
      <c r="AU212" s="15" t="s">
        <v>80</v>
      </c>
    </row>
    <row r="213" s="2" customFormat="1">
      <c r="A213" s="34"/>
      <c r="B213" s="35"/>
      <c r="C213" s="34"/>
      <c r="D213" s="192" t="s">
        <v>291</v>
      </c>
      <c r="E213" s="34"/>
      <c r="F213" s="197" t="s">
        <v>1180</v>
      </c>
      <c r="G213" s="34"/>
      <c r="H213" s="34"/>
      <c r="I213" s="194"/>
      <c r="J213" s="34"/>
      <c r="K213" s="34"/>
      <c r="L213" s="35"/>
      <c r="M213" s="195"/>
      <c r="N213" s="196"/>
      <c r="O213" s="73"/>
      <c r="P213" s="73"/>
      <c r="Q213" s="73"/>
      <c r="R213" s="73"/>
      <c r="S213" s="73"/>
      <c r="T213" s="74"/>
      <c r="U213" s="34"/>
      <c r="V213" s="34"/>
      <c r="W213" s="34"/>
      <c r="X213" s="34"/>
      <c r="Y213" s="34"/>
      <c r="Z213" s="34"/>
      <c r="AA213" s="34"/>
      <c r="AB213" s="34"/>
      <c r="AC213" s="34"/>
      <c r="AD213" s="34"/>
      <c r="AE213" s="34"/>
      <c r="AT213" s="15" t="s">
        <v>291</v>
      </c>
      <c r="AU213" s="15" t="s">
        <v>80</v>
      </c>
    </row>
    <row r="214" s="2" customFormat="1" ht="55.5" customHeight="1">
      <c r="A214" s="34"/>
      <c r="B214" s="177"/>
      <c r="C214" s="178" t="s">
        <v>767</v>
      </c>
      <c r="D214" s="178" t="s">
        <v>284</v>
      </c>
      <c r="E214" s="179" t="s">
        <v>1181</v>
      </c>
      <c r="F214" s="180" t="s">
        <v>1182</v>
      </c>
      <c r="G214" s="181" t="s">
        <v>515</v>
      </c>
      <c r="H214" s="203">
        <v>0.02</v>
      </c>
      <c r="I214" s="183"/>
      <c r="J214" s="184">
        <f>ROUND(I214*H214,2)</f>
        <v>0</v>
      </c>
      <c r="K214" s="185"/>
      <c r="L214" s="35"/>
      <c r="M214" s="186" t="s">
        <v>1</v>
      </c>
      <c r="N214" s="187" t="s">
        <v>38</v>
      </c>
      <c r="O214" s="73"/>
      <c r="P214" s="188">
        <f>O214*H214</f>
        <v>0</v>
      </c>
      <c r="Q214" s="188">
        <v>0</v>
      </c>
      <c r="R214" s="188">
        <f>Q214*H214</f>
        <v>0</v>
      </c>
      <c r="S214" s="188">
        <v>0</v>
      </c>
      <c r="T214" s="189">
        <f>S214*H214</f>
        <v>0</v>
      </c>
      <c r="U214" s="34"/>
      <c r="V214" s="34"/>
      <c r="W214" s="34"/>
      <c r="X214" s="34"/>
      <c r="Y214" s="34"/>
      <c r="Z214" s="34"/>
      <c r="AA214" s="34"/>
      <c r="AB214" s="34"/>
      <c r="AC214" s="34"/>
      <c r="AD214" s="34"/>
      <c r="AE214" s="34"/>
      <c r="AR214" s="190" t="s">
        <v>97</v>
      </c>
      <c r="AT214" s="190" t="s">
        <v>284</v>
      </c>
      <c r="AU214" s="190" t="s">
        <v>80</v>
      </c>
      <c r="AY214" s="15" t="s">
        <v>281</v>
      </c>
      <c r="BE214" s="191">
        <f>IF(N214="základní",J214,0)</f>
        <v>0</v>
      </c>
      <c r="BF214" s="191">
        <f>IF(N214="snížená",J214,0)</f>
        <v>0</v>
      </c>
      <c r="BG214" s="191">
        <f>IF(N214="zákl. přenesená",J214,0)</f>
        <v>0</v>
      </c>
      <c r="BH214" s="191">
        <f>IF(N214="sníž. přenesená",J214,0)</f>
        <v>0</v>
      </c>
      <c r="BI214" s="191">
        <f>IF(N214="nulová",J214,0)</f>
        <v>0</v>
      </c>
      <c r="BJ214" s="15" t="s">
        <v>80</v>
      </c>
      <c r="BK214" s="191">
        <f>ROUND(I214*H214,2)</f>
        <v>0</v>
      </c>
      <c r="BL214" s="15" t="s">
        <v>97</v>
      </c>
      <c r="BM214" s="190" t="s">
        <v>1183</v>
      </c>
    </row>
    <row r="215" s="2" customFormat="1">
      <c r="A215" s="34"/>
      <c r="B215" s="35"/>
      <c r="C215" s="34"/>
      <c r="D215" s="192" t="s">
        <v>290</v>
      </c>
      <c r="E215" s="34"/>
      <c r="F215" s="193" t="s">
        <v>1182</v>
      </c>
      <c r="G215" s="34"/>
      <c r="H215" s="34"/>
      <c r="I215" s="194"/>
      <c r="J215" s="34"/>
      <c r="K215" s="34"/>
      <c r="L215" s="35"/>
      <c r="M215" s="195"/>
      <c r="N215" s="196"/>
      <c r="O215" s="73"/>
      <c r="P215" s="73"/>
      <c r="Q215" s="73"/>
      <c r="R215" s="73"/>
      <c r="S215" s="73"/>
      <c r="T215" s="74"/>
      <c r="U215" s="34"/>
      <c r="V215" s="34"/>
      <c r="W215" s="34"/>
      <c r="X215" s="34"/>
      <c r="Y215" s="34"/>
      <c r="Z215" s="34"/>
      <c r="AA215" s="34"/>
      <c r="AB215" s="34"/>
      <c r="AC215" s="34"/>
      <c r="AD215" s="34"/>
      <c r="AE215" s="34"/>
      <c r="AT215" s="15" t="s">
        <v>290</v>
      </c>
      <c r="AU215" s="15" t="s">
        <v>80</v>
      </c>
    </row>
    <row r="216" s="2" customFormat="1">
      <c r="A216" s="34"/>
      <c r="B216" s="35"/>
      <c r="C216" s="34"/>
      <c r="D216" s="192" t="s">
        <v>291</v>
      </c>
      <c r="E216" s="34"/>
      <c r="F216" s="197" t="s">
        <v>1184</v>
      </c>
      <c r="G216" s="34"/>
      <c r="H216" s="34"/>
      <c r="I216" s="194"/>
      <c r="J216" s="34"/>
      <c r="K216" s="34"/>
      <c r="L216" s="35"/>
      <c r="M216" s="195"/>
      <c r="N216" s="196"/>
      <c r="O216" s="73"/>
      <c r="P216" s="73"/>
      <c r="Q216" s="73"/>
      <c r="R216" s="73"/>
      <c r="S216" s="73"/>
      <c r="T216" s="74"/>
      <c r="U216" s="34"/>
      <c r="V216" s="34"/>
      <c r="W216" s="34"/>
      <c r="X216" s="34"/>
      <c r="Y216" s="34"/>
      <c r="Z216" s="34"/>
      <c r="AA216" s="34"/>
      <c r="AB216" s="34"/>
      <c r="AC216" s="34"/>
      <c r="AD216" s="34"/>
      <c r="AE216" s="34"/>
      <c r="AT216" s="15" t="s">
        <v>291</v>
      </c>
      <c r="AU216" s="15" t="s">
        <v>80</v>
      </c>
    </row>
    <row r="217" s="2" customFormat="1" ht="37.8" customHeight="1">
      <c r="A217" s="34"/>
      <c r="B217" s="177"/>
      <c r="C217" s="178" t="s">
        <v>483</v>
      </c>
      <c r="D217" s="178" t="s">
        <v>284</v>
      </c>
      <c r="E217" s="179" t="s">
        <v>987</v>
      </c>
      <c r="F217" s="180" t="s">
        <v>988</v>
      </c>
      <c r="G217" s="181" t="s">
        <v>403</v>
      </c>
      <c r="H217" s="203">
        <v>68.310000000000002</v>
      </c>
      <c r="I217" s="183"/>
      <c r="J217" s="184">
        <f>ROUND(I217*H217,2)</f>
        <v>0</v>
      </c>
      <c r="K217" s="185"/>
      <c r="L217" s="35"/>
      <c r="M217" s="186" t="s">
        <v>1</v>
      </c>
      <c r="N217" s="187" t="s">
        <v>38</v>
      </c>
      <c r="O217" s="73"/>
      <c r="P217" s="188">
        <f>O217*H217</f>
        <v>0</v>
      </c>
      <c r="Q217" s="188">
        <v>0</v>
      </c>
      <c r="R217" s="188">
        <f>Q217*H217</f>
        <v>0</v>
      </c>
      <c r="S217" s="188">
        <v>0</v>
      </c>
      <c r="T217" s="189">
        <f>S217*H217</f>
        <v>0</v>
      </c>
      <c r="U217" s="34"/>
      <c r="V217" s="34"/>
      <c r="W217" s="34"/>
      <c r="X217" s="34"/>
      <c r="Y217" s="34"/>
      <c r="Z217" s="34"/>
      <c r="AA217" s="34"/>
      <c r="AB217" s="34"/>
      <c r="AC217" s="34"/>
      <c r="AD217" s="34"/>
      <c r="AE217" s="34"/>
      <c r="AR217" s="190" t="s">
        <v>97</v>
      </c>
      <c r="AT217" s="190" t="s">
        <v>284</v>
      </c>
      <c r="AU217" s="190" t="s">
        <v>80</v>
      </c>
      <c r="AY217" s="15" t="s">
        <v>281</v>
      </c>
      <c r="BE217" s="191">
        <f>IF(N217="základní",J217,0)</f>
        <v>0</v>
      </c>
      <c r="BF217" s="191">
        <f>IF(N217="snížená",J217,0)</f>
        <v>0</v>
      </c>
      <c r="BG217" s="191">
        <f>IF(N217="zákl. přenesená",J217,0)</f>
        <v>0</v>
      </c>
      <c r="BH217" s="191">
        <f>IF(N217="sníž. přenesená",J217,0)</f>
        <v>0</v>
      </c>
      <c r="BI217" s="191">
        <f>IF(N217="nulová",J217,0)</f>
        <v>0</v>
      </c>
      <c r="BJ217" s="15" t="s">
        <v>80</v>
      </c>
      <c r="BK217" s="191">
        <f>ROUND(I217*H217,2)</f>
        <v>0</v>
      </c>
      <c r="BL217" s="15" t="s">
        <v>97</v>
      </c>
      <c r="BM217" s="190" t="s">
        <v>1185</v>
      </c>
    </row>
    <row r="218" s="2" customFormat="1">
      <c r="A218" s="34"/>
      <c r="B218" s="35"/>
      <c r="C218" s="34"/>
      <c r="D218" s="192" t="s">
        <v>290</v>
      </c>
      <c r="E218" s="34"/>
      <c r="F218" s="193" t="s">
        <v>988</v>
      </c>
      <c r="G218" s="34"/>
      <c r="H218" s="34"/>
      <c r="I218" s="194"/>
      <c r="J218" s="34"/>
      <c r="K218" s="34"/>
      <c r="L218" s="35"/>
      <c r="M218" s="195"/>
      <c r="N218" s="196"/>
      <c r="O218" s="73"/>
      <c r="P218" s="73"/>
      <c r="Q218" s="73"/>
      <c r="R218" s="73"/>
      <c r="S218" s="73"/>
      <c r="T218" s="74"/>
      <c r="U218" s="34"/>
      <c r="V218" s="34"/>
      <c r="W218" s="34"/>
      <c r="X218" s="34"/>
      <c r="Y218" s="34"/>
      <c r="Z218" s="34"/>
      <c r="AA218" s="34"/>
      <c r="AB218" s="34"/>
      <c r="AC218" s="34"/>
      <c r="AD218" s="34"/>
      <c r="AE218" s="34"/>
      <c r="AT218" s="15" t="s">
        <v>290</v>
      </c>
      <c r="AU218" s="15" t="s">
        <v>80</v>
      </c>
    </row>
    <row r="219" s="2" customFormat="1">
      <c r="A219" s="34"/>
      <c r="B219" s="35"/>
      <c r="C219" s="34"/>
      <c r="D219" s="192" t="s">
        <v>291</v>
      </c>
      <c r="E219" s="34"/>
      <c r="F219" s="197" t="s">
        <v>1186</v>
      </c>
      <c r="G219" s="34"/>
      <c r="H219" s="34"/>
      <c r="I219" s="194"/>
      <c r="J219" s="34"/>
      <c r="K219" s="34"/>
      <c r="L219" s="35"/>
      <c r="M219" s="195"/>
      <c r="N219" s="196"/>
      <c r="O219" s="73"/>
      <c r="P219" s="73"/>
      <c r="Q219" s="73"/>
      <c r="R219" s="73"/>
      <c r="S219" s="73"/>
      <c r="T219" s="74"/>
      <c r="U219" s="34"/>
      <c r="V219" s="34"/>
      <c r="W219" s="34"/>
      <c r="X219" s="34"/>
      <c r="Y219" s="34"/>
      <c r="Z219" s="34"/>
      <c r="AA219" s="34"/>
      <c r="AB219" s="34"/>
      <c r="AC219" s="34"/>
      <c r="AD219" s="34"/>
      <c r="AE219" s="34"/>
      <c r="AT219" s="15" t="s">
        <v>291</v>
      </c>
      <c r="AU219" s="15" t="s">
        <v>80</v>
      </c>
    </row>
    <row r="220" s="12" customFormat="1" ht="25.92" customHeight="1">
      <c r="A220" s="12"/>
      <c r="B220" s="164"/>
      <c r="C220" s="12"/>
      <c r="D220" s="165" t="s">
        <v>72</v>
      </c>
      <c r="E220" s="166" t="s">
        <v>90</v>
      </c>
      <c r="F220" s="166" t="s">
        <v>772</v>
      </c>
      <c r="G220" s="12"/>
      <c r="H220" s="12"/>
      <c r="I220" s="167"/>
      <c r="J220" s="168">
        <f>BK220</f>
        <v>0</v>
      </c>
      <c r="K220" s="12"/>
      <c r="L220" s="164"/>
      <c r="M220" s="169"/>
      <c r="N220" s="170"/>
      <c r="O220" s="170"/>
      <c r="P220" s="171">
        <f>SUM(P221:P232)</f>
        <v>0</v>
      </c>
      <c r="Q220" s="170"/>
      <c r="R220" s="171">
        <f>SUM(R221:R232)</f>
        <v>0</v>
      </c>
      <c r="S220" s="170"/>
      <c r="T220" s="172">
        <f>SUM(T221:T232)</f>
        <v>0</v>
      </c>
      <c r="U220" s="12"/>
      <c r="V220" s="12"/>
      <c r="W220" s="12"/>
      <c r="X220" s="12"/>
      <c r="Y220" s="12"/>
      <c r="Z220" s="12"/>
      <c r="AA220" s="12"/>
      <c r="AB220" s="12"/>
      <c r="AC220" s="12"/>
      <c r="AD220" s="12"/>
      <c r="AE220" s="12"/>
      <c r="AR220" s="165" t="s">
        <v>80</v>
      </c>
      <c r="AT220" s="173" t="s">
        <v>72</v>
      </c>
      <c r="AU220" s="173" t="s">
        <v>73</v>
      </c>
      <c r="AY220" s="165" t="s">
        <v>281</v>
      </c>
      <c r="BK220" s="174">
        <f>SUM(BK221:BK232)</f>
        <v>0</v>
      </c>
    </row>
    <row r="221" s="2" customFormat="1" ht="55.5" customHeight="1">
      <c r="A221" s="34"/>
      <c r="B221" s="177"/>
      <c r="C221" s="178" t="s">
        <v>487</v>
      </c>
      <c r="D221" s="178" t="s">
        <v>284</v>
      </c>
      <c r="E221" s="179" t="s">
        <v>991</v>
      </c>
      <c r="F221" s="180" t="s">
        <v>992</v>
      </c>
      <c r="G221" s="181" t="s">
        <v>510</v>
      </c>
      <c r="H221" s="203">
        <v>7.5199999999999996</v>
      </c>
      <c r="I221" s="183"/>
      <c r="J221" s="184">
        <f>ROUND(I221*H221,2)</f>
        <v>0</v>
      </c>
      <c r="K221" s="185"/>
      <c r="L221" s="35"/>
      <c r="M221" s="186" t="s">
        <v>1</v>
      </c>
      <c r="N221" s="187" t="s">
        <v>38</v>
      </c>
      <c r="O221" s="73"/>
      <c r="P221" s="188">
        <f>O221*H221</f>
        <v>0</v>
      </c>
      <c r="Q221" s="188">
        <v>0</v>
      </c>
      <c r="R221" s="188">
        <f>Q221*H221</f>
        <v>0</v>
      </c>
      <c r="S221" s="188">
        <v>0</v>
      </c>
      <c r="T221" s="189">
        <f>S221*H221</f>
        <v>0</v>
      </c>
      <c r="U221" s="34"/>
      <c r="V221" s="34"/>
      <c r="W221" s="34"/>
      <c r="X221" s="34"/>
      <c r="Y221" s="34"/>
      <c r="Z221" s="34"/>
      <c r="AA221" s="34"/>
      <c r="AB221" s="34"/>
      <c r="AC221" s="34"/>
      <c r="AD221" s="34"/>
      <c r="AE221" s="34"/>
      <c r="AR221" s="190" t="s">
        <v>97</v>
      </c>
      <c r="AT221" s="190" t="s">
        <v>284</v>
      </c>
      <c r="AU221" s="190" t="s">
        <v>80</v>
      </c>
      <c r="AY221" s="15" t="s">
        <v>281</v>
      </c>
      <c r="BE221" s="191">
        <f>IF(N221="základní",J221,0)</f>
        <v>0</v>
      </c>
      <c r="BF221" s="191">
        <f>IF(N221="snížená",J221,0)</f>
        <v>0</v>
      </c>
      <c r="BG221" s="191">
        <f>IF(N221="zákl. přenesená",J221,0)</f>
        <v>0</v>
      </c>
      <c r="BH221" s="191">
        <f>IF(N221="sníž. přenesená",J221,0)</f>
        <v>0</v>
      </c>
      <c r="BI221" s="191">
        <f>IF(N221="nulová",J221,0)</f>
        <v>0</v>
      </c>
      <c r="BJ221" s="15" t="s">
        <v>80</v>
      </c>
      <c r="BK221" s="191">
        <f>ROUND(I221*H221,2)</f>
        <v>0</v>
      </c>
      <c r="BL221" s="15" t="s">
        <v>97</v>
      </c>
      <c r="BM221" s="190" t="s">
        <v>1187</v>
      </c>
    </row>
    <row r="222" s="2" customFormat="1">
      <c r="A222" s="34"/>
      <c r="B222" s="35"/>
      <c r="C222" s="34"/>
      <c r="D222" s="192" t="s">
        <v>290</v>
      </c>
      <c r="E222" s="34"/>
      <c r="F222" s="193" t="s">
        <v>992</v>
      </c>
      <c r="G222" s="34"/>
      <c r="H222" s="34"/>
      <c r="I222" s="194"/>
      <c r="J222" s="34"/>
      <c r="K222" s="34"/>
      <c r="L222" s="35"/>
      <c r="M222" s="195"/>
      <c r="N222" s="196"/>
      <c r="O222" s="73"/>
      <c r="P222" s="73"/>
      <c r="Q222" s="73"/>
      <c r="R222" s="73"/>
      <c r="S222" s="73"/>
      <c r="T222" s="74"/>
      <c r="U222" s="34"/>
      <c r="V222" s="34"/>
      <c r="W222" s="34"/>
      <c r="X222" s="34"/>
      <c r="Y222" s="34"/>
      <c r="Z222" s="34"/>
      <c r="AA222" s="34"/>
      <c r="AB222" s="34"/>
      <c r="AC222" s="34"/>
      <c r="AD222" s="34"/>
      <c r="AE222" s="34"/>
      <c r="AT222" s="15" t="s">
        <v>290</v>
      </c>
      <c r="AU222" s="15" t="s">
        <v>80</v>
      </c>
    </row>
    <row r="223" s="2" customFormat="1">
      <c r="A223" s="34"/>
      <c r="B223" s="35"/>
      <c r="C223" s="34"/>
      <c r="D223" s="192" t="s">
        <v>291</v>
      </c>
      <c r="E223" s="34"/>
      <c r="F223" s="197" t="s">
        <v>1188</v>
      </c>
      <c r="G223" s="34"/>
      <c r="H223" s="34"/>
      <c r="I223" s="194"/>
      <c r="J223" s="34"/>
      <c r="K223" s="34"/>
      <c r="L223" s="35"/>
      <c r="M223" s="195"/>
      <c r="N223" s="196"/>
      <c r="O223" s="73"/>
      <c r="P223" s="73"/>
      <c r="Q223" s="73"/>
      <c r="R223" s="73"/>
      <c r="S223" s="73"/>
      <c r="T223" s="74"/>
      <c r="U223" s="34"/>
      <c r="V223" s="34"/>
      <c r="W223" s="34"/>
      <c r="X223" s="34"/>
      <c r="Y223" s="34"/>
      <c r="Z223" s="34"/>
      <c r="AA223" s="34"/>
      <c r="AB223" s="34"/>
      <c r="AC223" s="34"/>
      <c r="AD223" s="34"/>
      <c r="AE223" s="34"/>
      <c r="AT223" s="15" t="s">
        <v>291</v>
      </c>
      <c r="AU223" s="15" t="s">
        <v>80</v>
      </c>
    </row>
    <row r="224" s="2" customFormat="1" ht="37.8" customHeight="1">
      <c r="A224" s="34"/>
      <c r="B224" s="177"/>
      <c r="C224" s="178" t="s">
        <v>491</v>
      </c>
      <c r="D224" s="178" t="s">
        <v>284</v>
      </c>
      <c r="E224" s="179" t="s">
        <v>995</v>
      </c>
      <c r="F224" s="180" t="s">
        <v>996</v>
      </c>
      <c r="G224" s="181" t="s">
        <v>403</v>
      </c>
      <c r="H224" s="203">
        <v>96.150000000000006</v>
      </c>
      <c r="I224" s="183"/>
      <c r="J224" s="184">
        <f>ROUND(I224*H224,2)</f>
        <v>0</v>
      </c>
      <c r="K224" s="185"/>
      <c r="L224" s="35"/>
      <c r="M224" s="186" t="s">
        <v>1</v>
      </c>
      <c r="N224" s="187" t="s">
        <v>38</v>
      </c>
      <c r="O224" s="73"/>
      <c r="P224" s="188">
        <f>O224*H224</f>
        <v>0</v>
      </c>
      <c r="Q224" s="188">
        <v>0</v>
      </c>
      <c r="R224" s="188">
        <f>Q224*H224</f>
        <v>0</v>
      </c>
      <c r="S224" s="188">
        <v>0</v>
      </c>
      <c r="T224" s="189">
        <f>S224*H224</f>
        <v>0</v>
      </c>
      <c r="U224" s="34"/>
      <c r="V224" s="34"/>
      <c r="W224" s="34"/>
      <c r="X224" s="34"/>
      <c r="Y224" s="34"/>
      <c r="Z224" s="34"/>
      <c r="AA224" s="34"/>
      <c r="AB224" s="34"/>
      <c r="AC224" s="34"/>
      <c r="AD224" s="34"/>
      <c r="AE224" s="34"/>
      <c r="AR224" s="190" t="s">
        <v>97</v>
      </c>
      <c r="AT224" s="190" t="s">
        <v>284</v>
      </c>
      <c r="AU224" s="190" t="s">
        <v>80</v>
      </c>
      <c r="AY224" s="15" t="s">
        <v>281</v>
      </c>
      <c r="BE224" s="191">
        <f>IF(N224="základní",J224,0)</f>
        <v>0</v>
      </c>
      <c r="BF224" s="191">
        <f>IF(N224="snížená",J224,0)</f>
        <v>0</v>
      </c>
      <c r="BG224" s="191">
        <f>IF(N224="zákl. přenesená",J224,0)</f>
        <v>0</v>
      </c>
      <c r="BH224" s="191">
        <f>IF(N224="sníž. přenesená",J224,0)</f>
        <v>0</v>
      </c>
      <c r="BI224" s="191">
        <f>IF(N224="nulová",J224,0)</f>
        <v>0</v>
      </c>
      <c r="BJ224" s="15" t="s">
        <v>80</v>
      </c>
      <c r="BK224" s="191">
        <f>ROUND(I224*H224,2)</f>
        <v>0</v>
      </c>
      <c r="BL224" s="15" t="s">
        <v>97</v>
      </c>
      <c r="BM224" s="190" t="s">
        <v>1189</v>
      </c>
    </row>
    <row r="225" s="2" customFormat="1">
      <c r="A225" s="34"/>
      <c r="B225" s="35"/>
      <c r="C225" s="34"/>
      <c r="D225" s="192" t="s">
        <v>290</v>
      </c>
      <c r="E225" s="34"/>
      <c r="F225" s="193" t="s">
        <v>996</v>
      </c>
      <c r="G225" s="34"/>
      <c r="H225" s="34"/>
      <c r="I225" s="194"/>
      <c r="J225" s="34"/>
      <c r="K225" s="34"/>
      <c r="L225" s="35"/>
      <c r="M225" s="195"/>
      <c r="N225" s="196"/>
      <c r="O225" s="73"/>
      <c r="P225" s="73"/>
      <c r="Q225" s="73"/>
      <c r="R225" s="73"/>
      <c r="S225" s="73"/>
      <c r="T225" s="74"/>
      <c r="U225" s="34"/>
      <c r="V225" s="34"/>
      <c r="W225" s="34"/>
      <c r="X225" s="34"/>
      <c r="Y225" s="34"/>
      <c r="Z225" s="34"/>
      <c r="AA225" s="34"/>
      <c r="AB225" s="34"/>
      <c r="AC225" s="34"/>
      <c r="AD225" s="34"/>
      <c r="AE225" s="34"/>
      <c r="AT225" s="15" t="s">
        <v>290</v>
      </c>
      <c r="AU225" s="15" t="s">
        <v>80</v>
      </c>
    </row>
    <row r="226" s="2" customFormat="1">
      <c r="A226" s="34"/>
      <c r="B226" s="35"/>
      <c r="C226" s="34"/>
      <c r="D226" s="192" t="s">
        <v>291</v>
      </c>
      <c r="E226" s="34"/>
      <c r="F226" s="197" t="s">
        <v>1190</v>
      </c>
      <c r="G226" s="34"/>
      <c r="H226" s="34"/>
      <c r="I226" s="194"/>
      <c r="J226" s="34"/>
      <c r="K226" s="34"/>
      <c r="L226" s="35"/>
      <c r="M226" s="195"/>
      <c r="N226" s="196"/>
      <c r="O226" s="73"/>
      <c r="P226" s="73"/>
      <c r="Q226" s="73"/>
      <c r="R226" s="73"/>
      <c r="S226" s="73"/>
      <c r="T226" s="74"/>
      <c r="U226" s="34"/>
      <c r="V226" s="34"/>
      <c r="W226" s="34"/>
      <c r="X226" s="34"/>
      <c r="Y226" s="34"/>
      <c r="Z226" s="34"/>
      <c r="AA226" s="34"/>
      <c r="AB226" s="34"/>
      <c r="AC226" s="34"/>
      <c r="AD226" s="34"/>
      <c r="AE226" s="34"/>
      <c r="AT226" s="15" t="s">
        <v>291</v>
      </c>
      <c r="AU226" s="15" t="s">
        <v>80</v>
      </c>
    </row>
    <row r="227" s="2" customFormat="1" ht="37.8" customHeight="1">
      <c r="A227" s="34"/>
      <c r="B227" s="177"/>
      <c r="C227" s="178" t="s">
        <v>498</v>
      </c>
      <c r="D227" s="178" t="s">
        <v>284</v>
      </c>
      <c r="E227" s="179" t="s">
        <v>999</v>
      </c>
      <c r="F227" s="180" t="s">
        <v>1000</v>
      </c>
      <c r="G227" s="181" t="s">
        <v>403</v>
      </c>
      <c r="H227" s="203">
        <v>96.150000000000006</v>
      </c>
      <c r="I227" s="183"/>
      <c r="J227" s="184">
        <f>ROUND(I227*H227,2)</f>
        <v>0</v>
      </c>
      <c r="K227" s="185"/>
      <c r="L227" s="35"/>
      <c r="M227" s="186" t="s">
        <v>1</v>
      </c>
      <c r="N227" s="187" t="s">
        <v>38</v>
      </c>
      <c r="O227" s="73"/>
      <c r="P227" s="188">
        <f>O227*H227</f>
        <v>0</v>
      </c>
      <c r="Q227" s="188">
        <v>0</v>
      </c>
      <c r="R227" s="188">
        <f>Q227*H227</f>
        <v>0</v>
      </c>
      <c r="S227" s="188">
        <v>0</v>
      </c>
      <c r="T227" s="189">
        <f>S227*H227</f>
        <v>0</v>
      </c>
      <c r="U227" s="34"/>
      <c r="V227" s="34"/>
      <c r="W227" s="34"/>
      <c r="X227" s="34"/>
      <c r="Y227" s="34"/>
      <c r="Z227" s="34"/>
      <c r="AA227" s="34"/>
      <c r="AB227" s="34"/>
      <c r="AC227" s="34"/>
      <c r="AD227" s="34"/>
      <c r="AE227" s="34"/>
      <c r="AR227" s="190" t="s">
        <v>97</v>
      </c>
      <c r="AT227" s="190" t="s">
        <v>284</v>
      </c>
      <c r="AU227" s="190" t="s">
        <v>80</v>
      </c>
      <c r="AY227" s="15" t="s">
        <v>281</v>
      </c>
      <c r="BE227" s="191">
        <f>IF(N227="základní",J227,0)</f>
        <v>0</v>
      </c>
      <c r="BF227" s="191">
        <f>IF(N227="snížená",J227,0)</f>
        <v>0</v>
      </c>
      <c r="BG227" s="191">
        <f>IF(N227="zákl. přenesená",J227,0)</f>
        <v>0</v>
      </c>
      <c r="BH227" s="191">
        <f>IF(N227="sníž. přenesená",J227,0)</f>
        <v>0</v>
      </c>
      <c r="BI227" s="191">
        <f>IF(N227="nulová",J227,0)</f>
        <v>0</v>
      </c>
      <c r="BJ227" s="15" t="s">
        <v>80</v>
      </c>
      <c r="BK227" s="191">
        <f>ROUND(I227*H227,2)</f>
        <v>0</v>
      </c>
      <c r="BL227" s="15" t="s">
        <v>97</v>
      </c>
      <c r="BM227" s="190" t="s">
        <v>1191</v>
      </c>
    </row>
    <row r="228" s="2" customFormat="1">
      <c r="A228" s="34"/>
      <c r="B228" s="35"/>
      <c r="C228" s="34"/>
      <c r="D228" s="192" t="s">
        <v>290</v>
      </c>
      <c r="E228" s="34"/>
      <c r="F228" s="193" t="s">
        <v>1000</v>
      </c>
      <c r="G228" s="34"/>
      <c r="H228" s="34"/>
      <c r="I228" s="194"/>
      <c r="J228" s="34"/>
      <c r="K228" s="34"/>
      <c r="L228" s="35"/>
      <c r="M228" s="195"/>
      <c r="N228" s="196"/>
      <c r="O228" s="73"/>
      <c r="P228" s="73"/>
      <c r="Q228" s="73"/>
      <c r="R228" s="73"/>
      <c r="S228" s="73"/>
      <c r="T228" s="74"/>
      <c r="U228" s="34"/>
      <c r="V228" s="34"/>
      <c r="W228" s="34"/>
      <c r="X228" s="34"/>
      <c r="Y228" s="34"/>
      <c r="Z228" s="34"/>
      <c r="AA228" s="34"/>
      <c r="AB228" s="34"/>
      <c r="AC228" s="34"/>
      <c r="AD228" s="34"/>
      <c r="AE228" s="34"/>
      <c r="AT228" s="15" t="s">
        <v>290</v>
      </c>
      <c r="AU228" s="15" t="s">
        <v>80</v>
      </c>
    </row>
    <row r="229" s="2" customFormat="1">
      <c r="A229" s="34"/>
      <c r="B229" s="35"/>
      <c r="C229" s="34"/>
      <c r="D229" s="192" t="s">
        <v>291</v>
      </c>
      <c r="E229" s="34"/>
      <c r="F229" s="197" t="s">
        <v>1192</v>
      </c>
      <c r="G229" s="34"/>
      <c r="H229" s="34"/>
      <c r="I229" s="194"/>
      <c r="J229" s="34"/>
      <c r="K229" s="34"/>
      <c r="L229" s="35"/>
      <c r="M229" s="195"/>
      <c r="N229" s="196"/>
      <c r="O229" s="73"/>
      <c r="P229" s="73"/>
      <c r="Q229" s="73"/>
      <c r="R229" s="73"/>
      <c r="S229" s="73"/>
      <c r="T229" s="74"/>
      <c r="U229" s="34"/>
      <c r="V229" s="34"/>
      <c r="W229" s="34"/>
      <c r="X229" s="34"/>
      <c r="Y229" s="34"/>
      <c r="Z229" s="34"/>
      <c r="AA229" s="34"/>
      <c r="AB229" s="34"/>
      <c r="AC229" s="34"/>
      <c r="AD229" s="34"/>
      <c r="AE229" s="34"/>
      <c r="AT229" s="15" t="s">
        <v>291</v>
      </c>
      <c r="AU229" s="15" t="s">
        <v>80</v>
      </c>
    </row>
    <row r="230" s="2" customFormat="1" ht="49.05" customHeight="1">
      <c r="A230" s="34"/>
      <c r="B230" s="177"/>
      <c r="C230" s="178" t="s">
        <v>502</v>
      </c>
      <c r="D230" s="178" t="s">
        <v>284</v>
      </c>
      <c r="E230" s="179" t="s">
        <v>1002</v>
      </c>
      <c r="F230" s="180" t="s">
        <v>1003</v>
      </c>
      <c r="G230" s="181" t="s">
        <v>515</v>
      </c>
      <c r="H230" s="203">
        <v>1.1279999999999999</v>
      </c>
      <c r="I230" s="183"/>
      <c r="J230" s="184">
        <f>ROUND(I230*H230,2)</f>
        <v>0</v>
      </c>
      <c r="K230" s="185"/>
      <c r="L230" s="35"/>
      <c r="M230" s="186" t="s">
        <v>1</v>
      </c>
      <c r="N230" s="187" t="s">
        <v>38</v>
      </c>
      <c r="O230" s="73"/>
      <c r="P230" s="188">
        <f>O230*H230</f>
        <v>0</v>
      </c>
      <c r="Q230" s="188">
        <v>0</v>
      </c>
      <c r="R230" s="188">
        <f>Q230*H230</f>
        <v>0</v>
      </c>
      <c r="S230" s="188">
        <v>0</v>
      </c>
      <c r="T230" s="189">
        <f>S230*H230</f>
        <v>0</v>
      </c>
      <c r="U230" s="34"/>
      <c r="V230" s="34"/>
      <c r="W230" s="34"/>
      <c r="X230" s="34"/>
      <c r="Y230" s="34"/>
      <c r="Z230" s="34"/>
      <c r="AA230" s="34"/>
      <c r="AB230" s="34"/>
      <c r="AC230" s="34"/>
      <c r="AD230" s="34"/>
      <c r="AE230" s="34"/>
      <c r="AR230" s="190" t="s">
        <v>97</v>
      </c>
      <c r="AT230" s="190" t="s">
        <v>284</v>
      </c>
      <c r="AU230" s="190" t="s">
        <v>80</v>
      </c>
      <c r="AY230" s="15" t="s">
        <v>281</v>
      </c>
      <c r="BE230" s="191">
        <f>IF(N230="základní",J230,0)</f>
        <v>0</v>
      </c>
      <c r="BF230" s="191">
        <f>IF(N230="snížená",J230,0)</f>
        <v>0</v>
      </c>
      <c r="BG230" s="191">
        <f>IF(N230="zákl. přenesená",J230,0)</f>
        <v>0</v>
      </c>
      <c r="BH230" s="191">
        <f>IF(N230="sníž. přenesená",J230,0)</f>
        <v>0</v>
      </c>
      <c r="BI230" s="191">
        <f>IF(N230="nulová",J230,0)</f>
        <v>0</v>
      </c>
      <c r="BJ230" s="15" t="s">
        <v>80</v>
      </c>
      <c r="BK230" s="191">
        <f>ROUND(I230*H230,2)</f>
        <v>0</v>
      </c>
      <c r="BL230" s="15" t="s">
        <v>97</v>
      </c>
      <c r="BM230" s="190" t="s">
        <v>1193</v>
      </c>
    </row>
    <row r="231" s="2" customFormat="1">
      <c r="A231" s="34"/>
      <c r="B231" s="35"/>
      <c r="C231" s="34"/>
      <c r="D231" s="192" t="s">
        <v>290</v>
      </c>
      <c r="E231" s="34"/>
      <c r="F231" s="193" t="s">
        <v>1003</v>
      </c>
      <c r="G231" s="34"/>
      <c r="H231" s="34"/>
      <c r="I231" s="194"/>
      <c r="J231" s="34"/>
      <c r="K231" s="34"/>
      <c r="L231" s="35"/>
      <c r="M231" s="195"/>
      <c r="N231" s="196"/>
      <c r="O231" s="73"/>
      <c r="P231" s="73"/>
      <c r="Q231" s="73"/>
      <c r="R231" s="73"/>
      <c r="S231" s="73"/>
      <c r="T231" s="74"/>
      <c r="U231" s="34"/>
      <c r="V231" s="34"/>
      <c r="W231" s="34"/>
      <c r="X231" s="34"/>
      <c r="Y231" s="34"/>
      <c r="Z231" s="34"/>
      <c r="AA231" s="34"/>
      <c r="AB231" s="34"/>
      <c r="AC231" s="34"/>
      <c r="AD231" s="34"/>
      <c r="AE231" s="34"/>
      <c r="AT231" s="15" t="s">
        <v>290</v>
      </c>
      <c r="AU231" s="15" t="s">
        <v>80</v>
      </c>
    </row>
    <row r="232" s="2" customFormat="1">
      <c r="A232" s="34"/>
      <c r="B232" s="35"/>
      <c r="C232" s="34"/>
      <c r="D232" s="192" t="s">
        <v>291</v>
      </c>
      <c r="E232" s="34"/>
      <c r="F232" s="197" t="s">
        <v>1194</v>
      </c>
      <c r="G232" s="34"/>
      <c r="H232" s="34"/>
      <c r="I232" s="194"/>
      <c r="J232" s="34"/>
      <c r="K232" s="34"/>
      <c r="L232" s="35"/>
      <c r="M232" s="195"/>
      <c r="N232" s="196"/>
      <c r="O232" s="73"/>
      <c r="P232" s="73"/>
      <c r="Q232" s="73"/>
      <c r="R232" s="73"/>
      <c r="S232" s="73"/>
      <c r="T232" s="74"/>
      <c r="U232" s="34"/>
      <c r="V232" s="34"/>
      <c r="W232" s="34"/>
      <c r="X232" s="34"/>
      <c r="Y232" s="34"/>
      <c r="Z232" s="34"/>
      <c r="AA232" s="34"/>
      <c r="AB232" s="34"/>
      <c r="AC232" s="34"/>
      <c r="AD232" s="34"/>
      <c r="AE232" s="34"/>
      <c r="AT232" s="15" t="s">
        <v>291</v>
      </c>
      <c r="AU232" s="15" t="s">
        <v>80</v>
      </c>
    </row>
    <row r="233" s="12" customFormat="1" ht="25.92" customHeight="1">
      <c r="A233" s="12"/>
      <c r="B233" s="164"/>
      <c r="C233" s="12"/>
      <c r="D233" s="165" t="s">
        <v>72</v>
      </c>
      <c r="E233" s="166" t="s">
        <v>843</v>
      </c>
      <c r="F233" s="166" t="s">
        <v>1006</v>
      </c>
      <c r="G233" s="12"/>
      <c r="H233" s="12"/>
      <c r="I233" s="167"/>
      <c r="J233" s="168">
        <f>BK233</f>
        <v>0</v>
      </c>
      <c r="K233" s="12"/>
      <c r="L233" s="164"/>
      <c r="M233" s="169"/>
      <c r="N233" s="170"/>
      <c r="O233" s="170"/>
      <c r="P233" s="171">
        <f>SUM(P234:P263)</f>
        <v>0</v>
      </c>
      <c r="Q233" s="170"/>
      <c r="R233" s="171">
        <f>SUM(R234:R263)</f>
        <v>0</v>
      </c>
      <c r="S233" s="170"/>
      <c r="T233" s="172">
        <f>SUM(T234:T263)</f>
        <v>0</v>
      </c>
      <c r="U233" s="12"/>
      <c r="V233" s="12"/>
      <c r="W233" s="12"/>
      <c r="X233" s="12"/>
      <c r="Y233" s="12"/>
      <c r="Z233" s="12"/>
      <c r="AA233" s="12"/>
      <c r="AB233" s="12"/>
      <c r="AC233" s="12"/>
      <c r="AD233" s="12"/>
      <c r="AE233" s="12"/>
      <c r="AR233" s="165" t="s">
        <v>80</v>
      </c>
      <c r="AT233" s="173" t="s">
        <v>72</v>
      </c>
      <c r="AU233" s="173" t="s">
        <v>73</v>
      </c>
      <c r="AY233" s="165" t="s">
        <v>281</v>
      </c>
      <c r="BK233" s="174">
        <f>SUM(BK234:BK263)</f>
        <v>0</v>
      </c>
    </row>
    <row r="234" s="2" customFormat="1" ht="21.75" customHeight="1">
      <c r="A234" s="34"/>
      <c r="B234" s="177"/>
      <c r="C234" s="178" t="s">
        <v>507</v>
      </c>
      <c r="D234" s="178" t="s">
        <v>284</v>
      </c>
      <c r="E234" s="179" t="s">
        <v>1007</v>
      </c>
      <c r="F234" s="180" t="s">
        <v>1008</v>
      </c>
      <c r="G234" s="181" t="s">
        <v>510</v>
      </c>
      <c r="H234" s="203">
        <v>2.347</v>
      </c>
      <c r="I234" s="183"/>
      <c r="J234" s="184">
        <f>ROUND(I234*H234,2)</f>
        <v>0</v>
      </c>
      <c r="K234" s="185"/>
      <c r="L234" s="35"/>
      <c r="M234" s="186" t="s">
        <v>1</v>
      </c>
      <c r="N234" s="187" t="s">
        <v>38</v>
      </c>
      <c r="O234" s="73"/>
      <c r="P234" s="188">
        <f>O234*H234</f>
        <v>0</v>
      </c>
      <c r="Q234" s="188">
        <v>0</v>
      </c>
      <c r="R234" s="188">
        <f>Q234*H234</f>
        <v>0</v>
      </c>
      <c r="S234" s="188">
        <v>0</v>
      </c>
      <c r="T234" s="189">
        <f>S234*H234</f>
        <v>0</v>
      </c>
      <c r="U234" s="34"/>
      <c r="V234" s="34"/>
      <c r="W234" s="34"/>
      <c r="X234" s="34"/>
      <c r="Y234" s="34"/>
      <c r="Z234" s="34"/>
      <c r="AA234" s="34"/>
      <c r="AB234" s="34"/>
      <c r="AC234" s="34"/>
      <c r="AD234" s="34"/>
      <c r="AE234" s="34"/>
      <c r="AR234" s="190" t="s">
        <v>97</v>
      </c>
      <c r="AT234" s="190" t="s">
        <v>284</v>
      </c>
      <c r="AU234" s="190" t="s">
        <v>80</v>
      </c>
      <c r="AY234" s="15" t="s">
        <v>281</v>
      </c>
      <c r="BE234" s="191">
        <f>IF(N234="základní",J234,0)</f>
        <v>0</v>
      </c>
      <c r="BF234" s="191">
        <f>IF(N234="snížená",J234,0)</f>
        <v>0</v>
      </c>
      <c r="BG234" s="191">
        <f>IF(N234="zákl. přenesená",J234,0)</f>
        <v>0</v>
      </c>
      <c r="BH234" s="191">
        <f>IF(N234="sníž. přenesená",J234,0)</f>
        <v>0</v>
      </c>
      <c r="BI234" s="191">
        <f>IF(N234="nulová",J234,0)</f>
        <v>0</v>
      </c>
      <c r="BJ234" s="15" t="s">
        <v>80</v>
      </c>
      <c r="BK234" s="191">
        <f>ROUND(I234*H234,2)</f>
        <v>0</v>
      </c>
      <c r="BL234" s="15" t="s">
        <v>97</v>
      </c>
      <c r="BM234" s="190" t="s">
        <v>1195</v>
      </c>
    </row>
    <row r="235" s="2" customFormat="1">
      <c r="A235" s="34"/>
      <c r="B235" s="35"/>
      <c r="C235" s="34"/>
      <c r="D235" s="192" t="s">
        <v>290</v>
      </c>
      <c r="E235" s="34"/>
      <c r="F235" s="193" t="s">
        <v>1008</v>
      </c>
      <c r="G235" s="34"/>
      <c r="H235" s="34"/>
      <c r="I235" s="194"/>
      <c r="J235" s="34"/>
      <c r="K235" s="34"/>
      <c r="L235" s="35"/>
      <c r="M235" s="195"/>
      <c r="N235" s="196"/>
      <c r="O235" s="73"/>
      <c r="P235" s="73"/>
      <c r="Q235" s="73"/>
      <c r="R235" s="73"/>
      <c r="S235" s="73"/>
      <c r="T235" s="74"/>
      <c r="U235" s="34"/>
      <c r="V235" s="34"/>
      <c r="W235" s="34"/>
      <c r="X235" s="34"/>
      <c r="Y235" s="34"/>
      <c r="Z235" s="34"/>
      <c r="AA235" s="34"/>
      <c r="AB235" s="34"/>
      <c r="AC235" s="34"/>
      <c r="AD235" s="34"/>
      <c r="AE235" s="34"/>
      <c r="AT235" s="15" t="s">
        <v>290</v>
      </c>
      <c r="AU235" s="15" t="s">
        <v>80</v>
      </c>
    </row>
    <row r="236" s="2" customFormat="1">
      <c r="A236" s="34"/>
      <c r="B236" s="35"/>
      <c r="C236" s="34"/>
      <c r="D236" s="192" t="s">
        <v>291</v>
      </c>
      <c r="E236" s="34"/>
      <c r="F236" s="197" t="s">
        <v>1196</v>
      </c>
      <c r="G236" s="34"/>
      <c r="H236" s="34"/>
      <c r="I236" s="194"/>
      <c r="J236" s="34"/>
      <c r="K236" s="34"/>
      <c r="L236" s="35"/>
      <c r="M236" s="195"/>
      <c r="N236" s="196"/>
      <c r="O236" s="73"/>
      <c r="P236" s="73"/>
      <c r="Q236" s="73"/>
      <c r="R236" s="73"/>
      <c r="S236" s="73"/>
      <c r="T236" s="74"/>
      <c r="U236" s="34"/>
      <c r="V236" s="34"/>
      <c r="W236" s="34"/>
      <c r="X236" s="34"/>
      <c r="Y236" s="34"/>
      <c r="Z236" s="34"/>
      <c r="AA236" s="34"/>
      <c r="AB236" s="34"/>
      <c r="AC236" s="34"/>
      <c r="AD236" s="34"/>
      <c r="AE236" s="34"/>
      <c r="AT236" s="15" t="s">
        <v>291</v>
      </c>
      <c r="AU236" s="15" t="s">
        <v>80</v>
      </c>
    </row>
    <row r="237" s="2" customFormat="1" ht="24.15" customHeight="1">
      <c r="A237" s="34"/>
      <c r="B237" s="177"/>
      <c r="C237" s="178" t="s">
        <v>798</v>
      </c>
      <c r="D237" s="178" t="s">
        <v>284</v>
      </c>
      <c r="E237" s="179" t="s">
        <v>1011</v>
      </c>
      <c r="F237" s="180" t="s">
        <v>1012</v>
      </c>
      <c r="G237" s="181" t="s">
        <v>510</v>
      </c>
      <c r="H237" s="203">
        <v>2.1419999999999999</v>
      </c>
      <c r="I237" s="183"/>
      <c r="J237" s="184">
        <f>ROUND(I237*H237,2)</f>
        <v>0</v>
      </c>
      <c r="K237" s="185"/>
      <c r="L237" s="35"/>
      <c r="M237" s="186" t="s">
        <v>1</v>
      </c>
      <c r="N237" s="187" t="s">
        <v>38</v>
      </c>
      <c r="O237" s="73"/>
      <c r="P237" s="188">
        <f>O237*H237</f>
        <v>0</v>
      </c>
      <c r="Q237" s="188">
        <v>0</v>
      </c>
      <c r="R237" s="188">
        <f>Q237*H237</f>
        <v>0</v>
      </c>
      <c r="S237" s="188">
        <v>0</v>
      </c>
      <c r="T237" s="189">
        <f>S237*H237</f>
        <v>0</v>
      </c>
      <c r="U237" s="34"/>
      <c r="V237" s="34"/>
      <c r="W237" s="34"/>
      <c r="X237" s="34"/>
      <c r="Y237" s="34"/>
      <c r="Z237" s="34"/>
      <c r="AA237" s="34"/>
      <c r="AB237" s="34"/>
      <c r="AC237" s="34"/>
      <c r="AD237" s="34"/>
      <c r="AE237" s="34"/>
      <c r="AR237" s="190" t="s">
        <v>97</v>
      </c>
      <c r="AT237" s="190" t="s">
        <v>284</v>
      </c>
      <c r="AU237" s="190" t="s">
        <v>80</v>
      </c>
      <c r="AY237" s="15" t="s">
        <v>281</v>
      </c>
      <c r="BE237" s="191">
        <f>IF(N237="základní",J237,0)</f>
        <v>0</v>
      </c>
      <c r="BF237" s="191">
        <f>IF(N237="snížená",J237,0)</f>
        <v>0</v>
      </c>
      <c r="BG237" s="191">
        <f>IF(N237="zákl. přenesená",J237,0)</f>
        <v>0</v>
      </c>
      <c r="BH237" s="191">
        <f>IF(N237="sníž. přenesená",J237,0)</f>
        <v>0</v>
      </c>
      <c r="BI237" s="191">
        <f>IF(N237="nulová",J237,0)</f>
        <v>0</v>
      </c>
      <c r="BJ237" s="15" t="s">
        <v>80</v>
      </c>
      <c r="BK237" s="191">
        <f>ROUND(I237*H237,2)</f>
        <v>0</v>
      </c>
      <c r="BL237" s="15" t="s">
        <v>97</v>
      </c>
      <c r="BM237" s="190" t="s">
        <v>1197</v>
      </c>
    </row>
    <row r="238" s="2" customFormat="1">
      <c r="A238" s="34"/>
      <c r="B238" s="35"/>
      <c r="C238" s="34"/>
      <c r="D238" s="192" t="s">
        <v>290</v>
      </c>
      <c r="E238" s="34"/>
      <c r="F238" s="193" t="s">
        <v>1012</v>
      </c>
      <c r="G238" s="34"/>
      <c r="H238" s="34"/>
      <c r="I238" s="194"/>
      <c r="J238" s="34"/>
      <c r="K238" s="34"/>
      <c r="L238" s="35"/>
      <c r="M238" s="195"/>
      <c r="N238" s="196"/>
      <c r="O238" s="73"/>
      <c r="P238" s="73"/>
      <c r="Q238" s="73"/>
      <c r="R238" s="73"/>
      <c r="S238" s="73"/>
      <c r="T238" s="74"/>
      <c r="U238" s="34"/>
      <c r="V238" s="34"/>
      <c r="W238" s="34"/>
      <c r="X238" s="34"/>
      <c r="Y238" s="34"/>
      <c r="Z238" s="34"/>
      <c r="AA238" s="34"/>
      <c r="AB238" s="34"/>
      <c r="AC238" s="34"/>
      <c r="AD238" s="34"/>
      <c r="AE238" s="34"/>
      <c r="AT238" s="15" t="s">
        <v>290</v>
      </c>
      <c r="AU238" s="15" t="s">
        <v>80</v>
      </c>
    </row>
    <row r="239" s="2" customFormat="1">
      <c r="A239" s="34"/>
      <c r="B239" s="35"/>
      <c r="C239" s="34"/>
      <c r="D239" s="192" t="s">
        <v>291</v>
      </c>
      <c r="E239" s="34"/>
      <c r="F239" s="197" t="s">
        <v>1198</v>
      </c>
      <c r="G239" s="34"/>
      <c r="H239" s="34"/>
      <c r="I239" s="194"/>
      <c r="J239" s="34"/>
      <c r="K239" s="34"/>
      <c r="L239" s="35"/>
      <c r="M239" s="195"/>
      <c r="N239" s="196"/>
      <c r="O239" s="73"/>
      <c r="P239" s="73"/>
      <c r="Q239" s="73"/>
      <c r="R239" s="73"/>
      <c r="S239" s="73"/>
      <c r="T239" s="74"/>
      <c r="U239" s="34"/>
      <c r="V239" s="34"/>
      <c r="W239" s="34"/>
      <c r="X239" s="34"/>
      <c r="Y239" s="34"/>
      <c r="Z239" s="34"/>
      <c r="AA239" s="34"/>
      <c r="AB239" s="34"/>
      <c r="AC239" s="34"/>
      <c r="AD239" s="34"/>
      <c r="AE239" s="34"/>
      <c r="AT239" s="15" t="s">
        <v>291</v>
      </c>
      <c r="AU239" s="15" t="s">
        <v>80</v>
      </c>
    </row>
    <row r="240" s="2" customFormat="1" ht="44.25" customHeight="1">
      <c r="A240" s="34"/>
      <c r="B240" s="177"/>
      <c r="C240" s="178" t="s">
        <v>804</v>
      </c>
      <c r="D240" s="178" t="s">
        <v>284</v>
      </c>
      <c r="E240" s="179" t="s">
        <v>1015</v>
      </c>
      <c r="F240" s="180" t="s">
        <v>1016</v>
      </c>
      <c r="G240" s="181" t="s">
        <v>515</v>
      </c>
      <c r="H240" s="203">
        <v>0.26200000000000001</v>
      </c>
      <c r="I240" s="183"/>
      <c r="J240" s="184">
        <f>ROUND(I240*H240,2)</f>
        <v>0</v>
      </c>
      <c r="K240" s="185"/>
      <c r="L240" s="35"/>
      <c r="M240" s="186" t="s">
        <v>1</v>
      </c>
      <c r="N240" s="187" t="s">
        <v>38</v>
      </c>
      <c r="O240" s="73"/>
      <c r="P240" s="188">
        <f>O240*H240</f>
        <v>0</v>
      </c>
      <c r="Q240" s="188">
        <v>0</v>
      </c>
      <c r="R240" s="188">
        <f>Q240*H240</f>
        <v>0</v>
      </c>
      <c r="S240" s="188">
        <v>0</v>
      </c>
      <c r="T240" s="189">
        <f>S240*H240</f>
        <v>0</v>
      </c>
      <c r="U240" s="34"/>
      <c r="V240" s="34"/>
      <c r="W240" s="34"/>
      <c r="X240" s="34"/>
      <c r="Y240" s="34"/>
      <c r="Z240" s="34"/>
      <c r="AA240" s="34"/>
      <c r="AB240" s="34"/>
      <c r="AC240" s="34"/>
      <c r="AD240" s="34"/>
      <c r="AE240" s="34"/>
      <c r="AR240" s="190" t="s">
        <v>97</v>
      </c>
      <c r="AT240" s="190" t="s">
        <v>284</v>
      </c>
      <c r="AU240" s="190" t="s">
        <v>80</v>
      </c>
      <c r="AY240" s="15" t="s">
        <v>281</v>
      </c>
      <c r="BE240" s="191">
        <f>IF(N240="základní",J240,0)</f>
        <v>0</v>
      </c>
      <c r="BF240" s="191">
        <f>IF(N240="snížená",J240,0)</f>
        <v>0</v>
      </c>
      <c r="BG240" s="191">
        <f>IF(N240="zákl. přenesená",J240,0)</f>
        <v>0</v>
      </c>
      <c r="BH240" s="191">
        <f>IF(N240="sníž. přenesená",J240,0)</f>
        <v>0</v>
      </c>
      <c r="BI240" s="191">
        <f>IF(N240="nulová",J240,0)</f>
        <v>0</v>
      </c>
      <c r="BJ240" s="15" t="s">
        <v>80</v>
      </c>
      <c r="BK240" s="191">
        <f>ROUND(I240*H240,2)</f>
        <v>0</v>
      </c>
      <c r="BL240" s="15" t="s">
        <v>97</v>
      </c>
      <c r="BM240" s="190" t="s">
        <v>1199</v>
      </c>
    </row>
    <row r="241" s="2" customFormat="1">
      <c r="A241" s="34"/>
      <c r="B241" s="35"/>
      <c r="C241" s="34"/>
      <c r="D241" s="192" t="s">
        <v>290</v>
      </c>
      <c r="E241" s="34"/>
      <c r="F241" s="193" t="s">
        <v>1016</v>
      </c>
      <c r="G241" s="34"/>
      <c r="H241" s="34"/>
      <c r="I241" s="194"/>
      <c r="J241" s="34"/>
      <c r="K241" s="34"/>
      <c r="L241" s="35"/>
      <c r="M241" s="195"/>
      <c r="N241" s="196"/>
      <c r="O241" s="73"/>
      <c r="P241" s="73"/>
      <c r="Q241" s="73"/>
      <c r="R241" s="73"/>
      <c r="S241" s="73"/>
      <c r="T241" s="74"/>
      <c r="U241" s="34"/>
      <c r="V241" s="34"/>
      <c r="W241" s="34"/>
      <c r="X241" s="34"/>
      <c r="Y241" s="34"/>
      <c r="Z241" s="34"/>
      <c r="AA241" s="34"/>
      <c r="AB241" s="34"/>
      <c r="AC241" s="34"/>
      <c r="AD241" s="34"/>
      <c r="AE241" s="34"/>
      <c r="AT241" s="15" t="s">
        <v>290</v>
      </c>
      <c r="AU241" s="15" t="s">
        <v>80</v>
      </c>
    </row>
    <row r="242" s="2" customFormat="1">
      <c r="A242" s="34"/>
      <c r="B242" s="35"/>
      <c r="C242" s="34"/>
      <c r="D242" s="192" t="s">
        <v>291</v>
      </c>
      <c r="E242" s="34"/>
      <c r="F242" s="197" t="s">
        <v>1200</v>
      </c>
      <c r="G242" s="34"/>
      <c r="H242" s="34"/>
      <c r="I242" s="194"/>
      <c r="J242" s="34"/>
      <c r="K242" s="34"/>
      <c r="L242" s="35"/>
      <c r="M242" s="195"/>
      <c r="N242" s="196"/>
      <c r="O242" s="73"/>
      <c r="P242" s="73"/>
      <c r="Q242" s="73"/>
      <c r="R242" s="73"/>
      <c r="S242" s="73"/>
      <c r="T242" s="74"/>
      <c r="U242" s="34"/>
      <c r="V242" s="34"/>
      <c r="W242" s="34"/>
      <c r="X242" s="34"/>
      <c r="Y242" s="34"/>
      <c r="Z242" s="34"/>
      <c r="AA242" s="34"/>
      <c r="AB242" s="34"/>
      <c r="AC242" s="34"/>
      <c r="AD242" s="34"/>
      <c r="AE242" s="34"/>
      <c r="AT242" s="15" t="s">
        <v>291</v>
      </c>
      <c r="AU242" s="15" t="s">
        <v>80</v>
      </c>
    </row>
    <row r="243" s="2" customFormat="1" ht="16.5" customHeight="1">
      <c r="A243" s="34"/>
      <c r="B243" s="177"/>
      <c r="C243" s="178" t="s">
        <v>809</v>
      </c>
      <c r="D243" s="178" t="s">
        <v>284</v>
      </c>
      <c r="E243" s="179" t="s">
        <v>1019</v>
      </c>
      <c r="F243" s="180" t="s">
        <v>1020</v>
      </c>
      <c r="G243" s="181" t="s">
        <v>505</v>
      </c>
      <c r="H243" s="203">
        <v>42</v>
      </c>
      <c r="I243" s="183"/>
      <c r="J243" s="184">
        <f>ROUND(I243*H243,2)</f>
        <v>0</v>
      </c>
      <c r="K243" s="185"/>
      <c r="L243" s="35"/>
      <c r="M243" s="186" t="s">
        <v>1</v>
      </c>
      <c r="N243" s="187" t="s">
        <v>38</v>
      </c>
      <c r="O243" s="73"/>
      <c r="P243" s="188">
        <f>O243*H243</f>
        <v>0</v>
      </c>
      <c r="Q243" s="188">
        <v>0</v>
      </c>
      <c r="R243" s="188">
        <f>Q243*H243</f>
        <v>0</v>
      </c>
      <c r="S243" s="188">
        <v>0</v>
      </c>
      <c r="T243" s="189">
        <f>S243*H243</f>
        <v>0</v>
      </c>
      <c r="U243" s="34"/>
      <c r="V243" s="34"/>
      <c r="W243" s="34"/>
      <c r="X243" s="34"/>
      <c r="Y243" s="34"/>
      <c r="Z243" s="34"/>
      <c r="AA243" s="34"/>
      <c r="AB243" s="34"/>
      <c r="AC243" s="34"/>
      <c r="AD243" s="34"/>
      <c r="AE243" s="34"/>
      <c r="AR243" s="190" t="s">
        <v>97</v>
      </c>
      <c r="AT243" s="190" t="s">
        <v>284</v>
      </c>
      <c r="AU243" s="190" t="s">
        <v>80</v>
      </c>
      <c r="AY243" s="15" t="s">
        <v>281</v>
      </c>
      <c r="BE243" s="191">
        <f>IF(N243="základní",J243,0)</f>
        <v>0</v>
      </c>
      <c r="BF243" s="191">
        <f>IF(N243="snížená",J243,0)</f>
        <v>0</v>
      </c>
      <c r="BG243" s="191">
        <f>IF(N243="zákl. přenesená",J243,0)</f>
        <v>0</v>
      </c>
      <c r="BH243" s="191">
        <f>IF(N243="sníž. přenesená",J243,0)</f>
        <v>0</v>
      </c>
      <c r="BI243" s="191">
        <f>IF(N243="nulová",J243,0)</f>
        <v>0</v>
      </c>
      <c r="BJ243" s="15" t="s">
        <v>80</v>
      </c>
      <c r="BK243" s="191">
        <f>ROUND(I243*H243,2)</f>
        <v>0</v>
      </c>
      <c r="BL243" s="15" t="s">
        <v>97</v>
      </c>
      <c r="BM243" s="190" t="s">
        <v>1201</v>
      </c>
    </row>
    <row r="244" s="2" customFormat="1">
      <c r="A244" s="34"/>
      <c r="B244" s="35"/>
      <c r="C244" s="34"/>
      <c r="D244" s="192" t="s">
        <v>290</v>
      </c>
      <c r="E244" s="34"/>
      <c r="F244" s="193" t="s">
        <v>1020</v>
      </c>
      <c r="G244" s="34"/>
      <c r="H244" s="34"/>
      <c r="I244" s="194"/>
      <c r="J244" s="34"/>
      <c r="K244" s="34"/>
      <c r="L244" s="35"/>
      <c r="M244" s="195"/>
      <c r="N244" s="196"/>
      <c r="O244" s="73"/>
      <c r="P244" s="73"/>
      <c r="Q244" s="73"/>
      <c r="R244" s="73"/>
      <c r="S244" s="73"/>
      <c r="T244" s="74"/>
      <c r="U244" s="34"/>
      <c r="V244" s="34"/>
      <c r="W244" s="34"/>
      <c r="X244" s="34"/>
      <c r="Y244" s="34"/>
      <c r="Z244" s="34"/>
      <c r="AA244" s="34"/>
      <c r="AB244" s="34"/>
      <c r="AC244" s="34"/>
      <c r="AD244" s="34"/>
      <c r="AE244" s="34"/>
      <c r="AT244" s="15" t="s">
        <v>290</v>
      </c>
      <c r="AU244" s="15" t="s">
        <v>80</v>
      </c>
    </row>
    <row r="245" s="2" customFormat="1">
      <c r="A245" s="34"/>
      <c r="B245" s="35"/>
      <c r="C245" s="34"/>
      <c r="D245" s="192" t="s">
        <v>291</v>
      </c>
      <c r="E245" s="34"/>
      <c r="F245" s="197" t="s">
        <v>1202</v>
      </c>
      <c r="G245" s="34"/>
      <c r="H245" s="34"/>
      <c r="I245" s="194"/>
      <c r="J245" s="34"/>
      <c r="K245" s="34"/>
      <c r="L245" s="35"/>
      <c r="M245" s="195"/>
      <c r="N245" s="196"/>
      <c r="O245" s="73"/>
      <c r="P245" s="73"/>
      <c r="Q245" s="73"/>
      <c r="R245" s="73"/>
      <c r="S245" s="73"/>
      <c r="T245" s="74"/>
      <c r="U245" s="34"/>
      <c r="V245" s="34"/>
      <c r="W245" s="34"/>
      <c r="X245" s="34"/>
      <c r="Y245" s="34"/>
      <c r="Z245" s="34"/>
      <c r="AA245" s="34"/>
      <c r="AB245" s="34"/>
      <c r="AC245" s="34"/>
      <c r="AD245" s="34"/>
      <c r="AE245" s="34"/>
      <c r="AT245" s="15" t="s">
        <v>291</v>
      </c>
      <c r="AU245" s="15" t="s">
        <v>80</v>
      </c>
    </row>
    <row r="246" s="2" customFormat="1" ht="24.15" customHeight="1">
      <c r="A246" s="34"/>
      <c r="B246" s="177"/>
      <c r="C246" s="178" t="s">
        <v>814</v>
      </c>
      <c r="D246" s="178" t="s">
        <v>284</v>
      </c>
      <c r="E246" s="179" t="s">
        <v>1023</v>
      </c>
      <c r="F246" s="180" t="s">
        <v>1024</v>
      </c>
      <c r="G246" s="181" t="s">
        <v>403</v>
      </c>
      <c r="H246" s="203">
        <v>23.425000000000001</v>
      </c>
      <c r="I246" s="183"/>
      <c r="J246" s="184">
        <f>ROUND(I246*H246,2)</f>
        <v>0</v>
      </c>
      <c r="K246" s="185"/>
      <c r="L246" s="35"/>
      <c r="M246" s="186" t="s">
        <v>1</v>
      </c>
      <c r="N246" s="187" t="s">
        <v>38</v>
      </c>
      <c r="O246" s="73"/>
      <c r="P246" s="188">
        <f>O246*H246</f>
        <v>0</v>
      </c>
      <c r="Q246" s="188">
        <v>0</v>
      </c>
      <c r="R246" s="188">
        <f>Q246*H246</f>
        <v>0</v>
      </c>
      <c r="S246" s="188">
        <v>0</v>
      </c>
      <c r="T246" s="189">
        <f>S246*H246</f>
        <v>0</v>
      </c>
      <c r="U246" s="34"/>
      <c r="V246" s="34"/>
      <c r="W246" s="34"/>
      <c r="X246" s="34"/>
      <c r="Y246" s="34"/>
      <c r="Z246" s="34"/>
      <c r="AA246" s="34"/>
      <c r="AB246" s="34"/>
      <c r="AC246" s="34"/>
      <c r="AD246" s="34"/>
      <c r="AE246" s="34"/>
      <c r="AR246" s="190" t="s">
        <v>97</v>
      </c>
      <c r="AT246" s="190" t="s">
        <v>284</v>
      </c>
      <c r="AU246" s="190" t="s">
        <v>80</v>
      </c>
      <c r="AY246" s="15" t="s">
        <v>281</v>
      </c>
      <c r="BE246" s="191">
        <f>IF(N246="základní",J246,0)</f>
        <v>0</v>
      </c>
      <c r="BF246" s="191">
        <f>IF(N246="snížená",J246,0)</f>
        <v>0</v>
      </c>
      <c r="BG246" s="191">
        <f>IF(N246="zákl. přenesená",J246,0)</f>
        <v>0</v>
      </c>
      <c r="BH246" s="191">
        <f>IF(N246="sníž. přenesená",J246,0)</f>
        <v>0</v>
      </c>
      <c r="BI246" s="191">
        <f>IF(N246="nulová",J246,0)</f>
        <v>0</v>
      </c>
      <c r="BJ246" s="15" t="s">
        <v>80</v>
      </c>
      <c r="BK246" s="191">
        <f>ROUND(I246*H246,2)</f>
        <v>0</v>
      </c>
      <c r="BL246" s="15" t="s">
        <v>97</v>
      </c>
      <c r="BM246" s="190" t="s">
        <v>1203</v>
      </c>
    </row>
    <row r="247" s="2" customFormat="1">
      <c r="A247" s="34"/>
      <c r="B247" s="35"/>
      <c r="C247" s="34"/>
      <c r="D247" s="192" t="s">
        <v>290</v>
      </c>
      <c r="E247" s="34"/>
      <c r="F247" s="193" t="s">
        <v>1024</v>
      </c>
      <c r="G247" s="34"/>
      <c r="H247" s="34"/>
      <c r="I247" s="194"/>
      <c r="J247" s="34"/>
      <c r="K247" s="34"/>
      <c r="L247" s="35"/>
      <c r="M247" s="195"/>
      <c r="N247" s="196"/>
      <c r="O247" s="73"/>
      <c r="P247" s="73"/>
      <c r="Q247" s="73"/>
      <c r="R247" s="73"/>
      <c r="S247" s="73"/>
      <c r="T247" s="74"/>
      <c r="U247" s="34"/>
      <c r="V247" s="34"/>
      <c r="W247" s="34"/>
      <c r="X247" s="34"/>
      <c r="Y247" s="34"/>
      <c r="Z247" s="34"/>
      <c r="AA247" s="34"/>
      <c r="AB247" s="34"/>
      <c r="AC247" s="34"/>
      <c r="AD247" s="34"/>
      <c r="AE247" s="34"/>
      <c r="AT247" s="15" t="s">
        <v>290</v>
      </c>
      <c r="AU247" s="15" t="s">
        <v>80</v>
      </c>
    </row>
    <row r="248" s="2" customFormat="1">
      <c r="A248" s="34"/>
      <c r="B248" s="35"/>
      <c r="C248" s="34"/>
      <c r="D248" s="192" t="s">
        <v>291</v>
      </c>
      <c r="E248" s="34"/>
      <c r="F248" s="197" t="s">
        <v>1204</v>
      </c>
      <c r="G248" s="34"/>
      <c r="H248" s="34"/>
      <c r="I248" s="194"/>
      <c r="J248" s="34"/>
      <c r="K248" s="34"/>
      <c r="L248" s="35"/>
      <c r="M248" s="195"/>
      <c r="N248" s="196"/>
      <c r="O248" s="73"/>
      <c r="P248" s="73"/>
      <c r="Q248" s="73"/>
      <c r="R248" s="73"/>
      <c r="S248" s="73"/>
      <c r="T248" s="74"/>
      <c r="U248" s="34"/>
      <c r="V248" s="34"/>
      <c r="W248" s="34"/>
      <c r="X248" s="34"/>
      <c r="Y248" s="34"/>
      <c r="Z248" s="34"/>
      <c r="AA248" s="34"/>
      <c r="AB248" s="34"/>
      <c r="AC248" s="34"/>
      <c r="AD248" s="34"/>
      <c r="AE248" s="34"/>
      <c r="AT248" s="15" t="s">
        <v>291</v>
      </c>
      <c r="AU248" s="15" t="s">
        <v>80</v>
      </c>
    </row>
    <row r="249" s="2" customFormat="1" ht="24.15" customHeight="1">
      <c r="A249" s="34"/>
      <c r="B249" s="177"/>
      <c r="C249" s="178" t="s">
        <v>512</v>
      </c>
      <c r="D249" s="178" t="s">
        <v>284</v>
      </c>
      <c r="E249" s="179" t="s">
        <v>1027</v>
      </c>
      <c r="F249" s="180" t="s">
        <v>1028</v>
      </c>
      <c r="G249" s="181" t="s">
        <v>403</v>
      </c>
      <c r="H249" s="203">
        <v>23.425000000000001</v>
      </c>
      <c r="I249" s="183"/>
      <c r="J249" s="184">
        <f>ROUND(I249*H249,2)</f>
        <v>0</v>
      </c>
      <c r="K249" s="185"/>
      <c r="L249" s="35"/>
      <c r="M249" s="186" t="s">
        <v>1</v>
      </c>
      <c r="N249" s="187" t="s">
        <v>38</v>
      </c>
      <c r="O249" s="73"/>
      <c r="P249" s="188">
        <f>O249*H249</f>
        <v>0</v>
      </c>
      <c r="Q249" s="188">
        <v>0</v>
      </c>
      <c r="R249" s="188">
        <f>Q249*H249</f>
        <v>0</v>
      </c>
      <c r="S249" s="188">
        <v>0</v>
      </c>
      <c r="T249" s="189">
        <f>S249*H249</f>
        <v>0</v>
      </c>
      <c r="U249" s="34"/>
      <c r="V249" s="34"/>
      <c r="W249" s="34"/>
      <c r="X249" s="34"/>
      <c r="Y249" s="34"/>
      <c r="Z249" s="34"/>
      <c r="AA249" s="34"/>
      <c r="AB249" s="34"/>
      <c r="AC249" s="34"/>
      <c r="AD249" s="34"/>
      <c r="AE249" s="34"/>
      <c r="AR249" s="190" t="s">
        <v>97</v>
      </c>
      <c r="AT249" s="190" t="s">
        <v>284</v>
      </c>
      <c r="AU249" s="190" t="s">
        <v>80</v>
      </c>
      <c r="AY249" s="15" t="s">
        <v>281</v>
      </c>
      <c r="BE249" s="191">
        <f>IF(N249="základní",J249,0)</f>
        <v>0</v>
      </c>
      <c r="BF249" s="191">
        <f>IF(N249="snížená",J249,0)</f>
        <v>0</v>
      </c>
      <c r="BG249" s="191">
        <f>IF(N249="zákl. přenesená",J249,0)</f>
        <v>0</v>
      </c>
      <c r="BH249" s="191">
        <f>IF(N249="sníž. přenesená",J249,0)</f>
        <v>0</v>
      </c>
      <c r="BI249" s="191">
        <f>IF(N249="nulová",J249,0)</f>
        <v>0</v>
      </c>
      <c r="BJ249" s="15" t="s">
        <v>80</v>
      </c>
      <c r="BK249" s="191">
        <f>ROUND(I249*H249,2)</f>
        <v>0</v>
      </c>
      <c r="BL249" s="15" t="s">
        <v>97</v>
      </c>
      <c r="BM249" s="190" t="s">
        <v>1205</v>
      </c>
    </row>
    <row r="250" s="2" customFormat="1">
      <c r="A250" s="34"/>
      <c r="B250" s="35"/>
      <c r="C250" s="34"/>
      <c r="D250" s="192" t="s">
        <v>290</v>
      </c>
      <c r="E250" s="34"/>
      <c r="F250" s="193" t="s">
        <v>1028</v>
      </c>
      <c r="G250" s="34"/>
      <c r="H250" s="34"/>
      <c r="I250" s="194"/>
      <c r="J250" s="34"/>
      <c r="K250" s="34"/>
      <c r="L250" s="35"/>
      <c r="M250" s="195"/>
      <c r="N250" s="196"/>
      <c r="O250" s="73"/>
      <c r="P250" s="73"/>
      <c r="Q250" s="73"/>
      <c r="R250" s="73"/>
      <c r="S250" s="73"/>
      <c r="T250" s="74"/>
      <c r="U250" s="34"/>
      <c r="V250" s="34"/>
      <c r="W250" s="34"/>
      <c r="X250" s="34"/>
      <c r="Y250" s="34"/>
      <c r="Z250" s="34"/>
      <c r="AA250" s="34"/>
      <c r="AB250" s="34"/>
      <c r="AC250" s="34"/>
      <c r="AD250" s="34"/>
      <c r="AE250" s="34"/>
      <c r="AT250" s="15" t="s">
        <v>290</v>
      </c>
      <c r="AU250" s="15" t="s">
        <v>80</v>
      </c>
    </row>
    <row r="251" s="2" customFormat="1">
      <c r="A251" s="34"/>
      <c r="B251" s="35"/>
      <c r="C251" s="34"/>
      <c r="D251" s="192" t="s">
        <v>291</v>
      </c>
      <c r="E251" s="34"/>
      <c r="F251" s="197" t="s">
        <v>1204</v>
      </c>
      <c r="G251" s="34"/>
      <c r="H251" s="34"/>
      <c r="I251" s="194"/>
      <c r="J251" s="34"/>
      <c r="K251" s="34"/>
      <c r="L251" s="35"/>
      <c r="M251" s="195"/>
      <c r="N251" s="196"/>
      <c r="O251" s="73"/>
      <c r="P251" s="73"/>
      <c r="Q251" s="73"/>
      <c r="R251" s="73"/>
      <c r="S251" s="73"/>
      <c r="T251" s="74"/>
      <c r="U251" s="34"/>
      <c r="V251" s="34"/>
      <c r="W251" s="34"/>
      <c r="X251" s="34"/>
      <c r="Y251" s="34"/>
      <c r="Z251" s="34"/>
      <c r="AA251" s="34"/>
      <c r="AB251" s="34"/>
      <c r="AC251" s="34"/>
      <c r="AD251" s="34"/>
      <c r="AE251" s="34"/>
      <c r="AT251" s="15" t="s">
        <v>291</v>
      </c>
      <c r="AU251" s="15" t="s">
        <v>80</v>
      </c>
    </row>
    <row r="252" s="2" customFormat="1" ht="49.05" customHeight="1">
      <c r="A252" s="34"/>
      <c r="B252" s="177"/>
      <c r="C252" s="178" t="s">
        <v>517</v>
      </c>
      <c r="D252" s="178" t="s">
        <v>284</v>
      </c>
      <c r="E252" s="179" t="s">
        <v>1206</v>
      </c>
      <c r="F252" s="180" t="s">
        <v>1207</v>
      </c>
      <c r="G252" s="181" t="s">
        <v>410</v>
      </c>
      <c r="H252" s="203">
        <v>9</v>
      </c>
      <c r="I252" s="183"/>
      <c r="J252" s="184">
        <f>ROUND(I252*H252,2)</f>
        <v>0</v>
      </c>
      <c r="K252" s="185"/>
      <c r="L252" s="35"/>
      <c r="M252" s="186" t="s">
        <v>1</v>
      </c>
      <c r="N252" s="187" t="s">
        <v>38</v>
      </c>
      <c r="O252" s="73"/>
      <c r="P252" s="188">
        <f>O252*H252</f>
        <v>0</v>
      </c>
      <c r="Q252" s="188">
        <v>0</v>
      </c>
      <c r="R252" s="188">
        <f>Q252*H252</f>
        <v>0</v>
      </c>
      <c r="S252" s="188">
        <v>0</v>
      </c>
      <c r="T252" s="189">
        <f>S252*H252</f>
        <v>0</v>
      </c>
      <c r="U252" s="34"/>
      <c r="V252" s="34"/>
      <c r="W252" s="34"/>
      <c r="X252" s="34"/>
      <c r="Y252" s="34"/>
      <c r="Z252" s="34"/>
      <c r="AA252" s="34"/>
      <c r="AB252" s="34"/>
      <c r="AC252" s="34"/>
      <c r="AD252" s="34"/>
      <c r="AE252" s="34"/>
      <c r="AR252" s="190" t="s">
        <v>97</v>
      </c>
      <c r="AT252" s="190" t="s">
        <v>284</v>
      </c>
      <c r="AU252" s="190" t="s">
        <v>80</v>
      </c>
      <c r="AY252" s="15" t="s">
        <v>281</v>
      </c>
      <c r="BE252" s="191">
        <f>IF(N252="základní",J252,0)</f>
        <v>0</v>
      </c>
      <c r="BF252" s="191">
        <f>IF(N252="snížená",J252,0)</f>
        <v>0</v>
      </c>
      <c r="BG252" s="191">
        <f>IF(N252="zákl. přenesená",J252,0)</f>
        <v>0</v>
      </c>
      <c r="BH252" s="191">
        <f>IF(N252="sníž. přenesená",J252,0)</f>
        <v>0</v>
      </c>
      <c r="BI252" s="191">
        <f>IF(N252="nulová",J252,0)</f>
        <v>0</v>
      </c>
      <c r="BJ252" s="15" t="s">
        <v>80</v>
      </c>
      <c r="BK252" s="191">
        <f>ROUND(I252*H252,2)</f>
        <v>0</v>
      </c>
      <c r="BL252" s="15" t="s">
        <v>97</v>
      </c>
      <c r="BM252" s="190" t="s">
        <v>1208</v>
      </c>
    </row>
    <row r="253" s="2" customFormat="1">
      <c r="A253" s="34"/>
      <c r="B253" s="35"/>
      <c r="C253" s="34"/>
      <c r="D253" s="192" t="s">
        <v>290</v>
      </c>
      <c r="E253" s="34"/>
      <c r="F253" s="193" t="s">
        <v>1207</v>
      </c>
      <c r="G253" s="34"/>
      <c r="H253" s="34"/>
      <c r="I253" s="194"/>
      <c r="J253" s="34"/>
      <c r="K253" s="34"/>
      <c r="L253" s="35"/>
      <c r="M253" s="195"/>
      <c r="N253" s="196"/>
      <c r="O253" s="73"/>
      <c r="P253" s="73"/>
      <c r="Q253" s="73"/>
      <c r="R253" s="73"/>
      <c r="S253" s="73"/>
      <c r="T253" s="74"/>
      <c r="U253" s="34"/>
      <c r="V253" s="34"/>
      <c r="W253" s="34"/>
      <c r="X253" s="34"/>
      <c r="Y253" s="34"/>
      <c r="Z253" s="34"/>
      <c r="AA253" s="34"/>
      <c r="AB253" s="34"/>
      <c r="AC253" s="34"/>
      <c r="AD253" s="34"/>
      <c r="AE253" s="34"/>
      <c r="AT253" s="15" t="s">
        <v>290</v>
      </c>
      <c r="AU253" s="15" t="s">
        <v>80</v>
      </c>
    </row>
    <row r="254" s="2" customFormat="1">
      <c r="A254" s="34"/>
      <c r="B254" s="35"/>
      <c r="C254" s="34"/>
      <c r="D254" s="192" t="s">
        <v>291</v>
      </c>
      <c r="E254" s="34"/>
      <c r="F254" s="197" t="s">
        <v>1209</v>
      </c>
      <c r="G254" s="34"/>
      <c r="H254" s="34"/>
      <c r="I254" s="194"/>
      <c r="J254" s="34"/>
      <c r="K254" s="34"/>
      <c r="L254" s="35"/>
      <c r="M254" s="195"/>
      <c r="N254" s="196"/>
      <c r="O254" s="73"/>
      <c r="P254" s="73"/>
      <c r="Q254" s="73"/>
      <c r="R254" s="73"/>
      <c r="S254" s="73"/>
      <c r="T254" s="74"/>
      <c r="U254" s="34"/>
      <c r="V254" s="34"/>
      <c r="W254" s="34"/>
      <c r="X254" s="34"/>
      <c r="Y254" s="34"/>
      <c r="Z254" s="34"/>
      <c r="AA254" s="34"/>
      <c r="AB254" s="34"/>
      <c r="AC254" s="34"/>
      <c r="AD254" s="34"/>
      <c r="AE254" s="34"/>
      <c r="AT254" s="15" t="s">
        <v>291</v>
      </c>
      <c r="AU254" s="15" t="s">
        <v>80</v>
      </c>
    </row>
    <row r="255" s="2" customFormat="1" ht="49.05" customHeight="1">
      <c r="A255" s="34"/>
      <c r="B255" s="177"/>
      <c r="C255" s="178" t="s">
        <v>522</v>
      </c>
      <c r="D255" s="178" t="s">
        <v>284</v>
      </c>
      <c r="E255" s="179" t="s">
        <v>1210</v>
      </c>
      <c r="F255" s="180" t="s">
        <v>1211</v>
      </c>
      <c r="G255" s="181" t="s">
        <v>410</v>
      </c>
      <c r="H255" s="203">
        <v>8</v>
      </c>
      <c r="I255" s="183"/>
      <c r="J255" s="184">
        <f>ROUND(I255*H255,2)</f>
        <v>0</v>
      </c>
      <c r="K255" s="185"/>
      <c r="L255" s="35"/>
      <c r="M255" s="186" t="s">
        <v>1</v>
      </c>
      <c r="N255" s="187" t="s">
        <v>38</v>
      </c>
      <c r="O255" s="73"/>
      <c r="P255" s="188">
        <f>O255*H255</f>
        <v>0</v>
      </c>
      <c r="Q255" s="188">
        <v>0</v>
      </c>
      <c r="R255" s="188">
        <f>Q255*H255</f>
        <v>0</v>
      </c>
      <c r="S255" s="188">
        <v>0</v>
      </c>
      <c r="T255" s="189">
        <f>S255*H255</f>
        <v>0</v>
      </c>
      <c r="U255" s="34"/>
      <c r="V255" s="34"/>
      <c r="W255" s="34"/>
      <c r="X255" s="34"/>
      <c r="Y255" s="34"/>
      <c r="Z255" s="34"/>
      <c r="AA255" s="34"/>
      <c r="AB255" s="34"/>
      <c r="AC255" s="34"/>
      <c r="AD255" s="34"/>
      <c r="AE255" s="34"/>
      <c r="AR255" s="190" t="s">
        <v>97</v>
      </c>
      <c r="AT255" s="190" t="s">
        <v>284</v>
      </c>
      <c r="AU255" s="190" t="s">
        <v>80</v>
      </c>
      <c r="AY255" s="15" t="s">
        <v>281</v>
      </c>
      <c r="BE255" s="191">
        <f>IF(N255="základní",J255,0)</f>
        <v>0</v>
      </c>
      <c r="BF255" s="191">
        <f>IF(N255="snížená",J255,0)</f>
        <v>0</v>
      </c>
      <c r="BG255" s="191">
        <f>IF(N255="zákl. přenesená",J255,0)</f>
        <v>0</v>
      </c>
      <c r="BH255" s="191">
        <f>IF(N255="sníž. přenesená",J255,0)</f>
        <v>0</v>
      </c>
      <c r="BI255" s="191">
        <f>IF(N255="nulová",J255,0)</f>
        <v>0</v>
      </c>
      <c r="BJ255" s="15" t="s">
        <v>80</v>
      </c>
      <c r="BK255" s="191">
        <f>ROUND(I255*H255,2)</f>
        <v>0</v>
      </c>
      <c r="BL255" s="15" t="s">
        <v>97</v>
      </c>
      <c r="BM255" s="190" t="s">
        <v>1212</v>
      </c>
    </row>
    <row r="256" s="2" customFormat="1">
      <c r="A256" s="34"/>
      <c r="B256" s="35"/>
      <c r="C256" s="34"/>
      <c r="D256" s="192" t="s">
        <v>290</v>
      </c>
      <c r="E256" s="34"/>
      <c r="F256" s="193" t="s">
        <v>1211</v>
      </c>
      <c r="G256" s="34"/>
      <c r="H256" s="34"/>
      <c r="I256" s="194"/>
      <c r="J256" s="34"/>
      <c r="K256" s="34"/>
      <c r="L256" s="35"/>
      <c r="M256" s="195"/>
      <c r="N256" s="196"/>
      <c r="O256" s="73"/>
      <c r="P256" s="73"/>
      <c r="Q256" s="73"/>
      <c r="R256" s="73"/>
      <c r="S256" s="73"/>
      <c r="T256" s="74"/>
      <c r="U256" s="34"/>
      <c r="V256" s="34"/>
      <c r="W256" s="34"/>
      <c r="X256" s="34"/>
      <c r="Y256" s="34"/>
      <c r="Z256" s="34"/>
      <c r="AA256" s="34"/>
      <c r="AB256" s="34"/>
      <c r="AC256" s="34"/>
      <c r="AD256" s="34"/>
      <c r="AE256" s="34"/>
      <c r="AT256" s="15" t="s">
        <v>290</v>
      </c>
      <c r="AU256" s="15" t="s">
        <v>80</v>
      </c>
    </row>
    <row r="257" s="2" customFormat="1">
      <c r="A257" s="34"/>
      <c r="B257" s="35"/>
      <c r="C257" s="34"/>
      <c r="D257" s="192" t="s">
        <v>291</v>
      </c>
      <c r="E257" s="34"/>
      <c r="F257" s="197" t="s">
        <v>1213</v>
      </c>
      <c r="G257" s="34"/>
      <c r="H257" s="34"/>
      <c r="I257" s="194"/>
      <c r="J257" s="34"/>
      <c r="K257" s="34"/>
      <c r="L257" s="35"/>
      <c r="M257" s="195"/>
      <c r="N257" s="196"/>
      <c r="O257" s="73"/>
      <c r="P257" s="73"/>
      <c r="Q257" s="73"/>
      <c r="R257" s="73"/>
      <c r="S257" s="73"/>
      <c r="T257" s="74"/>
      <c r="U257" s="34"/>
      <c r="V257" s="34"/>
      <c r="W257" s="34"/>
      <c r="X257" s="34"/>
      <c r="Y257" s="34"/>
      <c r="Z257" s="34"/>
      <c r="AA257" s="34"/>
      <c r="AB257" s="34"/>
      <c r="AC257" s="34"/>
      <c r="AD257" s="34"/>
      <c r="AE257" s="34"/>
      <c r="AT257" s="15" t="s">
        <v>291</v>
      </c>
      <c r="AU257" s="15" t="s">
        <v>80</v>
      </c>
    </row>
    <row r="258" s="2" customFormat="1" ht="49.05" customHeight="1">
      <c r="A258" s="34"/>
      <c r="B258" s="177"/>
      <c r="C258" s="178" t="s">
        <v>526</v>
      </c>
      <c r="D258" s="178" t="s">
        <v>284</v>
      </c>
      <c r="E258" s="179" t="s">
        <v>1214</v>
      </c>
      <c r="F258" s="180" t="s">
        <v>1215</v>
      </c>
      <c r="G258" s="181" t="s">
        <v>410</v>
      </c>
      <c r="H258" s="203">
        <v>11</v>
      </c>
      <c r="I258" s="183"/>
      <c r="J258" s="184">
        <f>ROUND(I258*H258,2)</f>
        <v>0</v>
      </c>
      <c r="K258" s="185"/>
      <c r="L258" s="35"/>
      <c r="M258" s="186" t="s">
        <v>1</v>
      </c>
      <c r="N258" s="187" t="s">
        <v>38</v>
      </c>
      <c r="O258" s="73"/>
      <c r="P258" s="188">
        <f>O258*H258</f>
        <v>0</v>
      </c>
      <c r="Q258" s="188">
        <v>0</v>
      </c>
      <c r="R258" s="188">
        <f>Q258*H258</f>
        <v>0</v>
      </c>
      <c r="S258" s="188">
        <v>0</v>
      </c>
      <c r="T258" s="189">
        <f>S258*H258</f>
        <v>0</v>
      </c>
      <c r="U258" s="34"/>
      <c r="V258" s="34"/>
      <c r="W258" s="34"/>
      <c r="X258" s="34"/>
      <c r="Y258" s="34"/>
      <c r="Z258" s="34"/>
      <c r="AA258" s="34"/>
      <c r="AB258" s="34"/>
      <c r="AC258" s="34"/>
      <c r="AD258" s="34"/>
      <c r="AE258" s="34"/>
      <c r="AR258" s="190" t="s">
        <v>97</v>
      </c>
      <c r="AT258" s="190" t="s">
        <v>284</v>
      </c>
      <c r="AU258" s="190" t="s">
        <v>80</v>
      </c>
      <c r="AY258" s="15" t="s">
        <v>281</v>
      </c>
      <c r="BE258" s="191">
        <f>IF(N258="základní",J258,0)</f>
        <v>0</v>
      </c>
      <c r="BF258" s="191">
        <f>IF(N258="snížená",J258,0)</f>
        <v>0</v>
      </c>
      <c r="BG258" s="191">
        <f>IF(N258="zákl. přenesená",J258,0)</f>
        <v>0</v>
      </c>
      <c r="BH258" s="191">
        <f>IF(N258="sníž. přenesená",J258,0)</f>
        <v>0</v>
      </c>
      <c r="BI258" s="191">
        <f>IF(N258="nulová",J258,0)</f>
        <v>0</v>
      </c>
      <c r="BJ258" s="15" t="s">
        <v>80</v>
      </c>
      <c r="BK258" s="191">
        <f>ROUND(I258*H258,2)</f>
        <v>0</v>
      </c>
      <c r="BL258" s="15" t="s">
        <v>97</v>
      </c>
      <c r="BM258" s="190" t="s">
        <v>1216</v>
      </c>
    </row>
    <row r="259" s="2" customFormat="1">
      <c r="A259" s="34"/>
      <c r="B259" s="35"/>
      <c r="C259" s="34"/>
      <c r="D259" s="192" t="s">
        <v>290</v>
      </c>
      <c r="E259" s="34"/>
      <c r="F259" s="193" t="s">
        <v>1215</v>
      </c>
      <c r="G259" s="34"/>
      <c r="H259" s="34"/>
      <c r="I259" s="194"/>
      <c r="J259" s="34"/>
      <c r="K259" s="34"/>
      <c r="L259" s="35"/>
      <c r="M259" s="195"/>
      <c r="N259" s="196"/>
      <c r="O259" s="73"/>
      <c r="P259" s="73"/>
      <c r="Q259" s="73"/>
      <c r="R259" s="73"/>
      <c r="S259" s="73"/>
      <c r="T259" s="74"/>
      <c r="U259" s="34"/>
      <c r="V259" s="34"/>
      <c r="W259" s="34"/>
      <c r="X259" s="34"/>
      <c r="Y259" s="34"/>
      <c r="Z259" s="34"/>
      <c r="AA259" s="34"/>
      <c r="AB259" s="34"/>
      <c r="AC259" s="34"/>
      <c r="AD259" s="34"/>
      <c r="AE259" s="34"/>
      <c r="AT259" s="15" t="s">
        <v>290</v>
      </c>
      <c r="AU259" s="15" t="s">
        <v>80</v>
      </c>
    </row>
    <row r="260" s="2" customFormat="1">
      <c r="A260" s="34"/>
      <c r="B260" s="35"/>
      <c r="C260" s="34"/>
      <c r="D260" s="192" t="s">
        <v>291</v>
      </c>
      <c r="E260" s="34"/>
      <c r="F260" s="197" t="s">
        <v>1217</v>
      </c>
      <c r="G260" s="34"/>
      <c r="H260" s="34"/>
      <c r="I260" s="194"/>
      <c r="J260" s="34"/>
      <c r="K260" s="34"/>
      <c r="L260" s="35"/>
      <c r="M260" s="195"/>
      <c r="N260" s="196"/>
      <c r="O260" s="73"/>
      <c r="P260" s="73"/>
      <c r="Q260" s="73"/>
      <c r="R260" s="73"/>
      <c r="S260" s="73"/>
      <c r="T260" s="74"/>
      <c r="U260" s="34"/>
      <c r="V260" s="34"/>
      <c r="W260" s="34"/>
      <c r="X260" s="34"/>
      <c r="Y260" s="34"/>
      <c r="Z260" s="34"/>
      <c r="AA260" s="34"/>
      <c r="AB260" s="34"/>
      <c r="AC260" s="34"/>
      <c r="AD260" s="34"/>
      <c r="AE260" s="34"/>
      <c r="AT260" s="15" t="s">
        <v>291</v>
      </c>
      <c r="AU260" s="15" t="s">
        <v>80</v>
      </c>
    </row>
    <row r="261" s="2" customFormat="1" ht="49.05" customHeight="1">
      <c r="A261" s="34"/>
      <c r="B261" s="177"/>
      <c r="C261" s="178" t="s">
        <v>838</v>
      </c>
      <c r="D261" s="178" t="s">
        <v>284</v>
      </c>
      <c r="E261" s="179" t="s">
        <v>1218</v>
      </c>
      <c r="F261" s="180" t="s">
        <v>1219</v>
      </c>
      <c r="G261" s="181" t="s">
        <v>410</v>
      </c>
      <c r="H261" s="203">
        <v>4</v>
      </c>
      <c r="I261" s="183"/>
      <c r="J261" s="184">
        <f>ROUND(I261*H261,2)</f>
        <v>0</v>
      </c>
      <c r="K261" s="185"/>
      <c r="L261" s="35"/>
      <c r="M261" s="186" t="s">
        <v>1</v>
      </c>
      <c r="N261" s="187" t="s">
        <v>38</v>
      </c>
      <c r="O261" s="73"/>
      <c r="P261" s="188">
        <f>O261*H261</f>
        <v>0</v>
      </c>
      <c r="Q261" s="188">
        <v>0</v>
      </c>
      <c r="R261" s="188">
        <f>Q261*H261</f>
        <v>0</v>
      </c>
      <c r="S261" s="188">
        <v>0</v>
      </c>
      <c r="T261" s="189">
        <f>S261*H261</f>
        <v>0</v>
      </c>
      <c r="U261" s="34"/>
      <c r="V261" s="34"/>
      <c r="W261" s="34"/>
      <c r="X261" s="34"/>
      <c r="Y261" s="34"/>
      <c r="Z261" s="34"/>
      <c r="AA261" s="34"/>
      <c r="AB261" s="34"/>
      <c r="AC261" s="34"/>
      <c r="AD261" s="34"/>
      <c r="AE261" s="34"/>
      <c r="AR261" s="190" t="s">
        <v>97</v>
      </c>
      <c r="AT261" s="190" t="s">
        <v>284</v>
      </c>
      <c r="AU261" s="190" t="s">
        <v>80</v>
      </c>
      <c r="AY261" s="15" t="s">
        <v>281</v>
      </c>
      <c r="BE261" s="191">
        <f>IF(N261="základní",J261,0)</f>
        <v>0</v>
      </c>
      <c r="BF261" s="191">
        <f>IF(N261="snížená",J261,0)</f>
        <v>0</v>
      </c>
      <c r="BG261" s="191">
        <f>IF(N261="zákl. přenesená",J261,0)</f>
        <v>0</v>
      </c>
      <c r="BH261" s="191">
        <f>IF(N261="sníž. přenesená",J261,0)</f>
        <v>0</v>
      </c>
      <c r="BI261" s="191">
        <f>IF(N261="nulová",J261,0)</f>
        <v>0</v>
      </c>
      <c r="BJ261" s="15" t="s">
        <v>80</v>
      </c>
      <c r="BK261" s="191">
        <f>ROUND(I261*H261,2)</f>
        <v>0</v>
      </c>
      <c r="BL261" s="15" t="s">
        <v>97</v>
      </c>
      <c r="BM261" s="190" t="s">
        <v>1220</v>
      </c>
    </row>
    <row r="262" s="2" customFormat="1">
      <c r="A262" s="34"/>
      <c r="B262" s="35"/>
      <c r="C262" s="34"/>
      <c r="D262" s="192" t="s">
        <v>290</v>
      </c>
      <c r="E262" s="34"/>
      <c r="F262" s="193" t="s">
        <v>1219</v>
      </c>
      <c r="G262" s="34"/>
      <c r="H262" s="34"/>
      <c r="I262" s="194"/>
      <c r="J262" s="34"/>
      <c r="K262" s="34"/>
      <c r="L262" s="35"/>
      <c r="M262" s="195"/>
      <c r="N262" s="196"/>
      <c r="O262" s="73"/>
      <c r="P262" s="73"/>
      <c r="Q262" s="73"/>
      <c r="R262" s="73"/>
      <c r="S262" s="73"/>
      <c r="T262" s="74"/>
      <c r="U262" s="34"/>
      <c r="V262" s="34"/>
      <c r="W262" s="34"/>
      <c r="X262" s="34"/>
      <c r="Y262" s="34"/>
      <c r="Z262" s="34"/>
      <c r="AA262" s="34"/>
      <c r="AB262" s="34"/>
      <c r="AC262" s="34"/>
      <c r="AD262" s="34"/>
      <c r="AE262" s="34"/>
      <c r="AT262" s="15" t="s">
        <v>290</v>
      </c>
      <c r="AU262" s="15" t="s">
        <v>80</v>
      </c>
    </row>
    <row r="263" s="2" customFormat="1">
      <c r="A263" s="34"/>
      <c r="B263" s="35"/>
      <c r="C263" s="34"/>
      <c r="D263" s="192" t="s">
        <v>291</v>
      </c>
      <c r="E263" s="34"/>
      <c r="F263" s="197" t="s">
        <v>1221</v>
      </c>
      <c r="G263" s="34"/>
      <c r="H263" s="34"/>
      <c r="I263" s="194"/>
      <c r="J263" s="34"/>
      <c r="K263" s="34"/>
      <c r="L263" s="35"/>
      <c r="M263" s="195"/>
      <c r="N263" s="196"/>
      <c r="O263" s="73"/>
      <c r="P263" s="73"/>
      <c r="Q263" s="73"/>
      <c r="R263" s="73"/>
      <c r="S263" s="73"/>
      <c r="T263" s="74"/>
      <c r="U263" s="34"/>
      <c r="V263" s="34"/>
      <c r="W263" s="34"/>
      <c r="X263" s="34"/>
      <c r="Y263" s="34"/>
      <c r="Z263" s="34"/>
      <c r="AA263" s="34"/>
      <c r="AB263" s="34"/>
      <c r="AC263" s="34"/>
      <c r="AD263" s="34"/>
      <c r="AE263" s="34"/>
      <c r="AT263" s="15" t="s">
        <v>291</v>
      </c>
      <c r="AU263" s="15" t="s">
        <v>80</v>
      </c>
    </row>
    <row r="264" s="12" customFormat="1" ht="25.92" customHeight="1">
      <c r="A264" s="12"/>
      <c r="B264" s="164"/>
      <c r="C264" s="12"/>
      <c r="D264" s="165" t="s">
        <v>72</v>
      </c>
      <c r="E264" s="166" t="s">
        <v>540</v>
      </c>
      <c r="F264" s="166" t="s">
        <v>803</v>
      </c>
      <c r="G264" s="12"/>
      <c r="H264" s="12"/>
      <c r="I264" s="167"/>
      <c r="J264" s="168">
        <f>BK264</f>
        <v>0</v>
      </c>
      <c r="K264" s="12"/>
      <c r="L264" s="164"/>
      <c r="M264" s="169"/>
      <c r="N264" s="170"/>
      <c r="O264" s="170"/>
      <c r="P264" s="171">
        <f>SUM(P265:P270)</f>
        <v>0</v>
      </c>
      <c r="Q264" s="170"/>
      <c r="R264" s="171">
        <f>SUM(R265:R270)</f>
        <v>0</v>
      </c>
      <c r="S264" s="170"/>
      <c r="T264" s="172">
        <f>SUM(T265:T270)</f>
        <v>0</v>
      </c>
      <c r="U264" s="12"/>
      <c r="V264" s="12"/>
      <c r="W264" s="12"/>
      <c r="X264" s="12"/>
      <c r="Y264" s="12"/>
      <c r="Z264" s="12"/>
      <c r="AA264" s="12"/>
      <c r="AB264" s="12"/>
      <c r="AC264" s="12"/>
      <c r="AD264" s="12"/>
      <c r="AE264" s="12"/>
      <c r="AR264" s="165" t="s">
        <v>80</v>
      </c>
      <c r="AT264" s="173" t="s">
        <v>72</v>
      </c>
      <c r="AU264" s="173" t="s">
        <v>73</v>
      </c>
      <c r="AY264" s="165" t="s">
        <v>281</v>
      </c>
      <c r="BK264" s="174">
        <f>SUM(BK265:BK270)</f>
        <v>0</v>
      </c>
    </row>
    <row r="265" s="2" customFormat="1" ht="16.5" customHeight="1">
      <c r="A265" s="34"/>
      <c r="B265" s="177"/>
      <c r="C265" s="178" t="s">
        <v>843</v>
      </c>
      <c r="D265" s="178" t="s">
        <v>284</v>
      </c>
      <c r="E265" s="179" t="s">
        <v>1034</v>
      </c>
      <c r="F265" s="180" t="s">
        <v>1035</v>
      </c>
      <c r="G265" s="181" t="s">
        <v>510</v>
      </c>
      <c r="H265" s="203">
        <v>0.057000000000000002</v>
      </c>
      <c r="I265" s="183"/>
      <c r="J265" s="184">
        <f>ROUND(I265*H265,2)</f>
        <v>0</v>
      </c>
      <c r="K265" s="185"/>
      <c r="L265" s="35"/>
      <c r="M265" s="186" t="s">
        <v>1</v>
      </c>
      <c r="N265" s="187" t="s">
        <v>38</v>
      </c>
      <c r="O265" s="73"/>
      <c r="P265" s="188">
        <f>O265*H265</f>
        <v>0</v>
      </c>
      <c r="Q265" s="188">
        <v>0</v>
      </c>
      <c r="R265" s="188">
        <f>Q265*H265</f>
        <v>0</v>
      </c>
      <c r="S265" s="188">
        <v>0</v>
      </c>
      <c r="T265" s="189">
        <f>S265*H265</f>
        <v>0</v>
      </c>
      <c r="U265" s="34"/>
      <c r="V265" s="34"/>
      <c r="W265" s="34"/>
      <c r="X265" s="34"/>
      <c r="Y265" s="34"/>
      <c r="Z265" s="34"/>
      <c r="AA265" s="34"/>
      <c r="AB265" s="34"/>
      <c r="AC265" s="34"/>
      <c r="AD265" s="34"/>
      <c r="AE265" s="34"/>
      <c r="AR265" s="190" t="s">
        <v>97</v>
      </c>
      <c r="AT265" s="190" t="s">
        <v>284</v>
      </c>
      <c r="AU265" s="190" t="s">
        <v>80</v>
      </c>
      <c r="AY265" s="15" t="s">
        <v>281</v>
      </c>
      <c r="BE265" s="191">
        <f>IF(N265="základní",J265,0)</f>
        <v>0</v>
      </c>
      <c r="BF265" s="191">
        <f>IF(N265="snížená",J265,0)</f>
        <v>0</v>
      </c>
      <c r="BG265" s="191">
        <f>IF(N265="zákl. přenesená",J265,0)</f>
        <v>0</v>
      </c>
      <c r="BH265" s="191">
        <f>IF(N265="sníž. přenesená",J265,0)</f>
        <v>0</v>
      </c>
      <c r="BI265" s="191">
        <f>IF(N265="nulová",J265,0)</f>
        <v>0</v>
      </c>
      <c r="BJ265" s="15" t="s">
        <v>80</v>
      </c>
      <c r="BK265" s="191">
        <f>ROUND(I265*H265,2)</f>
        <v>0</v>
      </c>
      <c r="BL265" s="15" t="s">
        <v>97</v>
      </c>
      <c r="BM265" s="190" t="s">
        <v>1222</v>
      </c>
    </row>
    <row r="266" s="2" customFormat="1">
      <c r="A266" s="34"/>
      <c r="B266" s="35"/>
      <c r="C266" s="34"/>
      <c r="D266" s="192" t="s">
        <v>290</v>
      </c>
      <c r="E266" s="34"/>
      <c r="F266" s="193" t="s">
        <v>1035</v>
      </c>
      <c r="G266" s="34"/>
      <c r="H266" s="34"/>
      <c r="I266" s="194"/>
      <c r="J266" s="34"/>
      <c r="K266" s="34"/>
      <c r="L266" s="35"/>
      <c r="M266" s="195"/>
      <c r="N266" s="196"/>
      <c r="O266" s="73"/>
      <c r="P266" s="73"/>
      <c r="Q266" s="73"/>
      <c r="R266" s="73"/>
      <c r="S266" s="73"/>
      <c r="T266" s="74"/>
      <c r="U266" s="34"/>
      <c r="V266" s="34"/>
      <c r="W266" s="34"/>
      <c r="X266" s="34"/>
      <c r="Y266" s="34"/>
      <c r="Z266" s="34"/>
      <c r="AA266" s="34"/>
      <c r="AB266" s="34"/>
      <c r="AC266" s="34"/>
      <c r="AD266" s="34"/>
      <c r="AE266" s="34"/>
      <c r="AT266" s="15" t="s">
        <v>290</v>
      </c>
      <c r="AU266" s="15" t="s">
        <v>80</v>
      </c>
    </row>
    <row r="267" s="2" customFormat="1">
      <c r="A267" s="34"/>
      <c r="B267" s="35"/>
      <c r="C267" s="34"/>
      <c r="D267" s="192" t="s">
        <v>291</v>
      </c>
      <c r="E267" s="34"/>
      <c r="F267" s="197" t="s">
        <v>1223</v>
      </c>
      <c r="G267" s="34"/>
      <c r="H267" s="34"/>
      <c r="I267" s="194"/>
      <c r="J267" s="34"/>
      <c r="K267" s="34"/>
      <c r="L267" s="35"/>
      <c r="M267" s="195"/>
      <c r="N267" s="196"/>
      <c r="O267" s="73"/>
      <c r="P267" s="73"/>
      <c r="Q267" s="73"/>
      <c r="R267" s="73"/>
      <c r="S267" s="73"/>
      <c r="T267" s="74"/>
      <c r="U267" s="34"/>
      <c r="V267" s="34"/>
      <c r="W267" s="34"/>
      <c r="X267" s="34"/>
      <c r="Y267" s="34"/>
      <c r="Z267" s="34"/>
      <c r="AA267" s="34"/>
      <c r="AB267" s="34"/>
      <c r="AC267" s="34"/>
      <c r="AD267" s="34"/>
      <c r="AE267" s="34"/>
      <c r="AT267" s="15" t="s">
        <v>291</v>
      </c>
      <c r="AU267" s="15" t="s">
        <v>80</v>
      </c>
    </row>
    <row r="268" s="2" customFormat="1" ht="37.8" customHeight="1">
      <c r="A268" s="34"/>
      <c r="B268" s="177"/>
      <c r="C268" s="178" t="s">
        <v>536</v>
      </c>
      <c r="D268" s="178" t="s">
        <v>284</v>
      </c>
      <c r="E268" s="179" t="s">
        <v>632</v>
      </c>
      <c r="F268" s="180" t="s">
        <v>805</v>
      </c>
      <c r="G268" s="181" t="s">
        <v>403</v>
      </c>
      <c r="H268" s="203">
        <v>18</v>
      </c>
      <c r="I268" s="183"/>
      <c r="J268" s="184">
        <f>ROUND(I268*H268,2)</f>
        <v>0</v>
      </c>
      <c r="K268" s="185"/>
      <c r="L268" s="35"/>
      <c r="M268" s="186" t="s">
        <v>1</v>
      </c>
      <c r="N268" s="187" t="s">
        <v>38</v>
      </c>
      <c r="O268" s="73"/>
      <c r="P268" s="188">
        <f>O268*H268</f>
        <v>0</v>
      </c>
      <c r="Q268" s="188">
        <v>0</v>
      </c>
      <c r="R268" s="188">
        <f>Q268*H268</f>
        <v>0</v>
      </c>
      <c r="S268" s="188">
        <v>0</v>
      </c>
      <c r="T268" s="189">
        <f>S268*H268</f>
        <v>0</v>
      </c>
      <c r="U268" s="34"/>
      <c r="V268" s="34"/>
      <c r="W268" s="34"/>
      <c r="X268" s="34"/>
      <c r="Y268" s="34"/>
      <c r="Z268" s="34"/>
      <c r="AA268" s="34"/>
      <c r="AB268" s="34"/>
      <c r="AC268" s="34"/>
      <c r="AD268" s="34"/>
      <c r="AE268" s="34"/>
      <c r="AR268" s="190" t="s">
        <v>97</v>
      </c>
      <c r="AT268" s="190" t="s">
        <v>284</v>
      </c>
      <c r="AU268" s="190" t="s">
        <v>80</v>
      </c>
      <c r="AY268" s="15" t="s">
        <v>281</v>
      </c>
      <c r="BE268" s="191">
        <f>IF(N268="základní",J268,0)</f>
        <v>0</v>
      </c>
      <c r="BF268" s="191">
        <f>IF(N268="snížená",J268,0)</f>
        <v>0</v>
      </c>
      <c r="BG268" s="191">
        <f>IF(N268="zákl. přenesená",J268,0)</f>
        <v>0</v>
      </c>
      <c r="BH268" s="191">
        <f>IF(N268="sníž. přenesená",J268,0)</f>
        <v>0</v>
      </c>
      <c r="BI268" s="191">
        <f>IF(N268="nulová",J268,0)</f>
        <v>0</v>
      </c>
      <c r="BJ268" s="15" t="s">
        <v>80</v>
      </c>
      <c r="BK268" s="191">
        <f>ROUND(I268*H268,2)</f>
        <v>0</v>
      </c>
      <c r="BL268" s="15" t="s">
        <v>97</v>
      </c>
      <c r="BM268" s="190" t="s">
        <v>1224</v>
      </c>
    </row>
    <row r="269" s="2" customFormat="1">
      <c r="A269" s="34"/>
      <c r="B269" s="35"/>
      <c r="C269" s="34"/>
      <c r="D269" s="192" t="s">
        <v>290</v>
      </c>
      <c r="E269" s="34"/>
      <c r="F269" s="193" t="s">
        <v>805</v>
      </c>
      <c r="G269" s="34"/>
      <c r="H269" s="34"/>
      <c r="I269" s="194"/>
      <c r="J269" s="34"/>
      <c r="K269" s="34"/>
      <c r="L269" s="35"/>
      <c r="M269" s="195"/>
      <c r="N269" s="196"/>
      <c r="O269" s="73"/>
      <c r="P269" s="73"/>
      <c r="Q269" s="73"/>
      <c r="R269" s="73"/>
      <c r="S269" s="73"/>
      <c r="T269" s="74"/>
      <c r="U269" s="34"/>
      <c r="V269" s="34"/>
      <c r="W269" s="34"/>
      <c r="X269" s="34"/>
      <c r="Y269" s="34"/>
      <c r="Z269" s="34"/>
      <c r="AA269" s="34"/>
      <c r="AB269" s="34"/>
      <c r="AC269" s="34"/>
      <c r="AD269" s="34"/>
      <c r="AE269" s="34"/>
      <c r="AT269" s="15" t="s">
        <v>290</v>
      </c>
      <c r="AU269" s="15" t="s">
        <v>80</v>
      </c>
    </row>
    <row r="270" s="2" customFormat="1">
      <c r="A270" s="34"/>
      <c r="B270" s="35"/>
      <c r="C270" s="34"/>
      <c r="D270" s="192" t="s">
        <v>291</v>
      </c>
      <c r="E270" s="34"/>
      <c r="F270" s="197" t="s">
        <v>1225</v>
      </c>
      <c r="G270" s="34"/>
      <c r="H270" s="34"/>
      <c r="I270" s="194"/>
      <c r="J270" s="34"/>
      <c r="K270" s="34"/>
      <c r="L270" s="35"/>
      <c r="M270" s="195"/>
      <c r="N270" s="196"/>
      <c r="O270" s="73"/>
      <c r="P270" s="73"/>
      <c r="Q270" s="73"/>
      <c r="R270" s="73"/>
      <c r="S270" s="73"/>
      <c r="T270" s="74"/>
      <c r="U270" s="34"/>
      <c r="V270" s="34"/>
      <c r="W270" s="34"/>
      <c r="X270" s="34"/>
      <c r="Y270" s="34"/>
      <c r="Z270" s="34"/>
      <c r="AA270" s="34"/>
      <c r="AB270" s="34"/>
      <c r="AC270" s="34"/>
      <c r="AD270" s="34"/>
      <c r="AE270" s="34"/>
      <c r="AT270" s="15" t="s">
        <v>291</v>
      </c>
      <c r="AU270" s="15" t="s">
        <v>80</v>
      </c>
    </row>
    <row r="271" s="12" customFormat="1" ht="25.92" customHeight="1">
      <c r="A271" s="12"/>
      <c r="B271" s="164"/>
      <c r="C271" s="12"/>
      <c r="D271" s="165" t="s">
        <v>72</v>
      </c>
      <c r="E271" s="166" t="s">
        <v>317</v>
      </c>
      <c r="F271" s="166" t="s">
        <v>808</v>
      </c>
      <c r="G271" s="12"/>
      <c r="H271" s="12"/>
      <c r="I271" s="167"/>
      <c r="J271" s="168">
        <f>BK271</f>
        <v>0</v>
      </c>
      <c r="K271" s="12"/>
      <c r="L271" s="164"/>
      <c r="M271" s="169"/>
      <c r="N271" s="170"/>
      <c r="O271" s="170"/>
      <c r="P271" s="171">
        <f>SUM(P272:P279)</f>
        <v>0</v>
      </c>
      <c r="Q271" s="170"/>
      <c r="R271" s="171">
        <f>SUM(R272:R279)</f>
        <v>0</v>
      </c>
      <c r="S271" s="170"/>
      <c r="T271" s="172">
        <f>SUM(T272:T279)</f>
        <v>0</v>
      </c>
      <c r="U271" s="12"/>
      <c r="V271" s="12"/>
      <c r="W271" s="12"/>
      <c r="X271" s="12"/>
      <c r="Y271" s="12"/>
      <c r="Z271" s="12"/>
      <c r="AA271" s="12"/>
      <c r="AB271" s="12"/>
      <c r="AC271" s="12"/>
      <c r="AD271" s="12"/>
      <c r="AE271" s="12"/>
      <c r="AR271" s="165" t="s">
        <v>80</v>
      </c>
      <c r="AT271" s="173" t="s">
        <v>72</v>
      </c>
      <c r="AU271" s="173" t="s">
        <v>73</v>
      </c>
      <c r="AY271" s="165" t="s">
        <v>281</v>
      </c>
      <c r="BK271" s="174">
        <f>SUM(BK272:BK279)</f>
        <v>0</v>
      </c>
    </row>
    <row r="272" s="2" customFormat="1" ht="16.5" customHeight="1">
      <c r="A272" s="34"/>
      <c r="B272" s="177"/>
      <c r="C272" s="178" t="s">
        <v>540</v>
      </c>
      <c r="D272" s="178" t="s">
        <v>284</v>
      </c>
      <c r="E272" s="179" t="s">
        <v>1041</v>
      </c>
      <c r="F272" s="180" t="s">
        <v>1042</v>
      </c>
      <c r="G272" s="181" t="s">
        <v>505</v>
      </c>
      <c r="H272" s="203">
        <v>16.5</v>
      </c>
      <c r="I272" s="183"/>
      <c r="J272" s="184">
        <f>ROUND(I272*H272,2)</f>
        <v>0</v>
      </c>
      <c r="K272" s="185"/>
      <c r="L272" s="35"/>
      <c r="M272" s="186" t="s">
        <v>1</v>
      </c>
      <c r="N272" s="187" t="s">
        <v>38</v>
      </c>
      <c r="O272" s="73"/>
      <c r="P272" s="188">
        <f>O272*H272</f>
        <v>0</v>
      </c>
      <c r="Q272" s="188">
        <v>0</v>
      </c>
      <c r="R272" s="188">
        <f>Q272*H272</f>
        <v>0</v>
      </c>
      <c r="S272" s="188">
        <v>0</v>
      </c>
      <c r="T272" s="189">
        <f>S272*H272</f>
        <v>0</v>
      </c>
      <c r="U272" s="34"/>
      <c r="V272" s="34"/>
      <c r="W272" s="34"/>
      <c r="X272" s="34"/>
      <c r="Y272" s="34"/>
      <c r="Z272" s="34"/>
      <c r="AA272" s="34"/>
      <c r="AB272" s="34"/>
      <c r="AC272" s="34"/>
      <c r="AD272" s="34"/>
      <c r="AE272" s="34"/>
      <c r="AR272" s="190" t="s">
        <v>97</v>
      </c>
      <c r="AT272" s="190" t="s">
        <v>284</v>
      </c>
      <c r="AU272" s="190" t="s">
        <v>80</v>
      </c>
      <c r="AY272" s="15" t="s">
        <v>281</v>
      </c>
      <c r="BE272" s="191">
        <f>IF(N272="základní",J272,0)</f>
        <v>0</v>
      </c>
      <c r="BF272" s="191">
        <f>IF(N272="snížená",J272,0)</f>
        <v>0</v>
      </c>
      <c r="BG272" s="191">
        <f>IF(N272="zákl. přenesená",J272,0)</f>
        <v>0</v>
      </c>
      <c r="BH272" s="191">
        <f>IF(N272="sníž. přenesená",J272,0)</f>
        <v>0</v>
      </c>
      <c r="BI272" s="191">
        <f>IF(N272="nulová",J272,0)</f>
        <v>0</v>
      </c>
      <c r="BJ272" s="15" t="s">
        <v>80</v>
      </c>
      <c r="BK272" s="191">
        <f>ROUND(I272*H272,2)</f>
        <v>0</v>
      </c>
      <c r="BL272" s="15" t="s">
        <v>97</v>
      </c>
      <c r="BM272" s="190" t="s">
        <v>1226</v>
      </c>
    </row>
    <row r="273" s="2" customFormat="1">
      <c r="A273" s="34"/>
      <c r="B273" s="35"/>
      <c r="C273" s="34"/>
      <c r="D273" s="192" t="s">
        <v>290</v>
      </c>
      <c r="E273" s="34"/>
      <c r="F273" s="193" t="s">
        <v>1042</v>
      </c>
      <c r="G273" s="34"/>
      <c r="H273" s="34"/>
      <c r="I273" s="194"/>
      <c r="J273" s="34"/>
      <c r="K273" s="34"/>
      <c r="L273" s="35"/>
      <c r="M273" s="195"/>
      <c r="N273" s="196"/>
      <c r="O273" s="73"/>
      <c r="P273" s="73"/>
      <c r="Q273" s="73"/>
      <c r="R273" s="73"/>
      <c r="S273" s="73"/>
      <c r="T273" s="74"/>
      <c r="U273" s="34"/>
      <c r="V273" s="34"/>
      <c r="W273" s="34"/>
      <c r="X273" s="34"/>
      <c r="Y273" s="34"/>
      <c r="Z273" s="34"/>
      <c r="AA273" s="34"/>
      <c r="AB273" s="34"/>
      <c r="AC273" s="34"/>
      <c r="AD273" s="34"/>
      <c r="AE273" s="34"/>
      <c r="AT273" s="15" t="s">
        <v>290</v>
      </c>
      <c r="AU273" s="15" t="s">
        <v>80</v>
      </c>
    </row>
    <row r="274" s="2" customFormat="1">
      <c r="A274" s="34"/>
      <c r="B274" s="35"/>
      <c r="C274" s="34"/>
      <c r="D274" s="192" t="s">
        <v>291</v>
      </c>
      <c r="E274" s="34"/>
      <c r="F274" s="197" t="s">
        <v>1227</v>
      </c>
      <c r="G274" s="34"/>
      <c r="H274" s="34"/>
      <c r="I274" s="194"/>
      <c r="J274" s="34"/>
      <c r="K274" s="34"/>
      <c r="L274" s="35"/>
      <c r="M274" s="195"/>
      <c r="N274" s="196"/>
      <c r="O274" s="73"/>
      <c r="P274" s="73"/>
      <c r="Q274" s="73"/>
      <c r="R274" s="73"/>
      <c r="S274" s="73"/>
      <c r="T274" s="74"/>
      <c r="U274" s="34"/>
      <c r="V274" s="34"/>
      <c r="W274" s="34"/>
      <c r="X274" s="34"/>
      <c r="Y274" s="34"/>
      <c r="Z274" s="34"/>
      <c r="AA274" s="34"/>
      <c r="AB274" s="34"/>
      <c r="AC274" s="34"/>
      <c r="AD274" s="34"/>
      <c r="AE274" s="34"/>
      <c r="AT274" s="15" t="s">
        <v>291</v>
      </c>
      <c r="AU274" s="15" t="s">
        <v>80</v>
      </c>
    </row>
    <row r="275" s="2" customFormat="1" ht="33" customHeight="1">
      <c r="A275" s="34"/>
      <c r="B275" s="177"/>
      <c r="C275" s="178" t="s">
        <v>544</v>
      </c>
      <c r="D275" s="178" t="s">
        <v>284</v>
      </c>
      <c r="E275" s="179" t="s">
        <v>1045</v>
      </c>
      <c r="F275" s="180" t="s">
        <v>1228</v>
      </c>
      <c r="G275" s="181" t="s">
        <v>505</v>
      </c>
      <c r="H275" s="203">
        <v>18.149999999999999</v>
      </c>
      <c r="I275" s="183"/>
      <c r="J275" s="184">
        <f>ROUND(I275*H275,2)</f>
        <v>0</v>
      </c>
      <c r="K275" s="185"/>
      <c r="L275" s="35"/>
      <c r="M275" s="186" t="s">
        <v>1</v>
      </c>
      <c r="N275" s="187" t="s">
        <v>38</v>
      </c>
      <c r="O275" s="73"/>
      <c r="P275" s="188">
        <f>O275*H275</f>
        <v>0</v>
      </c>
      <c r="Q275" s="188">
        <v>0</v>
      </c>
      <c r="R275" s="188">
        <f>Q275*H275</f>
        <v>0</v>
      </c>
      <c r="S275" s="188">
        <v>0</v>
      </c>
      <c r="T275" s="189">
        <f>S275*H275</f>
        <v>0</v>
      </c>
      <c r="U275" s="34"/>
      <c r="V275" s="34"/>
      <c r="W275" s="34"/>
      <c r="X275" s="34"/>
      <c r="Y275" s="34"/>
      <c r="Z275" s="34"/>
      <c r="AA275" s="34"/>
      <c r="AB275" s="34"/>
      <c r="AC275" s="34"/>
      <c r="AD275" s="34"/>
      <c r="AE275" s="34"/>
      <c r="AR275" s="190" t="s">
        <v>97</v>
      </c>
      <c r="AT275" s="190" t="s">
        <v>284</v>
      </c>
      <c r="AU275" s="190" t="s">
        <v>80</v>
      </c>
      <c r="AY275" s="15" t="s">
        <v>281</v>
      </c>
      <c r="BE275" s="191">
        <f>IF(N275="základní",J275,0)</f>
        <v>0</v>
      </c>
      <c r="BF275" s="191">
        <f>IF(N275="snížená",J275,0)</f>
        <v>0</v>
      </c>
      <c r="BG275" s="191">
        <f>IF(N275="zákl. přenesená",J275,0)</f>
        <v>0</v>
      </c>
      <c r="BH275" s="191">
        <f>IF(N275="sníž. přenesená",J275,0)</f>
        <v>0</v>
      </c>
      <c r="BI275" s="191">
        <f>IF(N275="nulová",J275,0)</f>
        <v>0</v>
      </c>
      <c r="BJ275" s="15" t="s">
        <v>80</v>
      </c>
      <c r="BK275" s="191">
        <f>ROUND(I275*H275,2)</f>
        <v>0</v>
      </c>
      <c r="BL275" s="15" t="s">
        <v>97</v>
      </c>
      <c r="BM275" s="190" t="s">
        <v>1229</v>
      </c>
    </row>
    <row r="276" s="2" customFormat="1">
      <c r="A276" s="34"/>
      <c r="B276" s="35"/>
      <c r="C276" s="34"/>
      <c r="D276" s="192" t="s">
        <v>290</v>
      </c>
      <c r="E276" s="34"/>
      <c r="F276" s="193" t="s">
        <v>1228</v>
      </c>
      <c r="G276" s="34"/>
      <c r="H276" s="34"/>
      <c r="I276" s="194"/>
      <c r="J276" s="34"/>
      <c r="K276" s="34"/>
      <c r="L276" s="35"/>
      <c r="M276" s="195"/>
      <c r="N276" s="196"/>
      <c r="O276" s="73"/>
      <c r="P276" s="73"/>
      <c r="Q276" s="73"/>
      <c r="R276" s="73"/>
      <c r="S276" s="73"/>
      <c r="T276" s="74"/>
      <c r="U276" s="34"/>
      <c r="V276" s="34"/>
      <c r="W276" s="34"/>
      <c r="X276" s="34"/>
      <c r="Y276" s="34"/>
      <c r="Z276" s="34"/>
      <c r="AA276" s="34"/>
      <c r="AB276" s="34"/>
      <c r="AC276" s="34"/>
      <c r="AD276" s="34"/>
      <c r="AE276" s="34"/>
      <c r="AT276" s="15" t="s">
        <v>290</v>
      </c>
      <c r="AU276" s="15" t="s">
        <v>80</v>
      </c>
    </row>
    <row r="277" s="2" customFormat="1">
      <c r="A277" s="34"/>
      <c r="B277" s="35"/>
      <c r="C277" s="34"/>
      <c r="D277" s="192" t="s">
        <v>291</v>
      </c>
      <c r="E277" s="34"/>
      <c r="F277" s="197" t="s">
        <v>1230</v>
      </c>
      <c r="G277" s="34"/>
      <c r="H277" s="34"/>
      <c r="I277" s="194"/>
      <c r="J277" s="34"/>
      <c r="K277" s="34"/>
      <c r="L277" s="35"/>
      <c r="M277" s="195"/>
      <c r="N277" s="196"/>
      <c r="O277" s="73"/>
      <c r="P277" s="73"/>
      <c r="Q277" s="73"/>
      <c r="R277" s="73"/>
      <c r="S277" s="73"/>
      <c r="T277" s="74"/>
      <c r="U277" s="34"/>
      <c r="V277" s="34"/>
      <c r="W277" s="34"/>
      <c r="X277" s="34"/>
      <c r="Y277" s="34"/>
      <c r="Z277" s="34"/>
      <c r="AA277" s="34"/>
      <c r="AB277" s="34"/>
      <c r="AC277" s="34"/>
      <c r="AD277" s="34"/>
      <c r="AE277" s="34"/>
      <c r="AT277" s="15" t="s">
        <v>291</v>
      </c>
      <c r="AU277" s="15" t="s">
        <v>80</v>
      </c>
    </row>
    <row r="278" s="2" customFormat="1" ht="16.5" customHeight="1">
      <c r="A278" s="34"/>
      <c r="B278" s="177"/>
      <c r="C278" s="178" t="s">
        <v>862</v>
      </c>
      <c r="D278" s="178" t="s">
        <v>284</v>
      </c>
      <c r="E278" s="179" t="s">
        <v>1049</v>
      </c>
      <c r="F278" s="180" t="s">
        <v>1231</v>
      </c>
      <c r="G278" s="181" t="s">
        <v>410</v>
      </c>
      <c r="H278" s="203">
        <v>2</v>
      </c>
      <c r="I278" s="183"/>
      <c r="J278" s="184">
        <f>ROUND(I278*H278,2)</f>
        <v>0</v>
      </c>
      <c r="K278" s="185"/>
      <c r="L278" s="35"/>
      <c r="M278" s="186" t="s">
        <v>1</v>
      </c>
      <c r="N278" s="187" t="s">
        <v>38</v>
      </c>
      <c r="O278" s="73"/>
      <c r="P278" s="188">
        <f>O278*H278</f>
        <v>0</v>
      </c>
      <c r="Q278" s="188">
        <v>0</v>
      </c>
      <c r="R278" s="188">
        <f>Q278*H278</f>
        <v>0</v>
      </c>
      <c r="S278" s="188">
        <v>0</v>
      </c>
      <c r="T278" s="189">
        <f>S278*H278</f>
        <v>0</v>
      </c>
      <c r="U278" s="34"/>
      <c r="V278" s="34"/>
      <c r="W278" s="34"/>
      <c r="X278" s="34"/>
      <c r="Y278" s="34"/>
      <c r="Z278" s="34"/>
      <c r="AA278" s="34"/>
      <c r="AB278" s="34"/>
      <c r="AC278" s="34"/>
      <c r="AD278" s="34"/>
      <c r="AE278" s="34"/>
      <c r="AR278" s="190" t="s">
        <v>97</v>
      </c>
      <c r="AT278" s="190" t="s">
        <v>284</v>
      </c>
      <c r="AU278" s="190" t="s">
        <v>80</v>
      </c>
      <c r="AY278" s="15" t="s">
        <v>281</v>
      </c>
      <c r="BE278" s="191">
        <f>IF(N278="základní",J278,0)</f>
        <v>0</v>
      </c>
      <c r="BF278" s="191">
        <f>IF(N278="snížená",J278,0)</f>
        <v>0</v>
      </c>
      <c r="BG278" s="191">
        <f>IF(N278="zákl. přenesená",J278,0)</f>
        <v>0</v>
      </c>
      <c r="BH278" s="191">
        <f>IF(N278="sníž. přenesená",J278,0)</f>
        <v>0</v>
      </c>
      <c r="BI278" s="191">
        <f>IF(N278="nulová",J278,0)</f>
        <v>0</v>
      </c>
      <c r="BJ278" s="15" t="s">
        <v>80</v>
      </c>
      <c r="BK278" s="191">
        <f>ROUND(I278*H278,2)</f>
        <v>0</v>
      </c>
      <c r="BL278" s="15" t="s">
        <v>97</v>
      </c>
      <c r="BM278" s="190" t="s">
        <v>1232</v>
      </c>
    </row>
    <row r="279" s="2" customFormat="1">
      <c r="A279" s="34"/>
      <c r="B279" s="35"/>
      <c r="C279" s="34"/>
      <c r="D279" s="192" t="s">
        <v>290</v>
      </c>
      <c r="E279" s="34"/>
      <c r="F279" s="193" t="s">
        <v>1231</v>
      </c>
      <c r="G279" s="34"/>
      <c r="H279" s="34"/>
      <c r="I279" s="194"/>
      <c r="J279" s="34"/>
      <c r="K279" s="34"/>
      <c r="L279" s="35"/>
      <c r="M279" s="195"/>
      <c r="N279" s="196"/>
      <c r="O279" s="73"/>
      <c r="P279" s="73"/>
      <c r="Q279" s="73"/>
      <c r="R279" s="73"/>
      <c r="S279" s="73"/>
      <c r="T279" s="74"/>
      <c r="U279" s="34"/>
      <c r="V279" s="34"/>
      <c r="W279" s="34"/>
      <c r="X279" s="34"/>
      <c r="Y279" s="34"/>
      <c r="Z279" s="34"/>
      <c r="AA279" s="34"/>
      <c r="AB279" s="34"/>
      <c r="AC279" s="34"/>
      <c r="AD279" s="34"/>
      <c r="AE279" s="34"/>
      <c r="AT279" s="15" t="s">
        <v>290</v>
      </c>
      <c r="AU279" s="15" t="s">
        <v>80</v>
      </c>
    </row>
    <row r="280" s="12" customFormat="1" ht="25.92" customHeight="1">
      <c r="A280" s="12"/>
      <c r="B280" s="164"/>
      <c r="C280" s="12"/>
      <c r="D280" s="165" t="s">
        <v>72</v>
      </c>
      <c r="E280" s="166" t="s">
        <v>653</v>
      </c>
      <c r="F280" s="166" t="s">
        <v>654</v>
      </c>
      <c r="G280" s="12"/>
      <c r="H280" s="12"/>
      <c r="I280" s="167"/>
      <c r="J280" s="168">
        <f>BK280</f>
        <v>0</v>
      </c>
      <c r="K280" s="12"/>
      <c r="L280" s="164"/>
      <c r="M280" s="169"/>
      <c r="N280" s="170"/>
      <c r="O280" s="170"/>
      <c r="P280" s="171">
        <f>SUM(P281:P283)</f>
        <v>0</v>
      </c>
      <c r="Q280" s="170"/>
      <c r="R280" s="171">
        <f>SUM(R281:R283)</f>
        <v>0</v>
      </c>
      <c r="S280" s="170"/>
      <c r="T280" s="172">
        <f>SUM(T281:T283)</f>
        <v>0</v>
      </c>
      <c r="U280" s="12"/>
      <c r="V280" s="12"/>
      <c r="W280" s="12"/>
      <c r="X280" s="12"/>
      <c r="Y280" s="12"/>
      <c r="Z280" s="12"/>
      <c r="AA280" s="12"/>
      <c r="AB280" s="12"/>
      <c r="AC280" s="12"/>
      <c r="AD280" s="12"/>
      <c r="AE280" s="12"/>
      <c r="AR280" s="165" t="s">
        <v>80</v>
      </c>
      <c r="AT280" s="173" t="s">
        <v>72</v>
      </c>
      <c r="AU280" s="173" t="s">
        <v>73</v>
      </c>
      <c r="AY280" s="165" t="s">
        <v>281</v>
      </c>
      <c r="BK280" s="174">
        <f>SUM(BK281:BK283)</f>
        <v>0</v>
      </c>
    </row>
    <row r="281" s="2" customFormat="1" ht="24.15" customHeight="1">
      <c r="A281" s="34"/>
      <c r="B281" s="177"/>
      <c r="C281" s="178" t="s">
        <v>867</v>
      </c>
      <c r="D281" s="178" t="s">
        <v>284</v>
      </c>
      <c r="E281" s="179" t="s">
        <v>848</v>
      </c>
      <c r="F281" s="180" t="s">
        <v>849</v>
      </c>
      <c r="G281" s="181" t="s">
        <v>515</v>
      </c>
      <c r="H281" s="203">
        <v>96.209999999999994</v>
      </c>
      <c r="I281" s="183"/>
      <c r="J281" s="184">
        <f>ROUND(I281*H281,2)</f>
        <v>0</v>
      </c>
      <c r="K281" s="185"/>
      <c r="L281" s="35"/>
      <c r="M281" s="186" t="s">
        <v>1</v>
      </c>
      <c r="N281" s="187" t="s">
        <v>38</v>
      </c>
      <c r="O281" s="73"/>
      <c r="P281" s="188">
        <f>O281*H281</f>
        <v>0</v>
      </c>
      <c r="Q281" s="188">
        <v>0</v>
      </c>
      <c r="R281" s="188">
        <f>Q281*H281</f>
        <v>0</v>
      </c>
      <c r="S281" s="188">
        <v>0</v>
      </c>
      <c r="T281" s="189">
        <f>S281*H281</f>
        <v>0</v>
      </c>
      <c r="U281" s="34"/>
      <c r="V281" s="34"/>
      <c r="W281" s="34"/>
      <c r="X281" s="34"/>
      <c r="Y281" s="34"/>
      <c r="Z281" s="34"/>
      <c r="AA281" s="34"/>
      <c r="AB281" s="34"/>
      <c r="AC281" s="34"/>
      <c r="AD281" s="34"/>
      <c r="AE281" s="34"/>
      <c r="AR281" s="190" t="s">
        <v>97</v>
      </c>
      <c r="AT281" s="190" t="s">
        <v>284</v>
      </c>
      <c r="AU281" s="190" t="s">
        <v>80</v>
      </c>
      <c r="AY281" s="15" t="s">
        <v>281</v>
      </c>
      <c r="BE281" s="191">
        <f>IF(N281="základní",J281,0)</f>
        <v>0</v>
      </c>
      <c r="BF281" s="191">
        <f>IF(N281="snížená",J281,0)</f>
        <v>0</v>
      </c>
      <c r="BG281" s="191">
        <f>IF(N281="zákl. přenesená",J281,0)</f>
        <v>0</v>
      </c>
      <c r="BH281" s="191">
        <f>IF(N281="sníž. přenesená",J281,0)</f>
        <v>0</v>
      </c>
      <c r="BI281" s="191">
        <f>IF(N281="nulová",J281,0)</f>
        <v>0</v>
      </c>
      <c r="BJ281" s="15" t="s">
        <v>80</v>
      </c>
      <c r="BK281" s="191">
        <f>ROUND(I281*H281,2)</f>
        <v>0</v>
      </c>
      <c r="BL281" s="15" t="s">
        <v>97</v>
      </c>
      <c r="BM281" s="190" t="s">
        <v>1233</v>
      </c>
    </row>
    <row r="282" s="2" customFormat="1">
      <c r="A282" s="34"/>
      <c r="B282" s="35"/>
      <c r="C282" s="34"/>
      <c r="D282" s="192" t="s">
        <v>290</v>
      </c>
      <c r="E282" s="34"/>
      <c r="F282" s="193" t="s">
        <v>849</v>
      </c>
      <c r="G282" s="34"/>
      <c r="H282" s="34"/>
      <c r="I282" s="194"/>
      <c r="J282" s="34"/>
      <c r="K282" s="34"/>
      <c r="L282" s="35"/>
      <c r="M282" s="195"/>
      <c r="N282" s="196"/>
      <c r="O282" s="73"/>
      <c r="P282" s="73"/>
      <c r="Q282" s="73"/>
      <c r="R282" s="73"/>
      <c r="S282" s="73"/>
      <c r="T282" s="74"/>
      <c r="U282" s="34"/>
      <c r="V282" s="34"/>
      <c r="W282" s="34"/>
      <c r="X282" s="34"/>
      <c r="Y282" s="34"/>
      <c r="Z282" s="34"/>
      <c r="AA282" s="34"/>
      <c r="AB282" s="34"/>
      <c r="AC282" s="34"/>
      <c r="AD282" s="34"/>
      <c r="AE282" s="34"/>
      <c r="AT282" s="15" t="s">
        <v>290</v>
      </c>
      <c r="AU282" s="15" t="s">
        <v>80</v>
      </c>
    </row>
    <row r="283" s="2" customFormat="1">
      <c r="A283" s="34"/>
      <c r="B283" s="35"/>
      <c r="C283" s="34"/>
      <c r="D283" s="192" t="s">
        <v>291</v>
      </c>
      <c r="E283" s="34"/>
      <c r="F283" s="197" t="s">
        <v>851</v>
      </c>
      <c r="G283" s="34"/>
      <c r="H283" s="34"/>
      <c r="I283" s="194"/>
      <c r="J283" s="34"/>
      <c r="K283" s="34"/>
      <c r="L283" s="35"/>
      <c r="M283" s="195"/>
      <c r="N283" s="196"/>
      <c r="O283" s="73"/>
      <c r="P283" s="73"/>
      <c r="Q283" s="73"/>
      <c r="R283" s="73"/>
      <c r="S283" s="73"/>
      <c r="T283" s="74"/>
      <c r="U283" s="34"/>
      <c r="V283" s="34"/>
      <c r="W283" s="34"/>
      <c r="X283" s="34"/>
      <c r="Y283" s="34"/>
      <c r="Z283" s="34"/>
      <c r="AA283" s="34"/>
      <c r="AB283" s="34"/>
      <c r="AC283" s="34"/>
      <c r="AD283" s="34"/>
      <c r="AE283" s="34"/>
      <c r="AT283" s="15" t="s">
        <v>291</v>
      </c>
      <c r="AU283" s="15" t="s">
        <v>80</v>
      </c>
    </row>
    <row r="284" s="12" customFormat="1" ht="25.92" customHeight="1">
      <c r="A284" s="12"/>
      <c r="B284" s="164"/>
      <c r="C284" s="12"/>
      <c r="D284" s="165" t="s">
        <v>72</v>
      </c>
      <c r="E284" s="166" t="s">
        <v>852</v>
      </c>
      <c r="F284" s="166" t="s">
        <v>853</v>
      </c>
      <c r="G284" s="12"/>
      <c r="H284" s="12"/>
      <c r="I284" s="167"/>
      <c r="J284" s="168">
        <f>BK284</f>
        <v>0</v>
      </c>
      <c r="K284" s="12"/>
      <c r="L284" s="164"/>
      <c r="M284" s="169"/>
      <c r="N284" s="170"/>
      <c r="O284" s="170"/>
      <c r="P284" s="171">
        <f>SUM(P285:P293)</f>
        <v>0</v>
      </c>
      <c r="Q284" s="170"/>
      <c r="R284" s="171">
        <f>SUM(R285:R293)</f>
        <v>0</v>
      </c>
      <c r="S284" s="170"/>
      <c r="T284" s="172">
        <f>SUM(T285:T293)</f>
        <v>0</v>
      </c>
      <c r="U284" s="12"/>
      <c r="V284" s="12"/>
      <c r="W284" s="12"/>
      <c r="X284" s="12"/>
      <c r="Y284" s="12"/>
      <c r="Z284" s="12"/>
      <c r="AA284" s="12"/>
      <c r="AB284" s="12"/>
      <c r="AC284" s="12"/>
      <c r="AD284" s="12"/>
      <c r="AE284" s="12"/>
      <c r="AR284" s="165" t="s">
        <v>82</v>
      </c>
      <c r="AT284" s="173" t="s">
        <v>72</v>
      </c>
      <c r="AU284" s="173" t="s">
        <v>73</v>
      </c>
      <c r="AY284" s="165" t="s">
        <v>281</v>
      </c>
      <c r="BK284" s="174">
        <f>SUM(BK285:BK293)</f>
        <v>0</v>
      </c>
    </row>
    <row r="285" s="2" customFormat="1" ht="24.15" customHeight="1">
      <c r="A285" s="34"/>
      <c r="B285" s="177"/>
      <c r="C285" s="178" t="s">
        <v>871</v>
      </c>
      <c r="D285" s="178" t="s">
        <v>284</v>
      </c>
      <c r="E285" s="179" t="s">
        <v>1053</v>
      </c>
      <c r="F285" s="180" t="s">
        <v>1054</v>
      </c>
      <c r="G285" s="181" t="s">
        <v>403</v>
      </c>
      <c r="H285" s="203">
        <v>27.75</v>
      </c>
      <c r="I285" s="183"/>
      <c r="J285" s="184">
        <f>ROUND(I285*H285,2)</f>
        <v>0</v>
      </c>
      <c r="K285" s="185"/>
      <c r="L285" s="35"/>
      <c r="M285" s="186" t="s">
        <v>1</v>
      </c>
      <c r="N285" s="187" t="s">
        <v>38</v>
      </c>
      <c r="O285" s="73"/>
      <c r="P285" s="188">
        <f>O285*H285</f>
        <v>0</v>
      </c>
      <c r="Q285" s="188">
        <v>0</v>
      </c>
      <c r="R285" s="188">
        <f>Q285*H285</f>
        <v>0</v>
      </c>
      <c r="S285" s="188">
        <v>0</v>
      </c>
      <c r="T285" s="189">
        <f>S285*H285</f>
        <v>0</v>
      </c>
      <c r="U285" s="34"/>
      <c r="V285" s="34"/>
      <c r="W285" s="34"/>
      <c r="X285" s="34"/>
      <c r="Y285" s="34"/>
      <c r="Z285" s="34"/>
      <c r="AA285" s="34"/>
      <c r="AB285" s="34"/>
      <c r="AC285" s="34"/>
      <c r="AD285" s="34"/>
      <c r="AE285" s="34"/>
      <c r="AR285" s="190" t="s">
        <v>353</v>
      </c>
      <c r="AT285" s="190" t="s">
        <v>284</v>
      </c>
      <c r="AU285" s="190" t="s">
        <v>80</v>
      </c>
      <c r="AY285" s="15" t="s">
        <v>281</v>
      </c>
      <c r="BE285" s="191">
        <f>IF(N285="základní",J285,0)</f>
        <v>0</v>
      </c>
      <c r="BF285" s="191">
        <f>IF(N285="snížená",J285,0)</f>
        <v>0</v>
      </c>
      <c r="BG285" s="191">
        <f>IF(N285="zákl. přenesená",J285,0)</f>
        <v>0</v>
      </c>
      <c r="BH285" s="191">
        <f>IF(N285="sníž. přenesená",J285,0)</f>
        <v>0</v>
      </c>
      <c r="BI285" s="191">
        <f>IF(N285="nulová",J285,0)</f>
        <v>0</v>
      </c>
      <c r="BJ285" s="15" t="s">
        <v>80</v>
      </c>
      <c r="BK285" s="191">
        <f>ROUND(I285*H285,2)</f>
        <v>0</v>
      </c>
      <c r="BL285" s="15" t="s">
        <v>353</v>
      </c>
      <c r="BM285" s="190" t="s">
        <v>1234</v>
      </c>
    </row>
    <row r="286" s="2" customFormat="1">
      <c r="A286" s="34"/>
      <c r="B286" s="35"/>
      <c r="C286" s="34"/>
      <c r="D286" s="192" t="s">
        <v>290</v>
      </c>
      <c r="E286" s="34"/>
      <c r="F286" s="193" t="s">
        <v>1054</v>
      </c>
      <c r="G286" s="34"/>
      <c r="H286" s="34"/>
      <c r="I286" s="194"/>
      <c r="J286" s="34"/>
      <c r="K286" s="34"/>
      <c r="L286" s="35"/>
      <c r="M286" s="195"/>
      <c r="N286" s="196"/>
      <c r="O286" s="73"/>
      <c r="P286" s="73"/>
      <c r="Q286" s="73"/>
      <c r="R286" s="73"/>
      <c r="S286" s="73"/>
      <c r="T286" s="74"/>
      <c r="U286" s="34"/>
      <c r="V286" s="34"/>
      <c r="W286" s="34"/>
      <c r="X286" s="34"/>
      <c r="Y286" s="34"/>
      <c r="Z286" s="34"/>
      <c r="AA286" s="34"/>
      <c r="AB286" s="34"/>
      <c r="AC286" s="34"/>
      <c r="AD286" s="34"/>
      <c r="AE286" s="34"/>
      <c r="AT286" s="15" t="s">
        <v>290</v>
      </c>
      <c r="AU286" s="15" t="s">
        <v>80</v>
      </c>
    </row>
    <row r="287" s="2" customFormat="1">
      <c r="A287" s="34"/>
      <c r="B287" s="35"/>
      <c r="C287" s="34"/>
      <c r="D287" s="192" t="s">
        <v>291</v>
      </c>
      <c r="E287" s="34"/>
      <c r="F287" s="197" t="s">
        <v>1235</v>
      </c>
      <c r="G287" s="34"/>
      <c r="H287" s="34"/>
      <c r="I287" s="194"/>
      <c r="J287" s="34"/>
      <c r="K287" s="34"/>
      <c r="L287" s="35"/>
      <c r="M287" s="195"/>
      <c r="N287" s="196"/>
      <c r="O287" s="73"/>
      <c r="P287" s="73"/>
      <c r="Q287" s="73"/>
      <c r="R287" s="73"/>
      <c r="S287" s="73"/>
      <c r="T287" s="74"/>
      <c r="U287" s="34"/>
      <c r="V287" s="34"/>
      <c r="W287" s="34"/>
      <c r="X287" s="34"/>
      <c r="Y287" s="34"/>
      <c r="Z287" s="34"/>
      <c r="AA287" s="34"/>
      <c r="AB287" s="34"/>
      <c r="AC287" s="34"/>
      <c r="AD287" s="34"/>
      <c r="AE287" s="34"/>
      <c r="AT287" s="15" t="s">
        <v>291</v>
      </c>
      <c r="AU287" s="15" t="s">
        <v>80</v>
      </c>
    </row>
    <row r="288" s="2" customFormat="1" ht="24.15" customHeight="1">
      <c r="A288" s="34"/>
      <c r="B288" s="177"/>
      <c r="C288" s="178" t="s">
        <v>876</v>
      </c>
      <c r="D288" s="178" t="s">
        <v>284</v>
      </c>
      <c r="E288" s="179" t="s">
        <v>1057</v>
      </c>
      <c r="F288" s="180" t="s">
        <v>1236</v>
      </c>
      <c r="G288" s="181" t="s">
        <v>505</v>
      </c>
      <c r="H288" s="203">
        <v>16.5</v>
      </c>
      <c r="I288" s="183"/>
      <c r="J288" s="184">
        <f>ROUND(I288*H288,2)</f>
        <v>0</v>
      </c>
      <c r="K288" s="185"/>
      <c r="L288" s="35"/>
      <c r="M288" s="186" t="s">
        <v>1</v>
      </c>
      <c r="N288" s="187" t="s">
        <v>38</v>
      </c>
      <c r="O288" s="73"/>
      <c r="P288" s="188">
        <f>O288*H288</f>
        <v>0</v>
      </c>
      <c r="Q288" s="188">
        <v>0</v>
      </c>
      <c r="R288" s="188">
        <f>Q288*H288</f>
        <v>0</v>
      </c>
      <c r="S288" s="188">
        <v>0</v>
      </c>
      <c r="T288" s="189">
        <f>S288*H288</f>
        <v>0</v>
      </c>
      <c r="U288" s="34"/>
      <c r="V288" s="34"/>
      <c r="W288" s="34"/>
      <c r="X288" s="34"/>
      <c r="Y288" s="34"/>
      <c r="Z288" s="34"/>
      <c r="AA288" s="34"/>
      <c r="AB288" s="34"/>
      <c r="AC288" s="34"/>
      <c r="AD288" s="34"/>
      <c r="AE288" s="34"/>
      <c r="AR288" s="190" t="s">
        <v>353</v>
      </c>
      <c r="AT288" s="190" t="s">
        <v>284</v>
      </c>
      <c r="AU288" s="190" t="s">
        <v>80</v>
      </c>
      <c r="AY288" s="15" t="s">
        <v>281</v>
      </c>
      <c r="BE288" s="191">
        <f>IF(N288="základní",J288,0)</f>
        <v>0</v>
      </c>
      <c r="BF288" s="191">
        <f>IF(N288="snížená",J288,0)</f>
        <v>0</v>
      </c>
      <c r="BG288" s="191">
        <f>IF(N288="zákl. přenesená",J288,0)</f>
        <v>0</v>
      </c>
      <c r="BH288" s="191">
        <f>IF(N288="sníž. přenesená",J288,0)</f>
        <v>0</v>
      </c>
      <c r="BI288" s="191">
        <f>IF(N288="nulová",J288,0)</f>
        <v>0</v>
      </c>
      <c r="BJ288" s="15" t="s">
        <v>80</v>
      </c>
      <c r="BK288" s="191">
        <f>ROUND(I288*H288,2)</f>
        <v>0</v>
      </c>
      <c r="BL288" s="15" t="s">
        <v>353</v>
      </c>
      <c r="BM288" s="190" t="s">
        <v>1237</v>
      </c>
    </row>
    <row r="289" s="2" customFormat="1">
      <c r="A289" s="34"/>
      <c r="B289" s="35"/>
      <c r="C289" s="34"/>
      <c r="D289" s="192" t="s">
        <v>290</v>
      </c>
      <c r="E289" s="34"/>
      <c r="F289" s="193" t="s">
        <v>1236</v>
      </c>
      <c r="G289" s="34"/>
      <c r="H289" s="34"/>
      <c r="I289" s="194"/>
      <c r="J289" s="34"/>
      <c r="K289" s="34"/>
      <c r="L289" s="35"/>
      <c r="M289" s="195"/>
      <c r="N289" s="196"/>
      <c r="O289" s="73"/>
      <c r="P289" s="73"/>
      <c r="Q289" s="73"/>
      <c r="R289" s="73"/>
      <c r="S289" s="73"/>
      <c r="T289" s="74"/>
      <c r="U289" s="34"/>
      <c r="V289" s="34"/>
      <c r="W289" s="34"/>
      <c r="X289" s="34"/>
      <c r="Y289" s="34"/>
      <c r="Z289" s="34"/>
      <c r="AA289" s="34"/>
      <c r="AB289" s="34"/>
      <c r="AC289" s="34"/>
      <c r="AD289" s="34"/>
      <c r="AE289" s="34"/>
      <c r="AT289" s="15" t="s">
        <v>290</v>
      </c>
      <c r="AU289" s="15" t="s">
        <v>80</v>
      </c>
    </row>
    <row r="290" s="2" customFormat="1">
      <c r="A290" s="34"/>
      <c r="B290" s="35"/>
      <c r="C290" s="34"/>
      <c r="D290" s="192" t="s">
        <v>291</v>
      </c>
      <c r="E290" s="34"/>
      <c r="F290" s="197" t="s">
        <v>1238</v>
      </c>
      <c r="G290" s="34"/>
      <c r="H290" s="34"/>
      <c r="I290" s="194"/>
      <c r="J290" s="34"/>
      <c r="K290" s="34"/>
      <c r="L290" s="35"/>
      <c r="M290" s="195"/>
      <c r="N290" s="196"/>
      <c r="O290" s="73"/>
      <c r="P290" s="73"/>
      <c r="Q290" s="73"/>
      <c r="R290" s="73"/>
      <c r="S290" s="73"/>
      <c r="T290" s="74"/>
      <c r="U290" s="34"/>
      <c r="V290" s="34"/>
      <c r="W290" s="34"/>
      <c r="X290" s="34"/>
      <c r="Y290" s="34"/>
      <c r="Z290" s="34"/>
      <c r="AA290" s="34"/>
      <c r="AB290" s="34"/>
      <c r="AC290" s="34"/>
      <c r="AD290" s="34"/>
      <c r="AE290" s="34"/>
      <c r="AT290" s="15" t="s">
        <v>291</v>
      </c>
      <c r="AU290" s="15" t="s">
        <v>80</v>
      </c>
    </row>
    <row r="291" s="2" customFormat="1" ht="21.75" customHeight="1">
      <c r="A291" s="34"/>
      <c r="B291" s="177"/>
      <c r="C291" s="178" t="s">
        <v>883</v>
      </c>
      <c r="D291" s="178" t="s">
        <v>284</v>
      </c>
      <c r="E291" s="179" t="s">
        <v>877</v>
      </c>
      <c r="F291" s="180" t="s">
        <v>878</v>
      </c>
      <c r="G291" s="181" t="s">
        <v>287</v>
      </c>
      <c r="H291" s="182"/>
      <c r="I291" s="183"/>
      <c r="J291" s="184">
        <f>ROUND(I291*H291,2)</f>
        <v>0</v>
      </c>
      <c r="K291" s="185"/>
      <c r="L291" s="35"/>
      <c r="M291" s="186" t="s">
        <v>1</v>
      </c>
      <c r="N291" s="187" t="s">
        <v>38</v>
      </c>
      <c r="O291" s="73"/>
      <c r="P291" s="188">
        <f>O291*H291</f>
        <v>0</v>
      </c>
      <c r="Q291" s="188">
        <v>0</v>
      </c>
      <c r="R291" s="188">
        <f>Q291*H291</f>
        <v>0</v>
      </c>
      <c r="S291" s="188">
        <v>0</v>
      </c>
      <c r="T291" s="189">
        <f>S291*H291</f>
        <v>0</v>
      </c>
      <c r="U291" s="34"/>
      <c r="V291" s="34"/>
      <c r="W291" s="34"/>
      <c r="X291" s="34"/>
      <c r="Y291" s="34"/>
      <c r="Z291" s="34"/>
      <c r="AA291" s="34"/>
      <c r="AB291" s="34"/>
      <c r="AC291" s="34"/>
      <c r="AD291" s="34"/>
      <c r="AE291" s="34"/>
      <c r="AR291" s="190" t="s">
        <v>353</v>
      </c>
      <c r="AT291" s="190" t="s">
        <v>284</v>
      </c>
      <c r="AU291" s="190" t="s">
        <v>80</v>
      </c>
      <c r="AY291" s="15" t="s">
        <v>281</v>
      </c>
      <c r="BE291" s="191">
        <f>IF(N291="základní",J291,0)</f>
        <v>0</v>
      </c>
      <c r="BF291" s="191">
        <f>IF(N291="snížená",J291,0)</f>
        <v>0</v>
      </c>
      <c r="BG291" s="191">
        <f>IF(N291="zákl. přenesená",J291,0)</f>
        <v>0</v>
      </c>
      <c r="BH291" s="191">
        <f>IF(N291="sníž. přenesená",J291,0)</f>
        <v>0</v>
      </c>
      <c r="BI291" s="191">
        <f>IF(N291="nulová",J291,0)</f>
        <v>0</v>
      </c>
      <c r="BJ291" s="15" t="s">
        <v>80</v>
      </c>
      <c r="BK291" s="191">
        <f>ROUND(I291*H291,2)</f>
        <v>0</v>
      </c>
      <c r="BL291" s="15" t="s">
        <v>353</v>
      </c>
      <c r="BM291" s="190" t="s">
        <v>1239</v>
      </c>
    </row>
    <row r="292" s="2" customFormat="1">
      <c r="A292" s="34"/>
      <c r="B292" s="35"/>
      <c r="C292" s="34"/>
      <c r="D292" s="192" t="s">
        <v>290</v>
      </c>
      <c r="E292" s="34"/>
      <c r="F292" s="193" t="s">
        <v>878</v>
      </c>
      <c r="G292" s="34"/>
      <c r="H292" s="34"/>
      <c r="I292" s="194"/>
      <c r="J292" s="34"/>
      <c r="K292" s="34"/>
      <c r="L292" s="35"/>
      <c r="M292" s="195"/>
      <c r="N292" s="196"/>
      <c r="O292" s="73"/>
      <c r="P292" s="73"/>
      <c r="Q292" s="73"/>
      <c r="R292" s="73"/>
      <c r="S292" s="73"/>
      <c r="T292" s="74"/>
      <c r="U292" s="34"/>
      <c r="V292" s="34"/>
      <c r="W292" s="34"/>
      <c r="X292" s="34"/>
      <c r="Y292" s="34"/>
      <c r="Z292" s="34"/>
      <c r="AA292" s="34"/>
      <c r="AB292" s="34"/>
      <c r="AC292" s="34"/>
      <c r="AD292" s="34"/>
      <c r="AE292" s="34"/>
      <c r="AT292" s="15" t="s">
        <v>290</v>
      </c>
      <c r="AU292" s="15" t="s">
        <v>80</v>
      </c>
    </row>
    <row r="293" s="2" customFormat="1">
      <c r="A293" s="34"/>
      <c r="B293" s="35"/>
      <c r="C293" s="34"/>
      <c r="D293" s="192" t="s">
        <v>291</v>
      </c>
      <c r="E293" s="34"/>
      <c r="F293" s="197" t="s">
        <v>880</v>
      </c>
      <c r="G293" s="34"/>
      <c r="H293" s="34"/>
      <c r="I293" s="194"/>
      <c r="J293" s="34"/>
      <c r="K293" s="34"/>
      <c r="L293" s="35"/>
      <c r="M293" s="195"/>
      <c r="N293" s="196"/>
      <c r="O293" s="73"/>
      <c r="P293" s="73"/>
      <c r="Q293" s="73"/>
      <c r="R293" s="73"/>
      <c r="S293" s="73"/>
      <c r="T293" s="74"/>
      <c r="U293" s="34"/>
      <c r="V293" s="34"/>
      <c r="W293" s="34"/>
      <c r="X293" s="34"/>
      <c r="Y293" s="34"/>
      <c r="Z293" s="34"/>
      <c r="AA293" s="34"/>
      <c r="AB293" s="34"/>
      <c r="AC293" s="34"/>
      <c r="AD293" s="34"/>
      <c r="AE293" s="34"/>
      <c r="AT293" s="15" t="s">
        <v>291</v>
      </c>
      <c r="AU293" s="15" t="s">
        <v>80</v>
      </c>
    </row>
    <row r="294" s="12" customFormat="1" ht="25.92" customHeight="1">
      <c r="A294" s="12"/>
      <c r="B294" s="164"/>
      <c r="C294" s="12"/>
      <c r="D294" s="165" t="s">
        <v>72</v>
      </c>
      <c r="E294" s="166" t="s">
        <v>900</v>
      </c>
      <c r="F294" s="166" t="s">
        <v>901</v>
      </c>
      <c r="G294" s="12"/>
      <c r="H294" s="12"/>
      <c r="I294" s="167"/>
      <c r="J294" s="168">
        <f>BK294</f>
        <v>0</v>
      </c>
      <c r="K294" s="12"/>
      <c r="L294" s="164"/>
      <c r="M294" s="169"/>
      <c r="N294" s="170"/>
      <c r="O294" s="170"/>
      <c r="P294" s="171">
        <f>SUM(P295:P300)</f>
        <v>0</v>
      </c>
      <c r="Q294" s="170"/>
      <c r="R294" s="171">
        <f>SUM(R295:R300)</f>
        <v>0</v>
      </c>
      <c r="S294" s="170"/>
      <c r="T294" s="172">
        <f>SUM(T295:T300)</f>
        <v>0</v>
      </c>
      <c r="U294" s="12"/>
      <c r="V294" s="12"/>
      <c r="W294" s="12"/>
      <c r="X294" s="12"/>
      <c r="Y294" s="12"/>
      <c r="Z294" s="12"/>
      <c r="AA294" s="12"/>
      <c r="AB294" s="12"/>
      <c r="AC294" s="12"/>
      <c r="AD294" s="12"/>
      <c r="AE294" s="12"/>
      <c r="AR294" s="165" t="s">
        <v>82</v>
      </c>
      <c r="AT294" s="173" t="s">
        <v>72</v>
      </c>
      <c r="AU294" s="173" t="s">
        <v>73</v>
      </c>
      <c r="AY294" s="165" t="s">
        <v>281</v>
      </c>
      <c r="BK294" s="174">
        <f>SUM(BK295:BK300)</f>
        <v>0</v>
      </c>
    </row>
    <row r="295" s="2" customFormat="1" ht="24.15" customHeight="1">
      <c r="A295" s="34"/>
      <c r="B295" s="177"/>
      <c r="C295" s="178" t="s">
        <v>890</v>
      </c>
      <c r="D295" s="178" t="s">
        <v>284</v>
      </c>
      <c r="E295" s="179" t="s">
        <v>1240</v>
      </c>
      <c r="F295" s="180" t="s">
        <v>1241</v>
      </c>
      <c r="G295" s="181" t="s">
        <v>505</v>
      </c>
      <c r="H295" s="203">
        <v>3.5</v>
      </c>
      <c r="I295" s="183"/>
      <c r="J295" s="184">
        <f>ROUND(I295*H295,2)</f>
        <v>0</v>
      </c>
      <c r="K295" s="185"/>
      <c r="L295" s="35"/>
      <c r="M295" s="186" t="s">
        <v>1</v>
      </c>
      <c r="N295" s="187" t="s">
        <v>38</v>
      </c>
      <c r="O295" s="73"/>
      <c r="P295" s="188">
        <f>O295*H295</f>
        <v>0</v>
      </c>
      <c r="Q295" s="188">
        <v>0</v>
      </c>
      <c r="R295" s="188">
        <f>Q295*H295</f>
        <v>0</v>
      </c>
      <c r="S295" s="188">
        <v>0</v>
      </c>
      <c r="T295" s="189">
        <f>S295*H295</f>
        <v>0</v>
      </c>
      <c r="U295" s="34"/>
      <c r="V295" s="34"/>
      <c r="W295" s="34"/>
      <c r="X295" s="34"/>
      <c r="Y295" s="34"/>
      <c r="Z295" s="34"/>
      <c r="AA295" s="34"/>
      <c r="AB295" s="34"/>
      <c r="AC295" s="34"/>
      <c r="AD295" s="34"/>
      <c r="AE295" s="34"/>
      <c r="AR295" s="190" t="s">
        <v>353</v>
      </c>
      <c r="AT295" s="190" t="s">
        <v>284</v>
      </c>
      <c r="AU295" s="190" t="s">
        <v>80</v>
      </c>
      <c r="AY295" s="15" t="s">
        <v>281</v>
      </c>
      <c r="BE295" s="191">
        <f>IF(N295="základní",J295,0)</f>
        <v>0</v>
      </c>
      <c r="BF295" s="191">
        <f>IF(N295="snížená",J295,0)</f>
        <v>0</v>
      </c>
      <c r="BG295" s="191">
        <f>IF(N295="zákl. přenesená",J295,0)</f>
        <v>0</v>
      </c>
      <c r="BH295" s="191">
        <f>IF(N295="sníž. přenesená",J295,0)</f>
        <v>0</v>
      </c>
      <c r="BI295" s="191">
        <f>IF(N295="nulová",J295,0)</f>
        <v>0</v>
      </c>
      <c r="BJ295" s="15" t="s">
        <v>80</v>
      </c>
      <c r="BK295" s="191">
        <f>ROUND(I295*H295,2)</f>
        <v>0</v>
      </c>
      <c r="BL295" s="15" t="s">
        <v>353</v>
      </c>
      <c r="BM295" s="190" t="s">
        <v>1242</v>
      </c>
    </row>
    <row r="296" s="2" customFormat="1">
      <c r="A296" s="34"/>
      <c r="B296" s="35"/>
      <c r="C296" s="34"/>
      <c r="D296" s="192" t="s">
        <v>290</v>
      </c>
      <c r="E296" s="34"/>
      <c r="F296" s="193" t="s">
        <v>1241</v>
      </c>
      <c r="G296" s="34"/>
      <c r="H296" s="34"/>
      <c r="I296" s="194"/>
      <c r="J296" s="34"/>
      <c r="K296" s="34"/>
      <c r="L296" s="35"/>
      <c r="M296" s="195"/>
      <c r="N296" s="196"/>
      <c r="O296" s="73"/>
      <c r="P296" s="73"/>
      <c r="Q296" s="73"/>
      <c r="R296" s="73"/>
      <c r="S296" s="73"/>
      <c r="T296" s="74"/>
      <c r="U296" s="34"/>
      <c r="V296" s="34"/>
      <c r="W296" s="34"/>
      <c r="X296" s="34"/>
      <c r="Y296" s="34"/>
      <c r="Z296" s="34"/>
      <c r="AA296" s="34"/>
      <c r="AB296" s="34"/>
      <c r="AC296" s="34"/>
      <c r="AD296" s="34"/>
      <c r="AE296" s="34"/>
      <c r="AT296" s="15" t="s">
        <v>290</v>
      </c>
      <c r="AU296" s="15" t="s">
        <v>80</v>
      </c>
    </row>
    <row r="297" s="2" customFormat="1">
      <c r="A297" s="34"/>
      <c r="B297" s="35"/>
      <c r="C297" s="34"/>
      <c r="D297" s="192" t="s">
        <v>291</v>
      </c>
      <c r="E297" s="34"/>
      <c r="F297" s="197" t="s">
        <v>1243</v>
      </c>
      <c r="G297" s="34"/>
      <c r="H297" s="34"/>
      <c r="I297" s="194"/>
      <c r="J297" s="34"/>
      <c r="K297" s="34"/>
      <c r="L297" s="35"/>
      <c r="M297" s="195"/>
      <c r="N297" s="196"/>
      <c r="O297" s="73"/>
      <c r="P297" s="73"/>
      <c r="Q297" s="73"/>
      <c r="R297" s="73"/>
      <c r="S297" s="73"/>
      <c r="T297" s="74"/>
      <c r="U297" s="34"/>
      <c r="V297" s="34"/>
      <c r="W297" s="34"/>
      <c r="X297" s="34"/>
      <c r="Y297" s="34"/>
      <c r="Z297" s="34"/>
      <c r="AA297" s="34"/>
      <c r="AB297" s="34"/>
      <c r="AC297" s="34"/>
      <c r="AD297" s="34"/>
      <c r="AE297" s="34"/>
      <c r="AT297" s="15" t="s">
        <v>291</v>
      </c>
      <c r="AU297" s="15" t="s">
        <v>80</v>
      </c>
    </row>
    <row r="298" s="2" customFormat="1" ht="24.15" customHeight="1">
      <c r="A298" s="34"/>
      <c r="B298" s="177"/>
      <c r="C298" s="178" t="s">
        <v>895</v>
      </c>
      <c r="D298" s="178" t="s">
        <v>284</v>
      </c>
      <c r="E298" s="179" t="s">
        <v>924</v>
      </c>
      <c r="F298" s="180" t="s">
        <v>925</v>
      </c>
      <c r="G298" s="181" t="s">
        <v>287</v>
      </c>
      <c r="H298" s="182"/>
      <c r="I298" s="183"/>
      <c r="J298" s="184">
        <f>ROUND(I298*H298,2)</f>
        <v>0</v>
      </c>
      <c r="K298" s="185"/>
      <c r="L298" s="35"/>
      <c r="M298" s="186" t="s">
        <v>1</v>
      </c>
      <c r="N298" s="187" t="s">
        <v>38</v>
      </c>
      <c r="O298" s="73"/>
      <c r="P298" s="188">
        <f>O298*H298</f>
        <v>0</v>
      </c>
      <c r="Q298" s="188">
        <v>0</v>
      </c>
      <c r="R298" s="188">
        <f>Q298*H298</f>
        <v>0</v>
      </c>
      <c r="S298" s="188">
        <v>0</v>
      </c>
      <c r="T298" s="189">
        <f>S298*H298</f>
        <v>0</v>
      </c>
      <c r="U298" s="34"/>
      <c r="V298" s="34"/>
      <c r="W298" s="34"/>
      <c r="X298" s="34"/>
      <c r="Y298" s="34"/>
      <c r="Z298" s="34"/>
      <c r="AA298" s="34"/>
      <c r="AB298" s="34"/>
      <c r="AC298" s="34"/>
      <c r="AD298" s="34"/>
      <c r="AE298" s="34"/>
      <c r="AR298" s="190" t="s">
        <v>353</v>
      </c>
      <c r="AT298" s="190" t="s">
        <v>284</v>
      </c>
      <c r="AU298" s="190" t="s">
        <v>80</v>
      </c>
      <c r="AY298" s="15" t="s">
        <v>281</v>
      </c>
      <c r="BE298" s="191">
        <f>IF(N298="základní",J298,0)</f>
        <v>0</v>
      </c>
      <c r="BF298" s="191">
        <f>IF(N298="snížená",J298,0)</f>
        <v>0</v>
      </c>
      <c r="BG298" s="191">
        <f>IF(N298="zákl. přenesená",J298,0)</f>
        <v>0</v>
      </c>
      <c r="BH298" s="191">
        <f>IF(N298="sníž. přenesená",J298,0)</f>
        <v>0</v>
      </c>
      <c r="BI298" s="191">
        <f>IF(N298="nulová",J298,0)</f>
        <v>0</v>
      </c>
      <c r="BJ298" s="15" t="s">
        <v>80</v>
      </c>
      <c r="BK298" s="191">
        <f>ROUND(I298*H298,2)</f>
        <v>0</v>
      </c>
      <c r="BL298" s="15" t="s">
        <v>353</v>
      </c>
      <c r="BM298" s="190" t="s">
        <v>1244</v>
      </c>
    </row>
    <row r="299" s="2" customFormat="1">
      <c r="A299" s="34"/>
      <c r="B299" s="35"/>
      <c r="C299" s="34"/>
      <c r="D299" s="192" t="s">
        <v>290</v>
      </c>
      <c r="E299" s="34"/>
      <c r="F299" s="193" t="s">
        <v>925</v>
      </c>
      <c r="G299" s="34"/>
      <c r="H299" s="34"/>
      <c r="I299" s="194"/>
      <c r="J299" s="34"/>
      <c r="K299" s="34"/>
      <c r="L299" s="35"/>
      <c r="M299" s="195"/>
      <c r="N299" s="196"/>
      <c r="O299" s="73"/>
      <c r="P299" s="73"/>
      <c r="Q299" s="73"/>
      <c r="R299" s="73"/>
      <c r="S299" s="73"/>
      <c r="T299" s="74"/>
      <c r="U299" s="34"/>
      <c r="V299" s="34"/>
      <c r="W299" s="34"/>
      <c r="X299" s="34"/>
      <c r="Y299" s="34"/>
      <c r="Z299" s="34"/>
      <c r="AA299" s="34"/>
      <c r="AB299" s="34"/>
      <c r="AC299" s="34"/>
      <c r="AD299" s="34"/>
      <c r="AE299" s="34"/>
      <c r="AT299" s="15" t="s">
        <v>290</v>
      </c>
      <c r="AU299" s="15" t="s">
        <v>80</v>
      </c>
    </row>
    <row r="300" s="2" customFormat="1">
      <c r="A300" s="34"/>
      <c r="B300" s="35"/>
      <c r="C300" s="34"/>
      <c r="D300" s="192" t="s">
        <v>291</v>
      </c>
      <c r="E300" s="34"/>
      <c r="F300" s="197" t="s">
        <v>899</v>
      </c>
      <c r="G300" s="34"/>
      <c r="H300" s="34"/>
      <c r="I300" s="194"/>
      <c r="J300" s="34"/>
      <c r="K300" s="34"/>
      <c r="L300" s="35"/>
      <c r="M300" s="199"/>
      <c r="N300" s="200"/>
      <c r="O300" s="201"/>
      <c r="P300" s="201"/>
      <c r="Q300" s="201"/>
      <c r="R300" s="201"/>
      <c r="S300" s="201"/>
      <c r="T300" s="202"/>
      <c r="U300" s="34"/>
      <c r="V300" s="34"/>
      <c r="W300" s="34"/>
      <c r="X300" s="34"/>
      <c r="Y300" s="34"/>
      <c r="Z300" s="34"/>
      <c r="AA300" s="34"/>
      <c r="AB300" s="34"/>
      <c r="AC300" s="34"/>
      <c r="AD300" s="34"/>
      <c r="AE300" s="34"/>
      <c r="AT300" s="15" t="s">
        <v>291</v>
      </c>
      <c r="AU300" s="15" t="s">
        <v>80</v>
      </c>
    </row>
    <row r="301" s="2" customFormat="1" ht="6.96" customHeight="1">
      <c r="A301" s="34"/>
      <c r="B301" s="56"/>
      <c r="C301" s="57"/>
      <c r="D301" s="57"/>
      <c r="E301" s="57"/>
      <c r="F301" s="57"/>
      <c r="G301" s="57"/>
      <c r="H301" s="57"/>
      <c r="I301" s="57"/>
      <c r="J301" s="57"/>
      <c r="K301" s="57"/>
      <c r="L301" s="35"/>
      <c r="M301" s="34"/>
      <c r="O301" s="34"/>
      <c r="P301" s="34"/>
      <c r="Q301" s="34"/>
      <c r="R301" s="34"/>
      <c r="S301" s="34"/>
      <c r="T301" s="34"/>
      <c r="U301" s="34"/>
      <c r="V301" s="34"/>
      <c r="W301" s="34"/>
      <c r="X301" s="34"/>
      <c r="Y301" s="34"/>
      <c r="Z301" s="34"/>
      <c r="AA301" s="34"/>
      <c r="AB301" s="34"/>
      <c r="AC301" s="34"/>
      <c r="AD301" s="34"/>
      <c r="AE301" s="34"/>
    </row>
  </sheetData>
  <autoFilter ref="C132:K300"/>
  <mergeCells count="15">
    <mergeCell ref="E7:H7"/>
    <mergeCell ref="E11:H11"/>
    <mergeCell ref="E9:H9"/>
    <mergeCell ref="E13:H13"/>
    <mergeCell ref="E22:H22"/>
    <mergeCell ref="E31:H31"/>
    <mergeCell ref="E85:H85"/>
    <mergeCell ref="E89:H89"/>
    <mergeCell ref="E87:H87"/>
    <mergeCell ref="E91:H91"/>
    <mergeCell ref="E119:H119"/>
    <mergeCell ref="E123:H123"/>
    <mergeCell ref="E121:H121"/>
    <mergeCell ref="E125:H125"/>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fc40c50c94ded9f887f4d7a7ba7ce136">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dbeb1901a6248445ea9399af837c1656"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7f37fd-c369-40f2-90d4-e7e46af88bde">
      <Terms xmlns="http://schemas.microsoft.com/office/infopath/2007/PartnerControls"/>
    </lcf76f155ced4ddcb4097134ff3c332f>
    <TaxCatchAll xmlns="3b2a0ea5-291b-4392-ad5f-4a764dc663ac" xsi:nil="true"/>
  </documentManagement>
</p:properties>
</file>

<file path=customXml/itemProps1.xml><?xml version="1.0" encoding="utf-8"?>
<ds:datastoreItem xmlns:ds="http://schemas.openxmlformats.org/officeDocument/2006/customXml" ds:itemID="{12C7E41B-3083-4D42-950C-8B27EDEF43FC}"/>
</file>

<file path=customXml/itemProps2.xml><?xml version="1.0" encoding="utf-8"?>
<ds:datastoreItem xmlns:ds="http://schemas.openxmlformats.org/officeDocument/2006/customXml" ds:itemID="{5EBBE801-FD60-4F13-8D54-950CCEC46648}"/>
</file>

<file path=customXml/itemProps3.xml><?xml version="1.0" encoding="utf-8"?>
<ds:datastoreItem xmlns:ds="http://schemas.openxmlformats.org/officeDocument/2006/customXml" ds:itemID="{ABB31B33-EF63-46B7-8803-DC3131E6E8F7}"/>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spravce</dc:creator>
  <cp:lastModifiedBy>spravce</cp:lastModifiedBy>
  <dcterms:created xsi:type="dcterms:W3CDTF">2025-11-03T13:38:33Z</dcterms:created>
  <dcterms:modified xsi:type="dcterms:W3CDTF">2025-11-03T13:38:56Z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0x01010043B565256B3291498FE769935B2A0ACD</vt:lpwstr>
  </property>
</Properties>
</file>