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O:\MALŠOVICE\"/>
    </mc:Choice>
  </mc:AlternateContent>
  <xr:revisionPtr revIDLastSave="0" documentId="13_ncr:1_{F3E0A695-DD98-4615-ACBA-235A26720A72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Rekapitulace stavby" sheetId="1" r:id="rId1"/>
    <sheet name="01 - IO 01 - Rekonstrukce..." sheetId="2" r:id="rId2"/>
    <sheet name="02 - Obnova dotčených pov..." sheetId="3" r:id="rId3"/>
    <sheet name="03 - Vymezené činnosti dl..." sheetId="4" r:id="rId4"/>
    <sheet name="04 - VRN" sheetId="5" r:id="rId5"/>
    <sheet name="05 - Ostatní náklady" sheetId="6" r:id="rId6"/>
    <sheet name="Pokyny pro vyplnění" sheetId="7" r:id="rId7"/>
  </sheets>
  <definedNames>
    <definedName name="_xlnm._FilterDatabase" localSheetId="1" hidden="1">'01 - IO 01 - Rekonstrukce...'!$C$88:$K$489</definedName>
    <definedName name="_xlnm._FilterDatabase" localSheetId="2" hidden="1">'02 - Obnova dotčených pov...'!$C$84:$K$211</definedName>
    <definedName name="_xlnm._FilterDatabase" localSheetId="3" hidden="1">'03 - Vymezené činnosti dl...'!$C$80:$K$112</definedName>
    <definedName name="_xlnm._FilterDatabase" localSheetId="4" hidden="1">'04 - VRN'!$C$80:$K$84</definedName>
    <definedName name="_xlnm._FilterDatabase" localSheetId="5" hidden="1">'05 - Ostatní náklady'!$C$82:$K$95</definedName>
    <definedName name="_xlnm.Print_Titles" localSheetId="1">'01 - IO 01 - Rekonstrukce...'!$88:$88</definedName>
    <definedName name="_xlnm.Print_Titles" localSheetId="2">'02 - Obnova dotčených pov...'!$84:$84</definedName>
    <definedName name="_xlnm.Print_Titles" localSheetId="3">'03 - Vymezené činnosti dl...'!$80:$80</definedName>
    <definedName name="_xlnm.Print_Titles" localSheetId="4">'04 - VRN'!$80:$80</definedName>
    <definedName name="_xlnm.Print_Titles" localSheetId="5">'05 - Ostatní náklady'!$82:$82</definedName>
    <definedName name="_xlnm.Print_Titles" localSheetId="0">'Rekapitulace stavby'!$52:$52</definedName>
    <definedName name="_xlnm.Print_Area" localSheetId="1">'01 - IO 01 - Rekonstrukce...'!$C$4:$J$39,'01 - IO 01 - Rekonstrukce...'!$C$45:$J$70,'01 - IO 01 - Rekonstrukce...'!$C$76:$K$489</definedName>
    <definedName name="_xlnm.Print_Area" localSheetId="2">'02 - Obnova dotčených pov...'!$C$4:$J$39,'02 - Obnova dotčených pov...'!$C$45:$J$66,'02 - Obnova dotčených pov...'!$C$72:$K$211</definedName>
    <definedName name="_xlnm.Print_Area" localSheetId="3">'03 - Vymezené činnosti dl...'!$C$4:$J$39,'03 - Vymezené činnosti dl...'!$C$45:$J$62,'03 - Vymezené činnosti dl...'!$C$68:$K$112</definedName>
    <definedName name="_xlnm.Print_Area" localSheetId="4">'04 - VRN'!$C$4:$J$39,'04 - VRN'!$C$45:$J$62,'04 - VRN'!$C$68:$K$84</definedName>
    <definedName name="_xlnm.Print_Area" localSheetId="5">'05 - Ostatní náklady'!$C$4:$J$39,'05 - Ostatní náklady'!$C$45:$J$64,'05 - Ostatní náklady'!$C$70:$K$95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stavby'!$C$42:$AQ$60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/>
  <c r="BI95" i="6"/>
  <c r="BH95" i="6"/>
  <c r="BG95" i="6"/>
  <c r="BF95" i="6"/>
  <c r="T95" i="6"/>
  <c r="T94" i="6"/>
  <c r="R95" i="6"/>
  <c r="R94" i="6"/>
  <c r="P95" i="6"/>
  <c r="P94" i="6"/>
  <c r="BI93" i="6"/>
  <c r="BH93" i="6"/>
  <c r="BG93" i="6"/>
  <c r="BF93" i="6"/>
  <c r="T93" i="6"/>
  <c r="T92" i="6" s="1"/>
  <c r="R93" i="6"/>
  <c r="R92" i="6"/>
  <c r="P93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J80" i="6"/>
  <c r="J79" i="6"/>
  <c r="F79" i="6"/>
  <c r="F77" i="6"/>
  <c r="E75" i="6"/>
  <c r="J55" i="6"/>
  <c r="J54" i="6"/>
  <c r="F54" i="6"/>
  <c r="F52" i="6"/>
  <c r="E50" i="6"/>
  <c r="J18" i="6"/>
  <c r="E18" i="6"/>
  <c r="F55" i="6" s="1"/>
  <c r="J17" i="6"/>
  <c r="J12" i="6"/>
  <c r="J77" i="6"/>
  <c r="E7" i="6"/>
  <c r="E73" i="6" s="1"/>
  <c r="J37" i="5"/>
  <c r="J36" i="5"/>
  <c r="AY58" i="1"/>
  <c r="J35" i="5"/>
  <c r="AX58" i="1" s="1"/>
  <c r="BI84" i="5"/>
  <c r="BH84" i="5"/>
  <c r="BG84" i="5"/>
  <c r="BF84" i="5"/>
  <c r="T84" i="5"/>
  <c r="T83" i="5" s="1"/>
  <c r="T82" i="5" s="1"/>
  <c r="T81" i="5" s="1"/>
  <c r="R84" i="5"/>
  <c r="R83" i="5"/>
  <c r="R82" i="5" s="1"/>
  <c r="R81" i="5" s="1"/>
  <c r="P84" i="5"/>
  <c r="P83" i="5" s="1"/>
  <c r="P82" i="5" s="1"/>
  <c r="P81" i="5" s="1"/>
  <c r="AU58" i="1" s="1"/>
  <c r="J78" i="5"/>
  <c r="J77" i="5"/>
  <c r="F77" i="5"/>
  <c r="F75" i="5"/>
  <c r="E73" i="5"/>
  <c r="J55" i="5"/>
  <c r="J54" i="5"/>
  <c r="F54" i="5"/>
  <c r="F52" i="5"/>
  <c r="E50" i="5"/>
  <c r="J18" i="5"/>
  <c r="E18" i="5"/>
  <c r="F78" i="5" s="1"/>
  <c r="J17" i="5"/>
  <c r="J12" i="5"/>
  <c r="J52" i="5"/>
  <c r="E7" i="5"/>
  <c r="E48" i="5" s="1"/>
  <c r="J37" i="4"/>
  <c r="J36" i="4"/>
  <c r="AY57" i="1" s="1"/>
  <c r="J35" i="4"/>
  <c r="AX57" i="1" s="1"/>
  <c r="BI110" i="4"/>
  <c r="BH110" i="4"/>
  <c r="BG110" i="4"/>
  <c r="BF110" i="4"/>
  <c r="T110" i="4"/>
  <c r="R110" i="4"/>
  <c r="P110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1" i="4"/>
  <c r="BH101" i="4"/>
  <c r="BG101" i="4"/>
  <c r="BF101" i="4"/>
  <c r="T101" i="4"/>
  <c r="R101" i="4"/>
  <c r="P101" i="4"/>
  <c r="BI98" i="4"/>
  <c r="BH98" i="4"/>
  <c r="BG98" i="4"/>
  <c r="BF98" i="4"/>
  <c r="T98" i="4"/>
  <c r="R98" i="4"/>
  <c r="P98" i="4"/>
  <c r="BI90" i="4"/>
  <c r="BH90" i="4"/>
  <c r="BG90" i="4"/>
  <c r="BF90" i="4"/>
  <c r="T90" i="4"/>
  <c r="R90" i="4"/>
  <c r="P90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55" i="4" s="1"/>
  <c r="J17" i="4"/>
  <c r="J12" i="4"/>
  <c r="J75" i="4"/>
  <c r="E7" i="4"/>
  <c r="E71" i="4" s="1"/>
  <c r="J37" i="3"/>
  <c r="J36" i="3"/>
  <c r="AY56" i="1"/>
  <c r="J35" i="3"/>
  <c r="AX56" i="1" s="1"/>
  <c r="BI210" i="3"/>
  <c r="BH210" i="3"/>
  <c r="BG210" i="3"/>
  <c r="BF210" i="3"/>
  <c r="T210" i="3"/>
  <c r="T209" i="3" s="1"/>
  <c r="R210" i="3"/>
  <c r="R209" i="3"/>
  <c r="P210" i="3"/>
  <c r="P209" i="3"/>
  <c r="BI205" i="3"/>
  <c r="BH205" i="3"/>
  <c r="BG205" i="3"/>
  <c r="BF205" i="3"/>
  <c r="T205" i="3"/>
  <c r="R205" i="3"/>
  <c r="P205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79" i="3"/>
  <c r="BH179" i="3"/>
  <c r="BG179" i="3"/>
  <c r="BF179" i="3"/>
  <c r="T179" i="3"/>
  <c r="R179" i="3"/>
  <c r="P179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7" i="3"/>
  <c r="BH107" i="3"/>
  <c r="BG107" i="3"/>
  <c r="BF107" i="3"/>
  <c r="T107" i="3"/>
  <c r="R107" i="3"/>
  <c r="P107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 s="1"/>
  <c r="J17" i="3"/>
  <c r="J12" i="3"/>
  <c r="J52" i="3" s="1"/>
  <c r="E7" i="3"/>
  <c r="E75" i="3"/>
  <c r="J37" i="2"/>
  <c r="J36" i="2"/>
  <c r="AY55" i="1" s="1"/>
  <c r="J35" i="2"/>
  <c r="AX55" i="1"/>
  <c r="BI486" i="2"/>
  <c r="BH486" i="2"/>
  <c r="BG486" i="2"/>
  <c r="BF486" i="2"/>
  <c r="T486" i="2"/>
  <c r="T485" i="2"/>
  <c r="T484" i="2" s="1"/>
  <c r="R486" i="2"/>
  <c r="R485" i="2"/>
  <c r="R484" i="2" s="1"/>
  <c r="P486" i="2"/>
  <c r="P485" i="2"/>
  <c r="P484" i="2" s="1"/>
  <c r="BI482" i="2"/>
  <c r="BH482" i="2"/>
  <c r="BG482" i="2"/>
  <c r="BF482" i="2"/>
  <c r="T482" i="2"/>
  <c r="T481" i="2" s="1"/>
  <c r="R482" i="2"/>
  <c r="R481" i="2"/>
  <c r="P482" i="2"/>
  <c r="P481" i="2"/>
  <c r="BI477" i="2"/>
  <c r="BH477" i="2"/>
  <c r="BG477" i="2"/>
  <c r="BF477" i="2"/>
  <c r="T477" i="2"/>
  <c r="R477" i="2"/>
  <c r="P477" i="2"/>
  <c r="BI471" i="2"/>
  <c r="BH471" i="2"/>
  <c r="BG471" i="2"/>
  <c r="BF471" i="2"/>
  <c r="T471" i="2"/>
  <c r="R471" i="2"/>
  <c r="P471" i="2"/>
  <c r="BI462" i="2"/>
  <c r="BH462" i="2"/>
  <c r="BG462" i="2"/>
  <c r="BF462" i="2"/>
  <c r="T462" i="2"/>
  <c r="R462" i="2"/>
  <c r="P462" i="2"/>
  <c r="BI453" i="2"/>
  <c r="BH453" i="2"/>
  <c r="BG453" i="2"/>
  <c r="BF453" i="2"/>
  <c r="T453" i="2"/>
  <c r="R453" i="2"/>
  <c r="P453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4" i="2"/>
  <c r="BH334" i="2"/>
  <c r="BG334" i="2"/>
  <c r="BF334" i="2"/>
  <c r="T334" i="2"/>
  <c r="R334" i="2"/>
  <c r="P334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T234" i="2"/>
  <c r="R235" i="2"/>
  <c r="R234" i="2"/>
  <c r="P235" i="2"/>
  <c r="P234" i="2" s="1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4" i="2"/>
  <c r="BH144" i="2"/>
  <c r="BG144" i="2"/>
  <c r="BF144" i="2"/>
  <c r="T144" i="2"/>
  <c r="R144" i="2"/>
  <c r="P144" i="2"/>
  <c r="BI138" i="2"/>
  <c r="BH138" i="2"/>
  <c r="BG138" i="2"/>
  <c r="BF138" i="2"/>
  <c r="T138" i="2"/>
  <c r="R138" i="2"/>
  <c r="P138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86" i="2" s="1"/>
  <c r="J17" i="2"/>
  <c r="J12" i="2"/>
  <c r="J83" i="2"/>
  <c r="E7" i="2"/>
  <c r="E79" i="2"/>
  <c r="L50" i="1"/>
  <c r="AM50" i="1"/>
  <c r="AM49" i="1"/>
  <c r="L49" i="1"/>
  <c r="AM47" i="1"/>
  <c r="L47" i="1"/>
  <c r="L45" i="1"/>
  <c r="L44" i="1"/>
  <c r="BK95" i="6"/>
  <c r="BK91" i="6"/>
  <c r="J89" i="6"/>
  <c r="BK87" i="6"/>
  <c r="BK84" i="5"/>
  <c r="J101" i="4"/>
  <c r="BK98" i="4"/>
  <c r="BK198" i="3"/>
  <c r="J166" i="3"/>
  <c r="BK160" i="3"/>
  <c r="BK143" i="3"/>
  <c r="BK129" i="3"/>
  <c r="J120" i="3"/>
  <c r="J92" i="3"/>
  <c r="BK88" i="3"/>
  <c r="J486" i="2"/>
  <c r="J482" i="2"/>
  <c r="BK477" i="2"/>
  <c r="J419" i="2"/>
  <c r="BK401" i="2"/>
  <c r="BK388" i="2"/>
  <c r="BK373" i="2"/>
  <c r="BK357" i="2"/>
  <c r="BK353" i="2"/>
  <c r="J348" i="2"/>
  <c r="BK334" i="2"/>
  <c r="J319" i="2"/>
  <c r="J313" i="2"/>
  <c r="J309" i="2"/>
  <c r="J306" i="2"/>
  <c r="BK304" i="2"/>
  <c r="BK301" i="2"/>
  <c r="J295" i="2"/>
  <c r="J292" i="2"/>
  <c r="J287" i="2"/>
  <c r="J282" i="2"/>
  <c r="BK278" i="2"/>
  <c r="BK275" i="2"/>
  <c r="J272" i="2"/>
  <c r="J269" i="2"/>
  <c r="BK266" i="2"/>
  <c r="J264" i="2"/>
  <c r="BK258" i="2"/>
  <c r="BK254" i="2"/>
  <c r="BK247" i="2"/>
  <c r="J240" i="2"/>
  <c r="J232" i="2"/>
  <c r="J220" i="2"/>
  <c r="J207" i="2"/>
  <c r="J200" i="2"/>
  <c r="J184" i="2"/>
  <c r="BK176" i="2"/>
  <c r="BK160" i="2"/>
  <c r="BK155" i="2"/>
  <c r="J138" i="2"/>
  <c r="BK121" i="2"/>
  <c r="BK115" i="2"/>
  <c r="J106" i="2"/>
  <c r="J100" i="2"/>
  <c r="J93" i="6"/>
  <c r="BK90" i="6"/>
  <c r="BK110" i="4"/>
  <c r="BK101" i="4"/>
  <c r="BK210" i="3"/>
  <c r="J190" i="3"/>
  <c r="J160" i="3"/>
  <c r="BK120" i="3"/>
  <c r="BK107" i="3"/>
  <c r="J97" i="3"/>
  <c r="J462" i="2"/>
  <c r="J408" i="2"/>
  <c r="BK379" i="2"/>
  <c r="J371" i="2"/>
  <c r="J362" i="2"/>
  <c r="J353" i="2"/>
  <c r="J352" i="2"/>
  <c r="BK348" i="2"/>
  <c r="J328" i="2"/>
  <c r="BK319" i="2"/>
  <c r="J317" i="2"/>
  <c r="J310" i="2"/>
  <c r="J307" i="2"/>
  <c r="J303" i="2"/>
  <c r="J300" i="2"/>
  <c r="J297" i="2"/>
  <c r="BK110" i="2"/>
  <c r="BK96" i="2"/>
  <c r="J87" i="6"/>
  <c r="J84" i="5"/>
  <c r="J205" i="3"/>
  <c r="BK173" i="3"/>
  <c r="BK146" i="3"/>
  <c r="J138" i="3"/>
  <c r="J116" i="3"/>
  <c r="BK102" i="3"/>
  <c r="BK92" i="3"/>
  <c r="BK462" i="2"/>
  <c r="BK441" i="2"/>
  <c r="J430" i="2"/>
  <c r="BK421" i="2"/>
  <c r="J399" i="2"/>
  <c r="J377" i="2"/>
  <c r="J374" i="2"/>
  <c r="BK362" i="2"/>
  <c r="BK355" i="2"/>
  <c r="J345" i="2"/>
  <c r="J316" i="2"/>
  <c r="BK312" i="2"/>
  <c r="BK305" i="2"/>
  <c r="J110" i="4"/>
  <c r="BK107" i="4"/>
  <c r="J104" i="4"/>
  <c r="J98" i="4"/>
  <c r="J84" i="4"/>
  <c r="J198" i="3"/>
  <c r="BK190" i="3"/>
  <c r="J179" i="3"/>
  <c r="BK166" i="3"/>
  <c r="J154" i="3"/>
  <c r="J146" i="3"/>
  <c r="J129" i="3"/>
  <c r="J107" i="3"/>
  <c r="J477" i="2"/>
  <c r="J471" i="2"/>
  <c r="J441" i="2"/>
  <c r="BK432" i="2"/>
  <c r="BK428" i="2"/>
  <c r="BK419" i="2"/>
  <c r="J401" i="2"/>
  <c r="BK386" i="2"/>
  <c r="BK374" i="2"/>
  <c r="BK371" i="2"/>
  <c r="J360" i="2"/>
  <c r="J349" i="2"/>
  <c r="BK345" i="2"/>
  <c r="BK328" i="2"/>
  <c r="BK316" i="2"/>
  <c r="J304" i="2"/>
  <c r="J299" i="2"/>
  <c r="BK297" i="2"/>
  <c r="BK292" i="2"/>
  <c r="BK289" i="2"/>
  <c r="BK284" i="2"/>
  <c r="BK281" i="2"/>
  <c r="BK276" i="2"/>
  <c r="J274" i="2"/>
  <c r="J271" i="2"/>
  <c r="J268" i="2"/>
  <c r="BK265" i="2"/>
  <c r="J262" i="2"/>
  <c r="J256" i="2"/>
  <c r="J250" i="2"/>
  <c r="J244" i="2"/>
  <c r="BK235" i="2"/>
  <c r="J227" i="2"/>
  <c r="BK214" i="2"/>
  <c r="J204" i="2"/>
  <c r="BK193" i="2"/>
  <c r="J176" i="2"/>
  <c r="J160" i="2"/>
  <c r="J155" i="2"/>
  <c r="BK138" i="2"/>
  <c r="J121" i="2"/>
  <c r="J115" i="2"/>
  <c r="J112" i="2"/>
  <c r="BK108" i="2"/>
  <c r="BK104" i="2"/>
  <c r="J96" i="2"/>
  <c r="AS54" i="1"/>
  <c r="F37" i="5"/>
  <c r="BD58" i="1"/>
  <c r="F36" i="5"/>
  <c r="BC58" i="1" s="1"/>
  <c r="J95" i="6"/>
  <c r="BK93" i="6"/>
  <c r="J90" i="6"/>
  <c r="BK88" i="6"/>
  <c r="J86" i="6"/>
  <c r="J107" i="4"/>
  <c r="J90" i="4"/>
  <c r="BK194" i="3"/>
  <c r="J173" i="3"/>
  <c r="J161" i="3"/>
  <c r="BK154" i="3"/>
  <c r="BK133" i="3"/>
  <c r="J125" i="3"/>
  <c r="BK116" i="3"/>
  <c r="J90" i="3"/>
  <c r="BK486" i="2"/>
  <c r="BK482" i="2"/>
  <c r="J453" i="2"/>
  <c r="J444" i="2"/>
  <c r="J412" i="2"/>
  <c r="BK399" i="2"/>
  <c r="J379" i="2"/>
  <c r="J370" i="2"/>
  <c r="J355" i="2"/>
  <c r="J351" i="2"/>
  <c r="J342" i="2"/>
  <c r="J327" i="2"/>
  <c r="BK317" i="2"/>
  <c r="J312" i="2"/>
  <c r="BK307" i="2"/>
  <c r="J305" i="2"/>
  <c r="BK303" i="2"/>
  <c r="BK299" i="2"/>
  <c r="J294" i="2"/>
  <c r="J289" i="2"/>
  <c r="J284" i="2"/>
  <c r="J281" i="2"/>
  <c r="J276" i="2"/>
  <c r="BK274" i="2"/>
  <c r="BK271" i="2"/>
  <c r="BK268" i="2"/>
  <c r="J265" i="2"/>
  <c r="BK262" i="2"/>
  <c r="BK256" i="2"/>
  <c r="BK250" i="2"/>
  <c r="BK244" i="2"/>
  <c r="J235" i="2"/>
  <c r="BK227" i="2"/>
  <c r="J214" i="2"/>
  <c r="BK204" i="2"/>
  <c r="J193" i="2"/>
  <c r="BK180" i="2"/>
  <c r="J169" i="2"/>
  <c r="J159" i="2"/>
  <c r="J144" i="2"/>
  <c r="BK127" i="2"/>
  <c r="J117" i="2"/>
  <c r="BK112" i="2"/>
  <c r="J104" i="2"/>
  <c r="J92" i="2"/>
  <c r="J91" i="6"/>
  <c r="J88" i="6"/>
  <c r="BK104" i="4"/>
  <c r="BK84" i="4"/>
  <c r="J210" i="3"/>
  <c r="BK179" i="3"/>
  <c r="J149" i="3"/>
  <c r="J112" i="3"/>
  <c r="J102" i="3"/>
  <c r="BK471" i="2"/>
  <c r="J432" i="2"/>
  <c r="J395" i="2"/>
  <c r="J386" i="2"/>
  <c r="BK376" i="2"/>
  <c r="BK370" i="2"/>
  <c r="BK360" i="2"/>
  <c r="BK349" i="2"/>
  <c r="BK347" i="2"/>
  <c r="J334" i="2"/>
  <c r="J320" i="2"/>
  <c r="BK315" i="2"/>
  <c r="BK309" i="2"/>
  <c r="BK306" i="2"/>
  <c r="J301" i="2"/>
  <c r="J298" i="2"/>
  <c r="BK295" i="2"/>
  <c r="J108" i="2"/>
  <c r="BK89" i="6"/>
  <c r="BK86" i="6"/>
  <c r="BK90" i="4"/>
  <c r="BK186" i="3"/>
  <c r="J168" i="3"/>
  <c r="J143" i="3"/>
  <c r="J133" i="3"/>
  <c r="BK112" i="3"/>
  <c r="BK97" i="3"/>
  <c r="BK90" i="3"/>
  <c r="BK453" i="2"/>
  <c r="J434" i="2"/>
  <c r="J428" i="2"/>
  <c r="BK412" i="2"/>
  <c r="BK395" i="2"/>
  <c r="J376" i="2"/>
  <c r="J363" i="2"/>
  <c r="J357" i="2"/>
  <c r="BK352" i="2"/>
  <c r="BK327" i="2"/>
  <c r="J315" i="2"/>
  <c r="BK310" i="2"/>
  <c r="F36" i="6"/>
  <c r="BK205" i="3"/>
  <c r="J194" i="3"/>
  <c r="J186" i="3"/>
  <c r="BK168" i="3"/>
  <c r="BK161" i="3"/>
  <c r="BK149" i="3"/>
  <c r="BK138" i="3"/>
  <c r="BK125" i="3"/>
  <c r="J88" i="3"/>
  <c r="BK444" i="2"/>
  <c r="BK434" i="2"/>
  <c r="BK430" i="2"/>
  <c r="J421" i="2"/>
  <c r="BK408" i="2"/>
  <c r="J388" i="2"/>
  <c r="BK377" i="2"/>
  <c r="J373" i="2"/>
  <c r="BK363" i="2"/>
  <c r="BK351" i="2"/>
  <c r="J347" i="2"/>
  <c r="BK342" i="2"/>
  <c r="BK320" i="2"/>
  <c r="BK313" i="2"/>
  <c r="BK300" i="2"/>
  <c r="BK298" i="2"/>
  <c r="BK294" i="2"/>
  <c r="BK287" i="2"/>
  <c r="BK282" i="2"/>
  <c r="J278" i="2"/>
  <c r="J275" i="2"/>
  <c r="BK272" i="2"/>
  <c r="BK269" i="2"/>
  <c r="J266" i="2"/>
  <c r="BK264" i="2"/>
  <c r="J258" i="2"/>
  <c r="J254" i="2"/>
  <c r="J247" i="2"/>
  <c r="BK240" i="2"/>
  <c r="BK232" i="2"/>
  <c r="BK220" i="2"/>
  <c r="BK207" i="2"/>
  <c r="BK200" i="2"/>
  <c r="BK184" i="2"/>
  <c r="J180" i="2"/>
  <c r="BK169" i="2"/>
  <c r="BK159" i="2"/>
  <c r="BK144" i="2"/>
  <c r="J127" i="2"/>
  <c r="BK117" i="2"/>
  <c r="J110" i="2"/>
  <c r="BK106" i="2"/>
  <c r="BK100" i="2"/>
  <c r="BK92" i="2"/>
  <c r="F35" i="5"/>
  <c r="BB58" i="1"/>
  <c r="F34" i="5"/>
  <c r="BA58" i="1"/>
  <c r="P91" i="2" l="1"/>
  <c r="P239" i="2"/>
  <c r="BK249" i="2"/>
  <c r="J249" i="2"/>
  <c r="J64" i="2" s="1"/>
  <c r="BK378" i="2"/>
  <c r="J378" i="2"/>
  <c r="J65" i="2" s="1"/>
  <c r="BK443" i="2"/>
  <c r="J443" i="2"/>
  <c r="J66" i="2" s="1"/>
  <c r="R87" i="3"/>
  <c r="P132" i="3"/>
  <c r="P86" i="3" s="1"/>
  <c r="P85" i="3" s="1"/>
  <c r="AU56" i="1" s="1"/>
  <c r="P159" i="3"/>
  <c r="R178" i="3"/>
  <c r="BK83" i="4"/>
  <c r="BK82" i="4" s="1"/>
  <c r="J82" i="4" s="1"/>
  <c r="J60" i="4" s="1"/>
  <c r="BK91" i="2"/>
  <c r="J91" i="2" s="1"/>
  <c r="J61" i="2" s="1"/>
  <c r="R239" i="2"/>
  <c r="T249" i="2"/>
  <c r="T378" i="2"/>
  <c r="R443" i="2"/>
  <c r="T87" i="3"/>
  <c r="R132" i="3"/>
  <c r="R159" i="3"/>
  <c r="P178" i="3"/>
  <c r="T83" i="4"/>
  <c r="T82" i="4" s="1"/>
  <c r="T81" i="4" s="1"/>
  <c r="P85" i="6"/>
  <c r="P84" i="6" s="1"/>
  <c r="P83" i="6" s="1"/>
  <c r="AU59" i="1" s="1"/>
  <c r="T91" i="2"/>
  <c r="BK239" i="2"/>
  <c r="J239" i="2"/>
  <c r="J63" i="2" s="1"/>
  <c r="R249" i="2"/>
  <c r="P378" i="2"/>
  <c r="P443" i="2"/>
  <c r="P87" i="3"/>
  <c r="T132" i="3"/>
  <c r="T159" i="3"/>
  <c r="T178" i="3"/>
  <c r="P83" i="4"/>
  <c r="P82" i="4" s="1"/>
  <c r="P81" i="4" s="1"/>
  <c r="AU57" i="1" s="1"/>
  <c r="R85" i="6"/>
  <c r="R84" i="6" s="1"/>
  <c r="R83" i="6" s="1"/>
  <c r="R91" i="2"/>
  <c r="T239" i="2"/>
  <c r="P249" i="2"/>
  <c r="R378" i="2"/>
  <c r="T443" i="2"/>
  <c r="BK87" i="3"/>
  <c r="J87" i="3" s="1"/>
  <c r="J61" i="3" s="1"/>
  <c r="BK132" i="3"/>
  <c r="J132" i="3" s="1"/>
  <c r="J62" i="3" s="1"/>
  <c r="BK159" i="3"/>
  <c r="J159" i="3"/>
  <c r="J63" i="3"/>
  <c r="BK178" i="3"/>
  <c r="J178" i="3" s="1"/>
  <c r="J64" i="3" s="1"/>
  <c r="R83" i="4"/>
  <c r="R82" i="4" s="1"/>
  <c r="R81" i="4" s="1"/>
  <c r="BK85" i="6"/>
  <c r="J85" i="6" s="1"/>
  <c r="J61" i="6" s="1"/>
  <c r="T85" i="6"/>
  <c r="T84" i="6"/>
  <c r="T83" i="6"/>
  <c r="E48" i="2"/>
  <c r="BE92" i="2"/>
  <c r="BE96" i="2"/>
  <c r="BE106" i="2"/>
  <c r="BE110" i="2"/>
  <c r="BE127" i="2"/>
  <c r="BE138" i="2"/>
  <c r="BE144" i="2"/>
  <c r="BE159" i="2"/>
  <c r="BE160" i="2"/>
  <c r="BE184" i="2"/>
  <c r="BE204" i="2"/>
  <c r="BE214" i="2"/>
  <c r="BE220" i="2"/>
  <c r="BE232" i="2"/>
  <c r="BE262" i="2"/>
  <c r="BE264" i="2"/>
  <c r="BE265" i="2"/>
  <c r="BE268" i="2"/>
  <c r="BE269" i="2"/>
  <c r="BE271" i="2"/>
  <c r="BE272" i="2"/>
  <c r="BE275" i="2"/>
  <c r="BE281" i="2"/>
  <c r="BE282" i="2"/>
  <c r="BE284" i="2"/>
  <c r="BE287" i="2"/>
  <c r="BE289" i="2"/>
  <c r="BE292" i="2"/>
  <c r="BE295" i="2"/>
  <c r="BE297" i="2"/>
  <c r="BE299" i="2"/>
  <c r="BE300" i="2"/>
  <c r="BE307" i="2"/>
  <c r="BE309" i="2"/>
  <c r="BE310" i="2"/>
  <c r="BE313" i="2"/>
  <c r="BE317" i="2"/>
  <c r="BE334" i="2"/>
  <c r="BE348" i="2"/>
  <c r="BE349" i="2"/>
  <c r="BE355" i="2"/>
  <c r="BE360" i="2"/>
  <c r="BE363" i="2"/>
  <c r="BE370" i="2"/>
  <c r="BE388" i="2"/>
  <c r="BE412" i="2"/>
  <c r="BE441" i="2"/>
  <c r="BK481" i="2"/>
  <c r="J481" i="2" s="1"/>
  <c r="J67" i="2" s="1"/>
  <c r="E48" i="3"/>
  <c r="BE92" i="3"/>
  <c r="BE97" i="3"/>
  <c r="BE129" i="3"/>
  <c r="BE143" i="3"/>
  <c r="F78" i="4"/>
  <c r="BE84" i="4"/>
  <c r="BE101" i="4"/>
  <c r="E71" i="5"/>
  <c r="BE84" i="5"/>
  <c r="J33" i="5" s="1"/>
  <c r="AV58" i="1" s="1"/>
  <c r="BE306" i="2"/>
  <c r="BE347" i="2"/>
  <c r="BE351" i="2"/>
  <c r="BE353" i="2"/>
  <c r="BE379" i="2"/>
  <c r="BE386" i="2"/>
  <c r="BE395" i="2"/>
  <c r="BE401" i="2"/>
  <c r="BE430" i="2"/>
  <c r="BE432" i="2"/>
  <c r="BE434" i="2"/>
  <c r="BK234" i="2"/>
  <c r="J234" i="2" s="1"/>
  <c r="J62" i="2" s="1"/>
  <c r="F55" i="3"/>
  <c r="J79" i="3"/>
  <c r="BE116" i="3"/>
  <c r="BE120" i="3"/>
  <c r="BE125" i="3"/>
  <c r="BE154" i="3"/>
  <c r="BE160" i="3"/>
  <c r="BE168" i="3"/>
  <c r="BE173" i="3"/>
  <c r="E48" i="4"/>
  <c r="BE98" i="4"/>
  <c r="BE104" i="4"/>
  <c r="F55" i="5"/>
  <c r="BK83" i="5"/>
  <c r="J83" i="5"/>
  <c r="J61" i="5"/>
  <c r="E48" i="6"/>
  <c r="J52" i="6"/>
  <c r="J52" i="2"/>
  <c r="BE303" i="2"/>
  <c r="BE304" i="2"/>
  <c r="BE312" i="2"/>
  <c r="BE342" i="2"/>
  <c r="BE357" i="2"/>
  <c r="BE362" i="2"/>
  <c r="BE373" i="2"/>
  <c r="BE374" i="2"/>
  <c r="BE376" i="2"/>
  <c r="BE399" i="2"/>
  <c r="BE408" i="2"/>
  <c r="BE419" i="2"/>
  <c r="BE421" i="2"/>
  <c r="BE444" i="2"/>
  <c r="BE453" i="2"/>
  <c r="BE88" i="3"/>
  <c r="BE90" i="3"/>
  <c r="BE102" i="3"/>
  <c r="BE133" i="3"/>
  <c r="BE138" i="3"/>
  <c r="BE146" i="3"/>
  <c r="BE149" i="3"/>
  <c r="BE166" i="3"/>
  <c r="BE190" i="3"/>
  <c r="BE194" i="3"/>
  <c r="BE198" i="3"/>
  <c r="BE205" i="3"/>
  <c r="BE210" i="3"/>
  <c r="J52" i="4"/>
  <c r="BE90" i="4"/>
  <c r="BE107" i="4"/>
  <c r="J75" i="5"/>
  <c r="F80" i="6"/>
  <c r="BE91" i="6"/>
  <c r="F55" i="2"/>
  <c r="BE100" i="2"/>
  <c r="BE104" i="2"/>
  <c r="BE108" i="2"/>
  <c r="BE112" i="2"/>
  <c r="BE115" i="2"/>
  <c r="BE117" i="2"/>
  <c r="BE121" i="2"/>
  <c r="BE155" i="2"/>
  <c r="BE169" i="2"/>
  <c r="BE176" i="2"/>
  <c r="BE180" i="2"/>
  <c r="BE193" i="2"/>
  <c r="BE200" i="2"/>
  <c r="BE207" i="2"/>
  <c r="BE227" i="2"/>
  <c r="BE235" i="2"/>
  <c r="BE240" i="2"/>
  <c r="BE244" i="2"/>
  <c r="BE247" i="2"/>
  <c r="BE250" i="2"/>
  <c r="BE254" i="2"/>
  <c r="BE256" i="2"/>
  <c r="BE258" i="2"/>
  <c r="BE266" i="2"/>
  <c r="BE274" i="2"/>
  <c r="BE276" i="2"/>
  <c r="BE278" i="2"/>
  <c r="BE294" i="2"/>
  <c r="BE298" i="2"/>
  <c r="BE301" i="2"/>
  <c r="BE305" i="2"/>
  <c r="BE315" i="2"/>
  <c r="BE316" i="2"/>
  <c r="BE319" i="2"/>
  <c r="BE320" i="2"/>
  <c r="BE327" i="2"/>
  <c r="BE328" i="2"/>
  <c r="BE345" i="2"/>
  <c r="BE352" i="2"/>
  <c r="BE371" i="2"/>
  <c r="BE377" i="2"/>
  <c r="BE428" i="2"/>
  <c r="BE462" i="2"/>
  <c r="BE471" i="2"/>
  <c r="BE477" i="2"/>
  <c r="BE482" i="2"/>
  <c r="BE486" i="2"/>
  <c r="BK485" i="2"/>
  <c r="J485" i="2"/>
  <c r="J69" i="2" s="1"/>
  <c r="BE107" i="3"/>
  <c r="BE112" i="3"/>
  <c r="BE161" i="3"/>
  <c r="BE179" i="3"/>
  <c r="BE186" i="3"/>
  <c r="BK209" i="3"/>
  <c r="J209" i="3"/>
  <c r="J65" i="3"/>
  <c r="BE110" i="4"/>
  <c r="BE86" i="6"/>
  <c r="BE87" i="6"/>
  <c r="BE88" i="6"/>
  <c r="BE89" i="6"/>
  <c r="BE90" i="6"/>
  <c r="BE93" i="6"/>
  <c r="BE95" i="6"/>
  <c r="BC59" i="1"/>
  <c r="BK92" i="6"/>
  <c r="J92" i="6"/>
  <c r="J62" i="6"/>
  <c r="BK94" i="6"/>
  <c r="J94" i="6" s="1"/>
  <c r="J63" i="6" s="1"/>
  <c r="F37" i="4"/>
  <c r="BD57" i="1" s="1"/>
  <c r="J34" i="3"/>
  <c r="AW56" i="1" s="1"/>
  <c r="F36" i="4"/>
  <c r="BC57" i="1" s="1"/>
  <c r="F36" i="3"/>
  <c r="BC56" i="1"/>
  <c r="F34" i="4"/>
  <c r="BA57" i="1" s="1"/>
  <c r="J34" i="6"/>
  <c r="AW59" i="1"/>
  <c r="F36" i="2"/>
  <c r="BC55" i="1" s="1"/>
  <c r="F34" i="6"/>
  <c r="BA59" i="1"/>
  <c r="F37" i="6"/>
  <c r="BD59" i="1"/>
  <c r="J34" i="5"/>
  <c r="AW58" i="1" s="1"/>
  <c r="F34" i="3"/>
  <c r="BA56" i="1"/>
  <c r="F35" i="3"/>
  <c r="BB56" i="1"/>
  <c r="F37" i="3"/>
  <c r="BD56" i="1" s="1"/>
  <c r="F35" i="4"/>
  <c r="BB57" i="1"/>
  <c r="J34" i="4"/>
  <c r="AW57" i="1" s="1"/>
  <c r="F35" i="6"/>
  <c r="BB59" i="1" s="1"/>
  <c r="F34" i="2"/>
  <c r="BA55" i="1" s="1"/>
  <c r="F37" i="2"/>
  <c r="BD55" i="1"/>
  <c r="F35" i="2"/>
  <c r="BB55" i="1" s="1"/>
  <c r="J34" i="2"/>
  <c r="AW55" i="1"/>
  <c r="R90" i="2" l="1"/>
  <c r="R89" i="2"/>
  <c r="T86" i="3"/>
  <c r="T85" i="3"/>
  <c r="R86" i="3"/>
  <c r="R85" i="3"/>
  <c r="P90" i="2"/>
  <c r="P89" i="2"/>
  <c r="AU55" i="1" s="1"/>
  <c r="AU54" i="1" s="1"/>
  <c r="T90" i="2"/>
  <c r="T89" i="2" s="1"/>
  <c r="BK81" i="4"/>
  <c r="J81" i="4" s="1"/>
  <c r="J30" i="4" s="1"/>
  <c r="AG57" i="1" s="1"/>
  <c r="J83" i="4"/>
  <c r="J61" i="4" s="1"/>
  <c r="BK90" i="2"/>
  <c r="BK86" i="3"/>
  <c r="J86" i="3"/>
  <c r="J60" i="3" s="1"/>
  <c r="BK484" i="2"/>
  <c r="J484" i="2" s="1"/>
  <c r="J68" i="2" s="1"/>
  <c r="BK82" i="5"/>
  <c r="J82" i="5"/>
  <c r="J60" i="5" s="1"/>
  <c r="BK84" i="6"/>
  <c r="J84" i="6" s="1"/>
  <c r="J60" i="6" s="1"/>
  <c r="J33" i="2"/>
  <c r="AV55" i="1" s="1"/>
  <c r="AT55" i="1" s="1"/>
  <c r="F33" i="5"/>
  <c r="AZ58" i="1"/>
  <c r="F33" i="3"/>
  <c r="AZ56" i="1"/>
  <c r="BD54" i="1"/>
  <c r="W33" i="1" s="1"/>
  <c r="F33" i="6"/>
  <c r="AZ59" i="1"/>
  <c r="J33" i="4"/>
  <c r="AV57" i="1" s="1"/>
  <c r="AT57" i="1" s="1"/>
  <c r="F33" i="4"/>
  <c r="AZ57" i="1" s="1"/>
  <c r="AT58" i="1"/>
  <c r="BA54" i="1"/>
  <c r="W30" i="1"/>
  <c r="J33" i="3"/>
  <c r="AV56" i="1"/>
  <c r="AT56" i="1"/>
  <c r="J33" i="6"/>
  <c r="AV59" i="1" s="1"/>
  <c r="AT59" i="1" s="1"/>
  <c r="BB54" i="1"/>
  <c r="AX54" i="1" s="1"/>
  <c r="BC54" i="1"/>
  <c r="AY54" i="1" s="1"/>
  <c r="F33" i="2"/>
  <c r="AZ55" i="1"/>
  <c r="BK89" i="2" l="1"/>
  <c r="J89" i="2"/>
  <c r="J59" i="2" s="1"/>
  <c r="J39" i="4"/>
  <c r="J90" i="2"/>
  <c r="J60" i="2"/>
  <c r="BK85" i="3"/>
  <c r="J85" i="3"/>
  <c r="J59" i="4"/>
  <c r="BK81" i="5"/>
  <c r="J81" i="5" s="1"/>
  <c r="J30" i="5" s="1"/>
  <c r="AG58" i="1" s="1"/>
  <c r="AN58" i="1" s="1"/>
  <c r="BK83" i="6"/>
  <c r="J83" i="6"/>
  <c r="J59" i="6"/>
  <c r="AN57" i="1"/>
  <c r="AW54" i="1"/>
  <c r="AK30" i="1" s="1"/>
  <c r="AZ54" i="1"/>
  <c r="W29" i="1" s="1"/>
  <c r="W31" i="1"/>
  <c r="J30" i="3"/>
  <c r="AG56" i="1"/>
  <c r="AN56" i="1"/>
  <c r="W32" i="1"/>
  <c r="J59" i="3" l="1"/>
  <c r="J59" i="5"/>
  <c r="J39" i="3"/>
  <c r="J39" i="5"/>
  <c r="AV54" i="1"/>
  <c r="AK29" i="1" s="1"/>
  <c r="J30" i="2"/>
  <c r="AG55" i="1"/>
  <c r="AN55" i="1"/>
  <c r="J30" i="6"/>
  <c r="AG59" i="1"/>
  <c r="AN59" i="1"/>
  <c r="J39" i="6" l="1"/>
  <c r="J39" i="2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<sst xmlns="http://schemas.openxmlformats.org/spreadsheetml/2006/main" count="6863" uniqueCount="1184">
  <si>
    <t>Export Komplet</t>
  </si>
  <si>
    <t>VZ</t>
  </si>
  <si>
    <t>2.0</t>
  </si>
  <si>
    <t>ZAMOK</t>
  </si>
  <si>
    <t>False</t>
  </si>
  <si>
    <t>{7bec8353-aef5-4988-930c-e47d774b29d5}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</si>
  <si>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</si>
  <si>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</si>
  <si>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</si>
  <si>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</si>
  <si>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</si>
  <si>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</si>
  <si>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</si>
  <si>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</si>
  <si>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11250_4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</si>
  <si>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</si>
  <si>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</si>
  <si>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DC037014_Malsovice_od_cp82-cp35_RV_rozp_R3</t>
  </si>
  <si>
    <t>KSO:</t>
  </si>
  <si>
    <t/>
  </si>
  <si>
    <t>CC-CZ:</t>
  </si>
  <si>
    <t>Místo:</t>
  </si>
  <si>
    <t>Malšovice</t>
  </si>
  <si>
    <t>Datum:</t>
  </si>
  <si>
    <t>5. 11. 2020</t>
  </si>
  <si>
    <t>Zadavatel:</t>
  </si>
  <si>
    <t>IČ:</t>
  </si>
  <si>
    <t>49099469</t>
  </si>
  <si>
    <t>SVS a.s., Přítkovská 1689, 41550 Teplice</t>
  </si>
  <si>
    <t>DIČ:</t>
  </si>
  <si>
    <t>CZ49099469</t>
  </si>
  <si>
    <t>Uchazeč:</t>
  </si>
  <si>
    <t>Vyplň údaj</t>
  </si>
  <si>
    <t>Projektant:</t>
  </si>
  <si>
    <t>01782975</t>
  </si>
  <si>
    <t>B-Projekty Teplice s.r.o.</t>
  </si>
  <si>
    <t>CZ01782975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</si>
  <si>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</si>
  <si>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</si>
  <si>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</si>
  <si>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</si>
  <si>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</si>
  <si>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</si>
  <si>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</si>
  <si>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</si>
  <si>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</si>
  <si>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</si>
  <si>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</si>
  <si>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</si>
  <si>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</si>
  <si>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</si>
  <si>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</si>
  <si>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</si>
  <si>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</si>
  <si>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</si>
  <si>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</si>
  <si>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</si>
  <si>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</si>
  <si>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</si>
  <si>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</si>
  <si>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</si>
  <si>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</si>
  <si>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</si>
  <si>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</si>
  <si>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</si>
  <si>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</si>
  <si>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</si>
  <si>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</si>
  <si>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</si>
  <si>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</si>
  <si>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</si>
  <si>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</si>
  <si>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</si>
  <si>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</si>
  <si>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</si>
  <si>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</si>
  <si>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</si>
  <si>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</si>
  <si>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</si>
  <si>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</si>
  <si>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</si>
  <si>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01 - Rekonstrukce vodovodu - řad 1</t>
  </si>
  <si>
    <t>ING</t>
  </si>
  <si>
    <t>1</t>
  </si>
  <si>
    <t>{466bf05d-f8c2-4a8b-bfb0-3485a2f12582}</t>
  </si>
  <si>
    <t>827 11 13</t>
  </si>
  <si>
    <t>2</t>
  </si>
  <si>
    <t>02</t>
  </si>
  <si>
    <t>Obnova dotčených povrchů</t>
  </si>
  <si>
    <t>{5ef9f2d8-331c-4d1d-8d57-cb1d335553c7}</t>
  </si>
  <si>
    <t>822 25 13</t>
  </si>
  <si>
    <t>03</t>
  </si>
  <si>
    <t>Vymezené činnosti dle směrnice S.06.20 D</t>
  </si>
  <si>
    <t>OST</t>
  </si>
  <si>
    <t>{1847f18e-c34d-41ff-8ff3-6e90d85b348d}</t>
  </si>
  <si>
    <t>04</t>
  </si>
  <si>
    <t>VRN</t>
  </si>
  <si>
    <t>VON</t>
  </si>
  <si>
    <t>{00bec3c5-02b6-47cd-95dd-1af58742e7d8}</t>
  </si>
  <si>
    <t>05</t>
  </si>
  <si>
    <t>Ostatní náklady</t>
  </si>
  <si>
    <t>{00d139da-22a7-4fe1-b964-641bf92fb52a}</t>
  </si>
  <si>
    <t>KRYCÍ LIST SOUPISU PRACÍ</t>
  </si>
  <si>
    <t>Objekt:</t>
  </si>
  <si>
    <t>01 - IO 01 - Rekonstrukce vodovodu - řad 1</t>
  </si>
  <si>
    <t>22221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</si>
  <si>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</si>
  <si>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</si>
  <si>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</si>
  <si>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</si>
  <si>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</si>
  <si>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</si>
  <si>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</si>
  <si>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</si>
  <si>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</si>
  <si>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8.1 - Trubní vedení -provizorní vodovod - úsek 1 a 2</t>
  </si>
  <si>
    <t xml:space="preserve">    9 - Ostatní konstrukce a práce-bourání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</si>
  <si>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</si>
  <si>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</si>
  <si>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</si>
  <si>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</si>
  <si>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</si>
  <si>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</si>
  <si>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</si>
  <si>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</si>
  <si>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</si>
  <si>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</si>
  <si>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</si>
  <si>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</si>
  <si>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</si>
  <si>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</si>
  <si>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</si>
  <si>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</si>
  <si>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</si>
  <si>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</si>
  <si>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</si>
  <si>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</si>
  <si>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</si>
  <si>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</si>
  <si>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</si>
  <si>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m</t>
  </si>
  <si>
    <t>CS ÚRS 2020 01</t>
  </si>
  <si>
    <t>4</t>
  </si>
  <si>
    <t>-1000354345</t>
  </si>
  <si>
    <t>PSC</t>
  </si>
  <si>
    <t xml:space="preserve">Poznámka k souboru cen:_x000D_
1. Ceny nelze použít pro dočasné zajištění potrubí v provozu pod tlakem přes 1 MPa a potrubí nebo jiných vedení v provozu u nichž investor zakazuje použít při vykopávce kovové nástroje nebo nářadí._x000D_
2. Ztížení vykopávky v blízkosti vedení, potrubí a stok ve výkopišti nebo podél jeho stěn se oceňuje cenami souboru cen 120 00- . . a 130 00- . . Příplatky za ztížení vykopávky._x000D_
</t>
  </si>
  <si>
    <t>VV</t>
  </si>
  <si>
    <t>křížení plyn</t>
  </si>
  <si>
    <t>4*1,0</t>
  </si>
  <si>
    <t>119001412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</si>
  <si>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betonového, kameninového nebo železobetonového, světlosti DN přes 200 do 500 mm</t>
  </si>
  <si>
    <t>876450947</t>
  </si>
  <si>
    <t xml:space="preserve">křížení kanalizace </t>
  </si>
  <si>
    <t>2*1,0</t>
  </si>
  <si>
    <t>3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</si>
  <si>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</si>
  <si>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</si>
  <si>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-72225676</t>
  </si>
  <si>
    <t>křížení kabely</t>
  </si>
  <si>
    <t>15*1,0</t>
  </si>
  <si>
    <t>119002121</t>
  </si>
  <si>
    <t>Pomocné konstrukce při zabezpečení výkopu vodorovné pochozí přechodová lávka délky do 2 m včetně zábradlí zřízení</t>
  </si>
  <si>
    <t>kus</t>
  </si>
  <si>
    <t>811928116</t>
  </si>
  <si>
    <t xml:space="preserve">Poznámka k souboru cen:_x000D_
1. V ceně zřízení -2121, -2131, -2411, -3211, -3212, -3213, -3215, -3217, -3121, -3223, -3227 jsou započteny i náklady na opotřebení._x000D_
2. V ceně zřízení mobilního oplocení -3211, -3213, -3217, -3223, -3227 je zahrnuto i opotřebení betonové patky, vzpěry, spojky._x000D_
3. Položku -2411 lze použít pouze pro šířku výkopu do 1,0 m._x000D_
4. V položce -3131 jsou započteny i náklady na dřevěný sloupek._x000D_
5. U položek -2311, -4111, -4121 je uvažováno se 100% opotřebením. Bezpečný vlez nebo výlez se zpravidla umisťuje po 20 m délky výkopu._x000D_
6. Položky tohoto souboru cen jsou určeny k ocenění pomocných konstrukcí sloužících k zabezpečení výkopů (BOZP) na veřejných prostranstvích (v obcích, na komunikacích apod.). Položky nelze užít k ocenění zařízení staveniště, pokud se toto oceňuje pomocí VRN._x000D_
</t>
  </si>
  <si>
    <t>5</t>
  </si>
  <si>
    <t>119002122</t>
  </si>
  <si>
    <t>Pomocné konstrukce při zabezpečení výkopu vodorovné pochozí přechodová lávka délky do 2 m včetně zábradlí odstranění</t>
  </si>
  <si>
    <t>-1574387616</t>
  </si>
  <si>
    <t>6</t>
  </si>
  <si>
    <t>11900241R.01</t>
  </si>
  <si>
    <t>Pomocné konstrukce při zabezpečení výkopu vodorovné pojízdné z tlustého ocelového plechu šířky výkopu 1,4 m, přejezd 2,5m - zřízení</t>
  </si>
  <si>
    <t>1115363566</t>
  </si>
  <si>
    <t>7</t>
  </si>
  <si>
    <t>11900241R.02</t>
  </si>
  <si>
    <t>Pomocné konstrukce při zabezpečení výkopu vodorovné pojízdné z tlustého ocelového plechu šířky výkopu 1,4 m, přejezd 2,5m - odstranění</t>
  </si>
  <si>
    <t>925301881</t>
  </si>
  <si>
    <t>8</t>
  </si>
  <si>
    <t>119003227</t>
  </si>
  <si>
    <t>Pomocné konstrukce při zabezpečení výkopu svislé ocelové mobilní oplocení, výšky do 2,2 m panely vyplněné dráty zřízení</t>
  </si>
  <si>
    <t>-991275564</t>
  </si>
  <si>
    <t>(289,0+2,0)*2+4,0*2</t>
  </si>
  <si>
    <t>9</t>
  </si>
  <si>
    <t>119003228</t>
  </si>
  <si>
    <t>Pomocné konstrukce při zabezpečení výkopu svislé ocelové mobilní oplocení, výšky do 2,2 m panely vyplněné dráty odstranění</t>
  </si>
  <si>
    <t>-57832832</t>
  </si>
  <si>
    <t>10</t>
  </si>
  <si>
    <t>130001101</t>
  </si>
  <si>
    <t>Příplatek k cenám hloubených vykopávek za ztížení vykopávky v blízkosti podzemního vedení nebo výbušnin pro jakoukoliv třídu horniny</t>
  </si>
  <si>
    <t>m3</t>
  </si>
  <si>
    <t>-1742231527</t>
  </si>
  <si>
    <t xml:space="preserve">Poznámka k souboru cen:_x000D_
1. Cena je určena:_x000D_
a) pro podzemní vedení procházející hloubenou vykopávkou nebo uložené ve stěně výkopu při jakékoliv hloubce vedení pod původním terénem nebo jeho výšce nade dnem výkopu a jakémkoliv směru vedení ke stranám výkopu;_x000D_
b) pro výbušniny nezaložené dodavatelem._x000D_
2. Cenu lze použít i tehdy, narazí-li se na vedení nebo výbušninu až při vykopávce a to pro zbývající objem výkopu, který je projektantem nebo investorem označen, v němž by toto nebo jiné nepředvídané vedení nebo výbušnina mohlo být uloženo._x000D_
3. Množství ztížení vykopávky v blízkosti_x000D_
a) podzemního vedení, jehož půdorysná a výšková poloha_x000D_
- je v projektu uvedena, se určí jako objem myšleného hranolu, jehož průřez je pravidelný čtyřúhelník jehož horní vodorovná a obě svislé strany jsou ve vzdálenosti 0,5 m a dolní vodorovná hrana ve vzdálenosti 1 m od přilehlého vnějšího líce vedení, příp. jeho obalu a délka se rovná osové délce vedení ve výkopišti nebo délce vedení ve stěně výkopu. Vymezí-li projekt větší prostor, v němž je nutno při vykopávce postupovat opatrně, lze použít cena pro celý objem výkopu v tomto prostoru. Od takto zjištěného množství se odečítá objem vedení i s příp. se vyskytujícím obalem;_x000D_
- není v projektu uvedena, avšak která podle projektu nebo sdělení investora jsou pravděpodobně ve výkopišti uložena, se rovná objemu výkopu, který je projektantem nebo investorem označen._x000D_
b) výbušniny, určí vždy projektant nebo investor, ať je v projektu uvedeno či neuvedeno._x000D_
4. Je-li vedení uloženo ve výkopišti tak, že se vykopávka v celém výše popsaném objemu nevykopává, např. blízko stěn nebo dna výkopu, oceňuje se ztížení vykopávky jen pro tu část objemu, v níž se ztížená vykopávka provádí._x000D_
5. Jsou-li ve výkopišti dvě vedení položena tak blízko sebe, že se výše uvedené objemy pro obě vedení pronikají, určí se množství ztížení vykopávky tak, aby se pronik započetl jen jednou._x000D_
6. Objem ztížení vykopávky se od celkového objemu výkopu neodečítá._x000D_
7. Dočasné zajištění různých podzemních vedení ve výkopišti se oceňuje cenami souboru cen 119 00-14 Dočasné zajištění podzemního potrubí nebo vedení ve výkopišti._x000D_
</t>
  </si>
  <si>
    <t>intravilán - silně zasíťovaná lokalita 10%</t>
  </si>
  <si>
    <t>346,276/100*10</t>
  </si>
  <si>
    <t>11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</si>
  <si>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</si>
  <si>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</si>
  <si>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-1825382226</t>
  </si>
  <si>
    <t xml:space="preserve">Poznámka k souboru cen:_x000D_
1. V cenách jsou započteny i náklady na:_x000D_
a) přehození výkopku na přilehlém terénu na vzdálenost do 3 m od podélné osy rýhy nebo naložení výkopku na dopravní prostředek,_x000D_
</t>
  </si>
  <si>
    <t>křížení plyn 4x</t>
  </si>
  <si>
    <t>2,0*1,0*(1,65-0,45)*4</t>
  </si>
  <si>
    <t>hornina tř.3 - 50%</t>
  </si>
  <si>
    <t>9,6/100*50</t>
  </si>
  <si>
    <t>12</t>
  </si>
  <si>
    <t>132254204</t>
  </si>
  <si>
    <t>Hloubení zapažených rýh šířky přes 800 do 2 000 mm strojně s urovnáním dna do předepsaného profilu a spádu v hornině třídy těžitelnosti I skupiny 3 přes 100 do 500 m3</t>
  </si>
  <si>
    <t>1356224237</t>
  </si>
  <si>
    <t xml:space="preserve">Poznámka k souboru cen:_x000D_
1. V cenách jsou započteny i náklady na případné nutné přemístění výkopku ve výkopišti na vzdálenost do 3 m a na přehození výkopku na přilehlém terénu na vzdálenost do 3 m od osy rýhy nebo naložení na dopravní prostředek._x000D_
</t>
  </si>
  <si>
    <t>samostatný výkop prům.hloubka výkopu 1,65m; šířka výkopu 1,0m; v zeleni tl.0,1m</t>
  </si>
  <si>
    <t>28,5*1,0*(1,65-0,1)</t>
  </si>
  <si>
    <t>samostatný výkop prům.hloubka výkopu 1,65m; šířka výkopu 1,0m; v komunikaci tl.0,45m</t>
  </si>
  <si>
    <t>259,75*1,0*(1,65-0,45)</t>
  </si>
  <si>
    <t>odpočet ručního výkopu</t>
  </si>
  <si>
    <t>-2,0*1,0*(1,65-0,45)*4</t>
  </si>
  <si>
    <t>Mezisoučet</t>
  </si>
  <si>
    <t>346,275/100*50</t>
  </si>
  <si>
    <t>13</t>
  </si>
  <si>
    <t>132312211</t>
  </si>
  <si>
    <t>Hloubení rýh šířky přes 800 do 2 000 mm ručně zapažených i nezapažených, s urovnáním dna do předepsaného profilu a spádu v hornině třídy těžitelnosti II skupiny 4 soudržných</t>
  </si>
  <si>
    <t>1047131462</t>
  </si>
  <si>
    <t>hornina tř.4 - 50%</t>
  </si>
  <si>
    <t>14</t>
  </si>
  <si>
    <t>132354204</t>
  </si>
  <si>
    <t>Hloubení zapažených rýh šířky přes 800 do 2 000 mm strojně s urovnáním dna do předepsaného profilu a spádu v hornině třídy těžitelnosti II skupiny 4 přes 100 do 500 m3</t>
  </si>
  <si>
    <t>-1510014322</t>
  </si>
  <si>
    <t>151101101</t>
  </si>
  <si>
    <t>Zřízení pažení a rozepření stěn rýh pro podzemní vedení příložné pro jakoukoliv mezerovitost, hloubky do 2 m</t>
  </si>
  <si>
    <t>m2</t>
  </si>
  <si>
    <t>958554755</t>
  </si>
  <si>
    <t xml:space="preserve">Poznámka k souboru cen:_x000D_
1. Ceny jsou určeny pro roubení a rozepření stěn i jiných výkopů se svislými stěnami, pokud jsou tyto výkopy pro podzemní vedení rozměru do 1 250 mm._x000D_
2. Plocha mezer mezi pažinami příložného pažení se od plochy příložného pažení neodečítá; nezapažené plochy u pažení zátažného nebo hnaného se od plochy pažení odečítají._x000D_
3. Předepisuje-li projekt:_x000D_
a) ponechat pažení ve výkopu, oceňuje se toto pažení cenami souboru cen 151 . 0-19 Pažení stěn s ponecháním a rozepření stěn cenami souboru cen 151 . 0-13 Zřízení rozepření zapažených stěn výkopů,_x000D_
b) vzepření stěn, oceňuje se toto odstranění pažení stěn výkopu cenami souboru cen 151 . 0-12 Pažení stěn a vzepření stěn cenami souboru cen 151 . 0-14 odstranění vzepření stěn,_x000D_
c) kotvení stěn, toto se oceňuje příslušnými cenami katalogu 800-2 Zvláštní zakládání objektů._x000D_
</t>
  </si>
  <si>
    <t>samostatný výkop prům.hloubka výkopu 1,65m</t>
  </si>
  <si>
    <t>288,25*1,65*2</t>
  </si>
  <si>
    <t>16</t>
  </si>
  <si>
    <t>151101111</t>
  </si>
  <si>
    <t>Odstranění pažení a rozepření stěn rýh pro podzemní vedení s uložením materiálu na vzdálenost do 3 m od kraje výkopu příložné, hloubky do 2 m</t>
  </si>
  <si>
    <t>616300046</t>
  </si>
  <si>
    <t>17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</si>
  <si>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</si>
  <si>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</si>
  <si>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62179482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</si>
  <si>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</si>
  <si>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odvoz vykopaného materiálu na meziskládku</t>
  </si>
  <si>
    <t>173,138+4,8</t>
  </si>
  <si>
    <t>zásyp protříděnou zeminou 3 - 50%- odvoz zpět z meziskládky</t>
  </si>
  <si>
    <t>122,421/100*50</t>
  </si>
  <si>
    <t>odvoz zásypového materiálu z meziskládky; lože + obsyp + ŠD do zásypu (50% zásypu v komunikacích)</t>
  </si>
  <si>
    <t>28,825+112,418+92,211</t>
  </si>
  <si>
    <t>Součet</t>
  </si>
  <si>
    <t>18</t>
  </si>
  <si>
    <t>162551128</t>
  </si>
  <si>
    <t>Vodorovné přemístění výkopku nebo sypaniny po suchu na obvyklém dopravním prostředku, bez naložení výkopku, avšak se složením bez rozhrnutí z horniny třídy těžitelnosti II na vzdálenost skupiny 4 a 5 na vzdálenost přes 2 500 do 3 000 m</t>
  </si>
  <si>
    <t>-353798989</t>
  </si>
  <si>
    <t>odvoz vykopaného materiálu 4 na meziskládku</t>
  </si>
  <si>
    <t>zásyp protříděnou zeminou 4 - 50%- odvoz zpět z meziskládky</t>
  </si>
  <si>
    <t>19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</si>
  <si>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</si>
  <si>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</si>
  <si>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-1987600776</t>
  </si>
  <si>
    <t xml:space="preserve">odvoz přebytečné zeminy na skládku do 5km; rozdíl výkopu a vrácené zeminy 3 </t>
  </si>
  <si>
    <t>173,138+4,8-122,421/100*50</t>
  </si>
  <si>
    <t>20</t>
  </si>
  <si>
    <t>162651132</t>
  </si>
  <si>
    <t>Vodorovné přemístění výkopku nebo sypaniny po suchu na obvyklém dopravním prostředku, bez naložení výkopku, avšak se složením bez rozhrnutí z horniny třídy těžitelnosti II na vzdálenost skupiny 4 a 5 na vzdálenost přes 4 000 do 5 000 m</t>
  </si>
  <si>
    <t>-1465117333</t>
  </si>
  <si>
    <t>odvoz přebytečné zeminy na skládku do 5km; rozdíl výkopu a vrácené zeminy 4</t>
  </si>
  <si>
    <t>167151111</t>
  </si>
  <si>
    <t>Nakládání, skládání a překládání neulehlého výkopku nebo sypaniny strojně nakládání, množství přes 100 m3, z hornin třídy těžitelnosti I, skupiny 1 až 3</t>
  </si>
  <si>
    <t>-1260698413</t>
  </si>
  <si>
    <t xml:space="preserve">Poznámka k souboru cen:_x000D_
1. Ceny -1131 až -1133 jsou určeny pro nakládání, překládání a vykládání na vzdálenost_x000D_
a) do 20 m vodorovně; vodorovná vzdálenost se měří od těžnice lodi k těžnici druhé lodi, nebo k těžišti hromady na břehu nebo k těžišti dopravního prostředku na suchu,_x000D_
b) do 4 m svisle; svislá vzdálenost se měří od pracovní hladiny vody k úrovni srovna- 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2. Množství měrných jednotek se určí v rostlém stavu horniny._x000D_
</t>
  </si>
  <si>
    <t>odvoz přebytečné zeminy na skládku do 5km; rozdíl výkopu a vrácené zeminy</t>
  </si>
  <si>
    <t>zásyp protříděnou zeminou 3 - odvoz zpět z meziskládky</t>
  </si>
  <si>
    <t>22</t>
  </si>
  <si>
    <t>167151112</t>
  </si>
  <si>
    <t>Nakládání, skládání a překládání neulehlého výkopku nebo sypaniny strojně nakládání, množství přes 100 m3, z hornin třídy těžitelnosti II, skpiny 4 a 5</t>
  </si>
  <si>
    <t>196413570</t>
  </si>
  <si>
    <t>zásyp protříděnou zeminou 4 - odvoz zpět z meziskládky</t>
  </si>
  <si>
    <t>23</t>
  </si>
  <si>
    <t>171201201</t>
  </si>
  <si>
    <t>Uložení sypaniny na skládky nebo meziskládky bez hutnění s upravením uložené sypaniny do předepsaného tvaru</t>
  </si>
  <si>
    <t>-1573228407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</si>
  <si>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</si>
  <si>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116,728*2</t>
  </si>
  <si>
    <t>24</t>
  </si>
  <si>
    <t>17120121R.01</t>
  </si>
  <si>
    <t>Poplatek za uložení stavebního odpadu na skládce (skládkovné) zemina a kamenivo zatříděného do Katalogu odpadů pod kódem 170 504</t>
  </si>
  <si>
    <t>t</t>
  </si>
  <si>
    <t>403090399</t>
  </si>
  <si>
    <t xml:space="preserve">Poznámka k souboru cen:_x000D_
1. Ceny uvedené v souboru cen lze po dohodě upravit podle místních podmínek._x000D_
</t>
  </si>
  <si>
    <t>233,456*2,0</t>
  </si>
  <si>
    <t>25</t>
  </si>
  <si>
    <t>174101101</t>
  </si>
  <si>
    <t>Zásyp sypaninou z jakékoliv horniny strojně s uložením výkopku ve vrstvách se zhutněním jam, šachet, rýh nebo kolem objektů v těchto vykopávkách</t>
  </si>
  <si>
    <t>1260462614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</si>
  <si>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6. V cenách nejsou zahrnuty náklady na prohození sypaniny, tyto náklady se oceňují cenou 17411-1109 Příplatek za prohození sypaniny._x000D_
</t>
  </si>
  <si>
    <t>samostatný výkop prům.hloubka výkopu 1,65m; šířka výkopu 1,0m; v zeleni tl.0,1m; lože 0,1m; obsyp 0,3m nad potrubí</t>
  </si>
  <si>
    <t>28,5*1,0*(1,65-0,1-0,1-0,39)</t>
  </si>
  <si>
    <t>samostatný výkop prům.hloubka výkopu 1,65m; šířka výkopu 1,0m; v komumikaci tl.0,45m; lože 0,1m; obsyp 0,3m nad potrubí</t>
  </si>
  <si>
    <t>259,75*1,0*(1,65-0,45-0,1-0,39)</t>
  </si>
  <si>
    <t>26</t>
  </si>
  <si>
    <t>M</t>
  </si>
  <si>
    <t>58343959</t>
  </si>
  <si>
    <t>kamenivo drcené hrubé frakce 32/63</t>
  </si>
  <si>
    <t>-437511291</t>
  </si>
  <si>
    <t>v komunikaci - 50% ze zásypu náhrada zeminy</t>
  </si>
  <si>
    <t>259,75*1,0*(1,65-0,45-0,1-0,39)/100*50</t>
  </si>
  <si>
    <t>92,211*1,8</t>
  </si>
  <si>
    <t>27</t>
  </si>
  <si>
    <t>17430001R.01</t>
  </si>
  <si>
    <t>Prohození zeminy tř.1-4</t>
  </si>
  <si>
    <t>-1632187180</t>
  </si>
  <si>
    <t>28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</si>
  <si>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</si>
  <si>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</si>
  <si>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1830018607</t>
  </si>
  <si>
    <t xml:space="preserve">Poznámka k souboru cen:_x000D_
1. Objem obsypu na 1 m délky potrubí se rovná šířce dna výkopu násobené součtem vnějšího průměru potrubí příp. i s obalem a projektované tloušťky obsypu nad, případně i pod potrubím. Pro odečítání objemu potrubí se započítávají všechny vestavěné konstrukce nebo uložené vedení i s jejich obklady a podklady (tento objem se nazývá objemem horniny vytlačené konstrukcí)._x000D_
2. Míru zhutnění předepisuje projekt._x000D_
3. V cenách nejsou zahrnuty náklady na nakupovanou sypaninu. Tato se oceňuje ve specifikaci._x000D_
4. V cenách nejsou zahrnuty náklady na prohození sypaniny, tyto náklady se oceňují položkou 17511-1109 Příplatek za prohození sypaniny._x000D_
</t>
  </si>
  <si>
    <t>samostatný výkop; šířka výkopu 1,0m; obsyp 0,3m nad potrubí + 0,09 potrubí</t>
  </si>
  <si>
    <t>288,25*1,0*0,39</t>
  </si>
  <si>
    <t>29</t>
  </si>
  <si>
    <t>58337331</t>
  </si>
  <si>
    <t>štěrkopísek frakce 0/22</t>
  </si>
  <si>
    <t>1937232557</t>
  </si>
  <si>
    <t>112,418*1,8</t>
  </si>
  <si>
    <t>Zakládání</t>
  </si>
  <si>
    <t>30</t>
  </si>
  <si>
    <t>215901101</t>
  </si>
  <si>
    <t>Zhutnění podloží pod násypy z rostlé horniny třídy těžitelnosti I a II, skupiny 1 až 4 z hornin soudružných a nesoudržných</t>
  </si>
  <si>
    <t>-1915680419</t>
  </si>
  <si>
    <t xml:space="preserve">Poznámka k souboru cen:_x000D_
1. Cena je určena pro zhutnění ploch vodorovných nebo ve sklonu do 1 : 5, je-li předepsáno zhutnění do hloubky 0,7 m od pláně._x000D_
2. Cenu nelze použít pro zhutnění podloží z hornin konzistence kašovité až tekoucí._x000D_
3. Množství jednotek se určí v m2 půdorysné plochy zhutněného podloží._x000D_
</t>
  </si>
  <si>
    <t>samostatný výkop</t>
  </si>
  <si>
    <t>288,25*1,0</t>
  </si>
  <si>
    <t>Vodorovné konstrukce</t>
  </si>
  <si>
    <t>31</t>
  </si>
  <si>
    <t>451572111</t>
  </si>
  <si>
    <t>Lože pod potrubí, stoky a drobné objekty v otevřeném výkopu z kameniva drobného těženého 0 až 4 mm</t>
  </si>
  <si>
    <t>-1589232908</t>
  </si>
  <si>
    <t xml:space="preserve">Poznámka k souboru cen:_x000D_
1. Ceny -1111 a -1192 lze použít i pro zřízení sběrných vrstev nad drenážními trubkami._x000D_
2. V cenách -5111 a -1192 jsou započteny i náklady na prohození výkopku získaného při zemních pracích._x000D_
</t>
  </si>
  <si>
    <t>samostatný výkop lože 0,1m</t>
  </si>
  <si>
    <t>288,25*1,0*0,1</t>
  </si>
  <si>
    <t>32</t>
  </si>
  <si>
    <t>452313141</t>
  </si>
  <si>
    <t>Podkladní a zajišťovací konstrukce z betonu prostého v otevřeném výkopu bloky pro potrubí z betonu tř. C 16/20</t>
  </si>
  <si>
    <t>-1717597861</t>
  </si>
  <si>
    <t xml:space="preserve">Poznámka k souboru cen:_x000D_
1. Ceny -1121 až -1191 a -1192 lze použít i pro ochrannou vrstvu pod železobetonové konstrukce._x000D_
2. Ceny -2121 až -2191 a -2192 jsou určeny pro jakékoliv úkosy sedel._x000D_
</t>
  </si>
  <si>
    <t>0,67*0,67*0,67*2</t>
  </si>
  <si>
    <t>33</t>
  </si>
  <si>
    <t>452353101</t>
  </si>
  <si>
    <t>Bednění podkladních a zajišťovacích konstrukcí v otevřeném výkopu bloků pro potrubí</t>
  </si>
  <si>
    <t>1341016833</t>
  </si>
  <si>
    <t>0,67*0,67*4*2</t>
  </si>
  <si>
    <t>Trubní vedení</t>
  </si>
  <si>
    <t>34</t>
  </si>
  <si>
    <t>810391811</t>
  </si>
  <si>
    <t>Bourání stávajícího potrubí z betonu v otevřeném výkopu DN přes 200 do 400</t>
  </si>
  <si>
    <t>-492927346</t>
  </si>
  <si>
    <t xml:space="preserve">Poznámka k souboru cen:_x000D_
1. Ceny jsou určeny pro bourání vodovodního a kanalizačního potrubí._x000D_
2. V cenách jsou započteny náklady na bourání potrubí včetně tvarovek._x000D_
</t>
  </si>
  <si>
    <t>dešťová kanalizace beton DN400 - měřeno z výkresu</t>
  </si>
  <si>
    <t>130</t>
  </si>
  <si>
    <t>35</t>
  </si>
  <si>
    <t>850245121</t>
  </si>
  <si>
    <t>Výřez nebo výsek na potrubí z trub litinových tlakových nebo plastických hmot DN 80</t>
  </si>
  <si>
    <t>-376739649</t>
  </si>
  <si>
    <t xml:space="preserve">Poznámka k souboru cen:_x000D_
1. Ceny výřezu nebo výseku na potrubí z trub litinových tlakových nebo plastických hmot jsou určeny pro dva řezy nebo seky prováděné na potrubí dodatečně._x000D_
2. V cenách jsou započteny náklady na:_x000D_
a) ohlášení uzavíraní vody,_x000D_
b) uzavření a otevření šoupat,_x000D_
c) vypuštění a napuštění vody,_x000D_
d) odvzdušnění potrubí,_x000D_
e) strojní nebo ruční výřez potrubí,_x000D_
f) nutné úpravy výkopu v prostoru provádění._x000D_
</t>
  </si>
  <si>
    <t>36</t>
  </si>
  <si>
    <t>850265121</t>
  </si>
  <si>
    <t>Výřez nebo výsek na potrubí z trub litinových tlakových nebo plastických hmot DN 100</t>
  </si>
  <si>
    <t>1551303714</t>
  </si>
  <si>
    <t>37</t>
  </si>
  <si>
    <t>850311811</t>
  </si>
  <si>
    <t>Bourání stávajícího potrubí z trub litinových hrdlových nebo přírubových v otevřeném výkopu DN do 150</t>
  </si>
  <si>
    <t>2096285631</t>
  </si>
  <si>
    <t xml:space="preserve">Poznámka k souboru cen:_x000D_
1. V cenách jsou započteny náklady na bourání potrubí včetně tvarovek._x000D_
2. Ceny jsou určeny pro bourání vodovodního a kanalizačního potrubí._x000D_
</t>
  </si>
  <si>
    <t>LT60 + LT80 - měřeno z výkresu</t>
  </si>
  <si>
    <t>111+113</t>
  </si>
  <si>
    <t>38</t>
  </si>
  <si>
    <t>857241131</t>
  </si>
  <si>
    <t>Montáž litinových tvarovek na potrubí litinovém tlakovém jednoosých na potrubí z trub hrdlových v otevřeném výkopu, kanálu nebo v šachtě s integrovaným těsněním DN 80</t>
  </si>
  <si>
    <t>-2048691616</t>
  </si>
  <si>
    <t xml:space="preserve">Poznámka k souboru cen:_x000D_
1. V cenách souboru cen nejsou započteny náklady na:_x000D_
a) dodání tvarovek; tyto se oceňují ve specifikaci,_x000D_
b) podkladní konstrukci ze štěrkopísku - podkladní vrstva ze štěrkopísku se oceňuje cenou 564 28-111 Podklad ze štěrkopísku._x000D_
2. V cenách 857 ..-1141, -1151, -3141 a -3151 nejsou započteny náklady nadodání těsnících nebo zámkových kroužků; tyto se oceňují ve specifikaci._x000D_
</t>
  </si>
  <si>
    <t>39</t>
  </si>
  <si>
    <t>HWL.797405000016</t>
  </si>
  <si>
    <t>Spojka jištěná proti posunu - SPOJKA 50 (56-71)</t>
  </si>
  <si>
    <t>-806357030</t>
  </si>
  <si>
    <t>40</t>
  </si>
  <si>
    <t>HWL.797408000016</t>
  </si>
  <si>
    <t>Spojka jištěná proti posunu - SPOJKA 80 (85-105)</t>
  </si>
  <si>
    <t>-1745412338</t>
  </si>
  <si>
    <t>41</t>
  </si>
  <si>
    <t>857242122</t>
  </si>
  <si>
    <t>Montáž litinových tvarovek na potrubí litinovém tlakovém jednoosých na potrubí z trub přírubových v otevřeném výkopu, kanálu nebo v šachtě DN 80</t>
  </si>
  <si>
    <t>1302903644</t>
  </si>
  <si>
    <t>42</t>
  </si>
  <si>
    <t>HWL.505008020016</t>
  </si>
  <si>
    <t>KOLENO PATNÍ PŘÍRUBOVÉ DLOUHÉ 80</t>
  </si>
  <si>
    <t>1492221619</t>
  </si>
  <si>
    <t>43</t>
  </si>
  <si>
    <t>857244122</t>
  </si>
  <si>
    <t>Montáž litinových tvarovek na potrubí litinovém tlakovém odbočných na potrubí z trub přírubových v otevřeném výkopu, kanálu nebo v šachtě DN 80</t>
  </si>
  <si>
    <t>1760471955</t>
  </si>
  <si>
    <t>44</t>
  </si>
  <si>
    <t>HWL.851008008016</t>
  </si>
  <si>
    <t>TVAROVKA T KUS 80-80</t>
  </si>
  <si>
    <t>-174843574</t>
  </si>
  <si>
    <t>45</t>
  </si>
  <si>
    <t>857262122</t>
  </si>
  <si>
    <t>Montáž litinových tvarovek na potrubí litinovém tlakovém jednoosých na potrubí z trub přírubových v otevřeném výkopu, kanálu nebo v šachtě DN 100</t>
  </si>
  <si>
    <t>1636510476</t>
  </si>
  <si>
    <t>46</t>
  </si>
  <si>
    <t>HWL.855010008016</t>
  </si>
  <si>
    <t>TVAROVKA REDUKČNÍ FFR 100-80</t>
  </si>
  <si>
    <t>-371166337</t>
  </si>
  <si>
    <t>47</t>
  </si>
  <si>
    <t>HWL.799410000016</t>
  </si>
  <si>
    <t>Spojka jištěná proti posunu - S PŘÍRUBOU 100 (104-132)</t>
  </si>
  <si>
    <t>2043610242</t>
  </si>
  <si>
    <t>48</t>
  </si>
  <si>
    <t>871161211</t>
  </si>
  <si>
    <t>Montáž vodovodního potrubí z plastů v otevřeném výkopu z polyetylenu PE 100 svařovaných elektrotvarovkou SDR 11/PN16 D 32 x 3,0 mm</t>
  </si>
  <si>
    <t>-2119663705</t>
  </si>
  <si>
    <t xml:space="preserve">Poznámka k souboru cen:_x000D_
1. V cenách potrubí nejsou započteny náklady na:_x000D_
a) dodání potrubí; potrubí se oceňuje ve specifikaci; ztratné lze dohodnout u trub polyetylénových ve výši 1,5 %; u trub z tvrdého PVC ve výši 3 %,_x000D_
b) dodání tvarovek; tvarovky se oceňují ve specifikaci._x000D_
2. Ceny -1211 jsou určeny i pro plošné kolektory primárních okruhů tepelných čerpadel._x000D_
</t>
  </si>
  <si>
    <t>49</t>
  </si>
  <si>
    <t>GRX.10133R.01</t>
  </si>
  <si>
    <t>pitná voda - roura PE100 RC+ d32x3,0mm SDR11/PN16 certifikovaná dle PAS 1075 TYP 2</t>
  </si>
  <si>
    <t>1907709311</t>
  </si>
  <si>
    <t>9*1,015 'Přepočtené koeficientem množství</t>
  </si>
  <si>
    <t>50</t>
  </si>
  <si>
    <t>HWL.630003200116</t>
  </si>
  <si>
    <t>PŘECHODKA PE/OCEL 32-1''</t>
  </si>
  <si>
    <t>1595264825</t>
  </si>
  <si>
    <t>51</t>
  </si>
  <si>
    <t>871211211</t>
  </si>
  <si>
    <t>Montáž vodovodního potrubí z plastů v otevřeném výkopu z polyetylenu PE 100 svařovaných elektrotvarovkou SDR 11/PN16 D 63 x 5,8 mm</t>
  </si>
  <si>
    <t>-1500827092</t>
  </si>
  <si>
    <t>52</t>
  </si>
  <si>
    <t>10137R.01</t>
  </si>
  <si>
    <t>pitná voda - roura PE100 RC+ d63x5,8mm SDR11/PN16 certifikovaná dle PAS 1075 TYP 2</t>
  </si>
  <si>
    <t>-937990417</t>
  </si>
  <si>
    <t>6,5</t>
  </si>
  <si>
    <t>6,5*1,015 'Přepočtené koeficientem množství</t>
  </si>
  <si>
    <t>53</t>
  </si>
  <si>
    <t>871241221</t>
  </si>
  <si>
    <t>Montáž vodovodního potrubí z plastů v otevřeném výkopu z polyetylenu PE 100 svařovaných elektrotvarovkou SDR 17/PN10 D 90 x 5,4 mm</t>
  </si>
  <si>
    <t>297814655</t>
  </si>
  <si>
    <t>54</t>
  </si>
  <si>
    <t>GRX.10138R.01</t>
  </si>
  <si>
    <t>pitná voda - roura PE100 RC+ d90x5,4mm SDR17/PN10 certifikovaná dle PAS 1075 TYP 2</t>
  </si>
  <si>
    <t>290913588</t>
  </si>
  <si>
    <t>288,25</t>
  </si>
  <si>
    <t>288,25*1,015 'Přepočtené koeficientem množství</t>
  </si>
  <si>
    <t>55</t>
  </si>
  <si>
    <t>877161101</t>
  </si>
  <si>
    <t>Montáž tvarovek na vodovodním plastovém potrubí z polyetylenu PE 100 elektrotvarovek SDR 11/PN16 spojek, oblouků nebo redukcí d 32</t>
  </si>
  <si>
    <t>-1508675934</t>
  </si>
  <si>
    <t xml:space="preserve">Poznámka k souboru cen:_x000D_
1. V cenách montáže tvarovek nejsou započteny náklady na dodání tvarovek. Tyto náklady se oceňují ve specifikaci._x000D_
</t>
  </si>
  <si>
    <t>56</t>
  </si>
  <si>
    <t>NCL.612682</t>
  </si>
  <si>
    <t>MB d 32, PE100, SDR11, spojka s lehce vyrazitelným dorazem, elektro</t>
  </si>
  <si>
    <t>272468921</t>
  </si>
  <si>
    <t>57</t>
  </si>
  <si>
    <t>877211101</t>
  </si>
  <si>
    <t>Montáž tvarovek na vodovodním plastovém potrubí z polyetylenu PE 100 elektrotvarovek SDR 11/PN16 spojek, oblouků nebo redukcí d 63</t>
  </si>
  <si>
    <t>355707941</t>
  </si>
  <si>
    <t>58</t>
  </si>
  <si>
    <t>NCL.612685</t>
  </si>
  <si>
    <t>MB d 63, PE100, SDR11, spojka s lehce vyrazitelným dorazem, elektro</t>
  </si>
  <si>
    <t>617841089</t>
  </si>
  <si>
    <t>59</t>
  </si>
  <si>
    <t>NCL.470604517</t>
  </si>
  <si>
    <t>BE d63, PE100, SDR17, PN10, lemový nákružek, na tupo, dlouhý</t>
  </si>
  <si>
    <t>411016063</t>
  </si>
  <si>
    <t>60</t>
  </si>
  <si>
    <t>NCL.470609010</t>
  </si>
  <si>
    <t>BFL d63 / DN50 PN16, PP příruba s ocel.výztuhou, na tupo (4xM16), vrtání PN10/PN16, polyfúzně, lepení</t>
  </si>
  <si>
    <t>1381500278</t>
  </si>
  <si>
    <t>61</t>
  </si>
  <si>
    <t>NCL.470613710</t>
  </si>
  <si>
    <t>Ploché těsnění k lemovému nákružku - ocelová výztuha, NBR, DN50, d63 (107/61mm)</t>
  </si>
  <si>
    <t>-1648829749</t>
  </si>
  <si>
    <t>62</t>
  </si>
  <si>
    <t>877241101</t>
  </si>
  <si>
    <t>Montáž tvarovek na vodovodním plastovém potrubí z polyetylenu PE 100 elektrotvarovek SDR 11/PN16 spojek, oblouků nebo redukcí d 90</t>
  </si>
  <si>
    <t>1590680184</t>
  </si>
  <si>
    <t>63</t>
  </si>
  <si>
    <t>NCL.612687</t>
  </si>
  <si>
    <t>MB d 90, PE100, SDR11, spojka s lehce vyrazitelným dorazem, elektro</t>
  </si>
  <si>
    <t>406942407</t>
  </si>
  <si>
    <t>64</t>
  </si>
  <si>
    <t>NCL.470904517</t>
  </si>
  <si>
    <t>BE d90, PE100, SDR17, PN10, lemový nákružek, na tupo, dlouhý</t>
  </si>
  <si>
    <t>478201395</t>
  </si>
  <si>
    <t>65</t>
  </si>
  <si>
    <t>NCL.470909010</t>
  </si>
  <si>
    <t>BFL d90 / DN80 PN16, PP příruba s ocel.výztuhou, na tupo (8xM16), vrtání PN10/PN16</t>
  </si>
  <si>
    <t>1100208083</t>
  </si>
  <si>
    <t>66</t>
  </si>
  <si>
    <t>NCL.470913710</t>
  </si>
  <si>
    <t>Ploché těsnění k lemovému nákružku - ocelová výztuha, NBR, DN80, d90 (142/89mm)</t>
  </si>
  <si>
    <t>439705142</t>
  </si>
  <si>
    <t>67</t>
  </si>
  <si>
    <t>877241110</t>
  </si>
  <si>
    <t>Montáž tvarovek na vodovodním plastovém potrubí z polyetylenu PE 100 elektrotvarovek SDR 11/PN16 kolen 45° d 90</t>
  </si>
  <si>
    <t>-420472519</t>
  </si>
  <si>
    <t>68</t>
  </si>
  <si>
    <t>NCL.615272</t>
  </si>
  <si>
    <t>W30 d90, PE100, SDR11, koleno 30°, elektro</t>
  </si>
  <si>
    <t>1416983283</t>
  </si>
  <si>
    <t>69</t>
  </si>
  <si>
    <t>877241112</t>
  </si>
  <si>
    <t>Montáž tvarovek na vodovodním plastovém potrubí z polyetylenu PE 100 elektrotvarovek SDR 11/PN16 kolen 90° d 90</t>
  </si>
  <si>
    <t>-2106686261</t>
  </si>
  <si>
    <t>70</t>
  </si>
  <si>
    <t>NCL.130992511</t>
  </si>
  <si>
    <t>BW90 d90, PE100, SDR11, PN16, koleno 90°, na tupo, dlouhé</t>
  </si>
  <si>
    <t>764338907</t>
  </si>
  <si>
    <t>71</t>
  </si>
  <si>
    <t>877241113</t>
  </si>
  <si>
    <t>Montáž tvarovek na vodovodním plastovém potrubí z polyetylenu PE 100 elektrotvarovek SDR 11/PN16 T-kusů d 90</t>
  </si>
  <si>
    <t>-578034156</t>
  </si>
  <si>
    <t>72</t>
  </si>
  <si>
    <t>NCL.612166</t>
  </si>
  <si>
    <t>T d90, PE100, SDR11, T-kus, elektro</t>
  </si>
  <si>
    <t>1732030749</t>
  </si>
  <si>
    <t>73</t>
  </si>
  <si>
    <t>NCL.580906517</t>
  </si>
  <si>
    <t>BTR90 d90 / 63, PE100, SDR17, PN10, T-kus redukovaný, na tupo, dlouhý</t>
  </si>
  <si>
    <t>2140726378</t>
  </si>
  <si>
    <t>74</t>
  </si>
  <si>
    <t>891211112</t>
  </si>
  <si>
    <t>Montáž vodovodních armatur na potrubí šoupátek nebo klapek uzavíracích v otevřeném výkopu nebo v šachtách s osazením zemní soupravy (bez poklopů) DN 50</t>
  </si>
  <si>
    <t>1727086761</t>
  </si>
  <si>
    <t xml:space="preserve">Poznámka k souboru cen:_x000D_
1. V cenách jsou započteny i náklady:_x000D_
a) u šoupátek ceny -1112 na vytvoření otvorů ve stropech šachet pro prostup zemních souprav šoupátek,_x000D_
b) u hlavních ventilů ceny -3111 na osazení zemních souprav,_x000D_
c) u navrtávacích pasů ceny -9111 na výkop montážních jamek, opravu izolace ocelových trubek a na osazení zemních souprav._x000D_
2. V cenách nejsou započteny náklady na:_x000D_
a) dodání vodoměrů, šoupátek, uzavíracích klapek, ventilů, montážních vložek, kompenzátorů, koncových nebo zpětných klapek, hydrantů, zemních souprav, šoupátkových koleček, šoupátkových a hydrantových klíčů, navrtávacích pasů, tvarovek a kompenzačních nástavců; tyto armatury se oceňují ve specifikaci,_x000D_
b) podkladní bloky pod armatury; bloky se oceňují příslušnými cenami souborů cen 452 2 . - . 1 Podkladní a zajišťovací konstrukce zděné na maltu cementovou, 452 3*- . 1 Podkladní a zajišťovací konstrukce z betonu, 452 35- . 1 Bednění podkladních a zajišťovacích konstrukcí části A 01 tohoto ceníku,_x000D_
c) obsyp odvodňovacího zařízení hydrantů ze štěrku nebo štěrkopísku; obsyp se oceňuje příslušnými cenami souboru cen 451 5 . - . 1 Lože pod potrubí, stoky a drobné objekty části A 01 tohoto katalogu,_x000D_
d) osazení hydrantových, šoupátkových a ventilových poklopů; osazení poklopů se oceňuje příslušnými cenami souboru cen 899 40-11 Osazení poklopů litinových části A 01 tohoto katalogu._x000D_
3. V cenách 891 52-4121 a -5211 nejsou započteny náklady na dodání těsnících pryžových kroužků. Tyto se oceňují ve specifikaci, nejsou-li zahrnuty v ceně trub._x000D_
4. V cenách 891 ..-5313 nejsou započteny náklady na dodání potrubní spojky. Tyto jsou zahrnuty v ceně trub._x000D_
</t>
  </si>
  <si>
    <t>75</t>
  </si>
  <si>
    <t>HWL.400205000016</t>
  </si>
  <si>
    <t>ŠOUPĚ E2 PŘÍRUBOVÉ KRÁTKÉ 50</t>
  </si>
  <si>
    <t>-284350917</t>
  </si>
  <si>
    <t>76</t>
  </si>
  <si>
    <t>891241112</t>
  </si>
  <si>
    <t>Montáž vodovodních armatur na potrubí šoupátek nebo klapek uzavíracích v otevřeném výkopu nebo v šachtách s osazením zemní soupravy (bez poklopů) DN 80</t>
  </si>
  <si>
    <t>1399251282</t>
  </si>
  <si>
    <t>stávající šoupě</t>
  </si>
  <si>
    <t>nová šoupata</t>
  </si>
  <si>
    <t>77</t>
  </si>
  <si>
    <t>HWL.400208000016</t>
  </si>
  <si>
    <t>ŠOUPĚ E2 PŘÍRUBOVÉ KRÁTKÉ 80</t>
  </si>
  <si>
    <t>-86726789</t>
  </si>
  <si>
    <t>78</t>
  </si>
  <si>
    <t>HWL.950205010003</t>
  </si>
  <si>
    <t>SOUPRAVA ZEMNÍ TELESKOPICKÁ E2-1,3 -1,8 50-100 (1,3-1,8m)</t>
  </si>
  <si>
    <t>904021914</t>
  </si>
  <si>
    <t>pro šoupě DN 50</t>
  </si>
  <si>
    <t>pro šoupě DN 80</t>
  </si>
  <si>
    <t>79</t>
  </si>
  <si>
    <t>883001607000</t>
  </si>
  <si>
    <t>ŠROUB S MATICÍ NEREZ A2 M16/70</t>
  </si>
  <si>
    <t>KS</t>
  </si>
  <si>
    <t>-1162101233</t>
  </si>
  <si>
    <t>přírubový spoj DN100</t>
  </si>
  <si>
    <t>1*8</t>
  </si>
  <si>
    <t>přírubový spoj DN80</t>
  </si>
  <si>
    <t>11*8</t>
  </si>
  <si>
    <t>přírubový spoj DN50</t>
  </si>
  <si>
    <t>2*4</t>
  </si>
  <si>
    <t>80</t>
  </si>
  <si>
    <t>891241811</t>
  </si>
  <si>
    <t>Demontáž vodovodních armatur na potrubí šoupátek nebo klapek uzavíracích v otevřeném výkopu nebo v šachtách DN 80</t>
  </si>
  <si>
    <t>1001044235</t>
  </si>
  <si>
    <t>demontáž šoupěte pro opětovnou montáž vč.zemní soupravy</t>
  </si>
  <si>
    <t>81</t>
  </si>
  <si>
    <t>891247111</t>
  </si>
  <si>
    <t>Montáž vodovodních armatur na potrubí hydrantů podzemních (bez osazení poklopů) DN 80</t>
  </si>
  <si>
    <t>1403441318</t>
  </si>
  <si>
    <t>82</t>
  </si>
  <si>
    <t>HWL.K24008015016</t>
  </si>
  <si>
    <t>HYDRANT DUO PODZEMNÍ 80/1,5 m</t>
  </si>
  <si>
    <t>-201487404</t>
  </si>
  <si>
    <t>83</t>
  </si>
  <si>
    <t>HWL.999900000000</t>
  </si>
  <si>
    <t>DRENÁŽNÍ OBAL K HYDRANTŮM</t>
  </si>
  <si>
    <t>1205996499</t>
  </si>
  <si>
    <t>84</t>
  </si>
  <si>
    <t>891249111</t>
  </si>
  <si>
    <t>Montáž vodovodních armatur na potrubí navrtávacích pasů s ventilem Jt 1 MPa, na potrubí z trub litinových, ocelových nebo plastických hmot DN 80</t>
  </si>
  <si>
    <t>-468529762</t>
  </si>
  <si>
    <t>85</t>
  </si>
  <si>
    <t>NCL.615344</t>
  </si>
  <si>
    <t>DAV d90 / d32, PE100, SDR11, navrtávací odbočkový ventil, bez spojky, elektro (615616)</t>
  </si>
  <si>
    <t>sada</t>
  </si>
  <si>
    <t>137689793</t>
  </si>
  <si>
    <t>86</t>
  </si>
  <si>
    <t>NCL.615325</t>
  </si>
  <si>
    <t>EBS délka 1,1 - 1,8 m zemní souprava teleskopická pro DAV</t>
  </si>
  <si>
    <t>1927010493</t>
  </si>
  <si>
    <t>87</t>
  </si>
  <si>
    <t>892241111</t>
  </si>
  <si>
    <t>Tlakové zkoušky vodou na potrubí DN do 80</t>
  </si>
  <si>
    <t>-108715538</t>
  </si>
  <si>
    <t xml:space="preserve">Poznámka k souboru cen:_x000D_
1. Ceny -2111 jsou určeny pro zabezpečení jednoho konce zkoušeného úseku jakéhokoliv druhu potrubí._x000D_
2. V cenách jsou započteny náklady:_x000D_
a) u cen -1111 - na přísun, montáž, demontáž a odsun zkoušecího čerpadla, napuštění tlakovou vodou a dodání vody pro tlakovou zkoušku,_x000D_
b) u cen -2111 - na montáž a demontáž výrobků nebo dílců pro zabezpečení konce zkoušeného úseku potrubí, na montáž a demontáž koncových tvarovek, na montáž zaslepovací příruby, na zaslepení odboček pro hydranty, vzdušníky a jiné armatury a odbočky pro odbočující řady,_x000D_
</t>
  </si>
  <si>
    <t>88</t>
  </si>
  <si>
    <t>892372111</t>
  </si>
  <si>
    <t>Tlakové zkoušky vodou zabezpečení konců potrubí při tlakových zkouškách DN do 300</t>
  </si>
  <si>
    <t>871824583</t>
  </si>
  <si>
    <t>89</t>
  </si>
  <si>
    <t>899101811</t>
  </si>
  <si>
    <t>Demontáž poklopů plastových včetně podkladové desky, hmotnosti jednotlivě do 20 kg</t>
  </si>
  <si>
    <t>-1547959552</t>
  </si>
  <si>
    <t>demontáž poklopu šoupěte pro opětovnou montáž</t>
  </si>
  <si>
    <t>90</t>
  </si>
  <si>
    <t>899401111</t>
  </si>
  <si>
    <t>Osazení poklopů litinových ventilových</t>
  </si>
  <si>
    <t>-699469625</t>
  </si>
  <si>
    <t xml:space="preserve">Poznámka k souboru cen:_x000D_
1. V cenách osazení poklopů jsou započteny i náklady na jejich podezdění._x000D_
2. V cenách nejsou započteny náklady na dodání poklopů; tyto se oceňují ve specifikaci. Ztratné se nestanoví._x000D_
</t>
  </si>
  <si>
    <t>91</t>
  </si>
  <si>
    <t>HWL.1650KASI0001</t>
  </si>
  <si>
    <t>POKLOP ULIČNÍ SAMONIVELAČNÍ PŘÍPOJKOVÝ BEZ LOGA VODA</t>
  </si>
  <si>
    <t>464442374</t>
  </si>
  <si>
    <t>92</t>
  </si>
  <si>
    <t>899401112</t>
  </si>
  <si>
    <t>Osazení poklopů litinových šoupátkových</t>
  </si>
  <si>
    <t>1520069164</t>
  </si>
  <si>
    <t>93</t>
  </si>
  <si>
    <t>HWL.1750KASI0001</t>
  </si>
  <si>
    <t>POKLOP ULIČNÍ SAMONIVELAČNÍ ŠOUPÁTKOVÝ (Z.S. TELE) VODA</t>
  </si>
  <si>
    <t>-887693573</t>
  </si>
  <si>
    <t>94</t>
  </si>
  <si>
    <t>899401113</t>
  </si>
  <si>
    <t>Osazení poklopů litinových hydrantových</t>
  </si>
  <si>
    <t>609962508</t>
  </si>
  <si>
    <t>95</t>
  </si>
  <si>
    <t>HWL.1950KASI0001</t>
  </si>
  <si>
    <t>POKLOP ULIČNÍ SAMONIVELAČNÍ HYDRANTOVÝ BEZ LOGA HYDRANT</t>
  </si>
  <si>
    <t>-2142167327</t>
  </si>
  <si>
    <t>96</t>
  </si>
  <si>
    <t>899712111</t>
  </si>
  <si>
    <t>Orientační tabulky na vodovodních a kanalizačních řadech na zdivu</t>
  </si>
  <si>
    <t>535001954</t>
  </si>
  <si>
    <t xml:space="preserve">Poznámka k souboru cen:_x000D_
1. V cenách jsou započteny náklady na dodání a připevnění tabulky._x000D_
2. V ceně -3111 jsou započteny i náklady na osazení sloupků._x000D_
3. V ceně -3111 nejsou započteny náklady na zemní práce a na dodání sloupků (betonových nebo ocelových s betonovými patkami); sloupky se oceňují ve specifikaci._x000D_
</t>
  </si>
  <si>
    <t>97</t>
  </si>
  <si>
    <t>899721111</t>
  </si>
  <si>
    <t>Signalizační vodič na potrubí DN do 150 mm</t>
  </si>
  <si>
    <t>-108359827</t>
  </si>
  <si>
    <t>98</t>
  </si>
  <si>
    <t>899722112</t>
  </si>
  <si>
    <t>Krytí potrubí z plastů výstražnou fólií z PVC šířky 25 cm</t>
  </si>
  <si>
    <t>1927409751</t>
  </si>
  <si>
    <t>8.1</t>
  </si>
  <si>
    <t>Trubní vedení -provizorní vodovod - úsek 1 a 2</t>
  </si>
  <si>
    <t>99</t>
  </si>
  <si>
    <t>857242922</t>
  </si>
  <si>
    <t>Výměna litinových tvarovek na potrubí litinovém tlakovém jednoosých na potrubí z trub přírubových v otevřeném výkopu, kanálu nebo v šachtě DN 80</t>
  </si>
  <si>
    <t>-1585052330</t>
  </si>
  <si>
    <t xml:space="preserve">Poznámka k souboru cen:_x000D_
1. Ceny jsou určeny pouze pro případy havárií nebo běžných oprav venkovních vodovodů._x000D_
2. Ceny nelze použít při zřízení nových venkovních vodovodů._x000D_
3. V cenách 857 ..-.9.1 Výměna litinových tvarovek na potrubí litinovém tlakovém jsou zahrnuty náklady na demontáž stávajících a montáž nových tvarovek._x000D_
4. V cenách -2922 a -4922 jsou započteny náklady na na dodání těsnících pryžových kroužků._x000D_
5. V cenách souboru cen nejsou započteny náklady na:_x000D_
a) dodání tvarovek; tyto se oceňují ve specifikaci,_x000D_
b) podkladní konstrukci ze štěrkopísku - podkladní vrstva ze štěrkopísku se oceňuje cenou 564 28-111 Podklad ze štěrkopísku._x000D_
</t>
  </si>
  <si>
    <t>úsek 1</t>
  </si>
  <si>
    <t>úsek 2</t>
  </si>
  <si>
    <t>100</t>
  </si>
  <si>
    <t>HWL.40008009016</t>
  </si>
  <si>
    <t>PŘÍRUBA S2000 80/90</t>
  </si>
  <si>
    <t>586410211</t>
  </si>
  <si>
    <t>P</t>
  </si>
  <si>
    <t>Poznámka k položce:_x000D_
U MATERIÁLU PROVIZORNÍHO VODOVODU JE POČÍTÁNO 20% CENY NOVÉHO MATERIÁLU_x000D_
(MOŽNOST OPĚTOVNÉ POUŽITÍ)</t>
  </si>
  <si>
    <t>101</t>
  </si>
  <si>
    <t>871161941</t>
  </si>
  <si>
    <t>Výměna vodovodního potrubí z plastů v otevřeném výkopu z polyetylenu PE 100 svařovaných na tupo SDR 11/PN16 D 32 x 3,0 mm</t>
  </si>
  <si>
    <t>1477835251</t>
  </si>
  <si>
    <t xml:space="preserve">Poznámka k souboru cen:_x000D_
1. Ceny jsou určeny pouze pro případy havárií nebo běžných oprav venkovních vodovodů._x000D_
2. Ceny nelze použít při zřízení nových venkovních vodovodů._x000D_
3. V cenách 871 ..-19.. Výměna vodovodního potrubí z plastů jsou zahrnuty náklady na demontáž stávajícího a montáž nového potrubí._x000D_
4. V cenách potrubí nejsou započteny náklady na:_x000D_
a) dodání potrubí; potrubí se oceňuje ve specifikaci; ztratné lze dohodnout u trub polyetylénových ve výši 3%,_x000D_
b) dodání tvarovek; tvarovky se oceňují ve specifikaci._x000D_
</t>
  </si>
  <si>
    <t>3*1,5</t>
  </si>
  <si>
    <t>6*1,5</t>
  </si>
  <si>
    <t>102</t>
  </si>
  <si>
    <t>28613110</t>
  </si>
  <si>
    <t>potrubí vodovodní PE100 PN 16 SDR11 6m 100m 32x3,0mm</t>
  </si>
  <si>
    <t>-1605637098</t>
  </si>
  <si>
    <t>103</t>
  </si>
  <si>
    <t>2066235435</t>
  </si>
  <si>
    <t>104</t>
  </si>
  <si>
    <t>871241951</t>
  </si>
  <si>
    <t>Výměna vodovodního potrubí z plastů v otevřeném výkopu z polyetylenu PE 100 svařovaných na tupo SDR 17/PN10 D 90 x 5,4 mm</t>
  </si>
  <si>
    <t>-2102693440</t>
  </si>
  <si>
    <t>110,0</t>
  </si>
  <si>
    <t>186,0</t>
  </si>
  <si>
    <t>105</t>
  </si>
  <si>
    <t>28613129</t>
  </si>
  <si>
    <t>potrubí vodovodní PE100 PN 10 SDR17 6m 12m 100m 90x5,4mm</t>
  </si>
  <si>
    <t>709412607</t>
  </si>
  <si>
    <t>186*1,015 'Přepočtené koeficientem množství</t>
  </si>
  <si>
    <t>106</t>
  </si>
  <si>
    <t>877241912</t>
  </si>
  <si>
    <t>Výměna tvarovek na vodovodním plastovém potrubí z polyetylenu PE 100 elektrotvarovek SDR 11/PN16 kolen 90° d 90</t>
  </si>
  <si>
    <t>-708269621</t>
  </si>
  <si>
    <t xml:space="preserve">Poznámka k souboru cen:_x000D_
1. Ceny jsou určeny pouze pro případy havárií nebo běžných oprav venkovních vodovodů._x000D_
2. Ceny nelze používat při zřízení nových venkovních vodovodů._x000D_
3. V cenách 877 ..-19.. Výměna tvarovek na vodovodním plastovém potrubí jsou zahrnuty náklady na demontáž stávajících a montáž nových tvarovek._x000D_
4. V cenách výměny tvarovek nejsou započteny náklady na dodání tvarovek. Tyto náklady se oceňují ve specifikaci._x000D_
</t>
  </si>
  <si>
    <t>107</t>
  </si>
  <si>
    <t>28653060</t>
  </si>
  <si>
    <t>elektrokoleno 90° PE 100 D 90mm</t>
  </si>
  <si>
    <t>2040274140</t>
  </si>
  <si>
    <t>108</t>
  </si>
  <si>
    <t>891181922</t>
  </si>
  <si>
    <t>Výměna vodovodních armatur na potrubí šoupátek nebo klapek uzavíracích v šachtách s ručním kolečkem DN 40</t>
  </si>
  <si>
    <t>-313414531</t>
  </si>
  <si>
    <t xml:space="preserve">Poznámka k souboru cen:_x000D_
1. Ceny jsou určeny pouze pro případy havárií nebo běžných oprav venkovních vodovodů._x000D_
2. Ceny nelze použít při zřízení nových venkovních vodovodů._x000D_
3. V cenách 891 ..-.9.1 Výměna vodovodních armatur na potrubí jsou zahrnuty náklady na demontáž stávajících a montáž nových armatur._x000D_
4. V cenách jsou započteny i náklady:_x000D_
a) u hlavních ventilů ceny -3911 na osazení zemních souprav,_x000D_
b) u navrtávacích pasů ceny -9911 na výkop montážních jamek; na opravu izolace ocelových trubek a na osazení zemních souprav._x000D_
5. V cenách nejsou započteny náklady na:_x000D_
a) dodání šoupátek, ventilů, montážních vložek, kompenzátorů, koncových nebo zpětných klapek, hydrantů, zemních souprav, šoupátkových koleček, šoupátkových a hydrantových klíčů, navrtávacích pasů, tvarovek a kompenzačních nástavců; tyto armatury se oceňují ve specifikaci,_x000D_
b) obsyp odvodňovacího zařízení hydrantů ze štěrku nebo štěrkopísku; obsyp se oceňuje příslušnými cenami souboru cen 451 5 . - . 1 Lože pod potrubí, stoky a drobné objekty části A 01 tohoto katalogu,_x000D_
c) podkladní bloky pod armatury; bloky se oceňují příslušnými cenami souborů cen 452 2 . - . 1 Podkladní a zajišťovací konstrukce zděné na maltu cementovou, 452 3*- . 1 Podkladní a zajišťovací konstrukce z betonu, 452 35- . 1 Bednění podkladních a zajišťovacích konstrukcí části A 01 tohoto ceníku,_x000D_
6. V cenách 891 52-4921 a -5911 nejsou započteny náklady na dodání těsnících pryžových kroužků. Tyto se oceňují ve specifikaci, nejsou-li zahrnuty v ceně trub._x000D_
</t>
  </si>
  <si>
    <t>109</t>
  </si>
  <si>
    <t>HWL.280000103216</t>
  </si>
  <si>
    <t>ŠOUPÁTKO ISO DOMOVNÍ PŘÍPOJKY 32-5/4"</t>
  </si>
  <si>
    <t>-1027116952</t>
  </si>
  <si>
    <t>110</t>
  </si>
  <si>
    <t>891241922</t>
  </si>
  <si>
    <t>Výměna vodovodních armatur na potrubí šoupátek nebo klapek uzavíracích v šachtách s ručním kolečkem DN 80</t>
  </si>
  <si>
    <t>-1024018979</t>
  </si>
  <si>
    <t>111</t>
  </si>
  <si>
    <t>-781385339</t>
  </si>
  <si>
    <t>112</t>
  </si>
  <si>
    <t>891249911</t>
  </si>
  <si>
    <t>Výměna vodovodních armatur na potrubí navrtávacích pasů s ventilem Jt 1 MPa, na potrubí z trub litinových, ocelových nebo plastických hmot DN 80</t>
  </si>
  <si>
    <t>-1892670562</t>
  </si>
  <si>
    <t>113</t>
  </si>
  <si>
    <t>HWL.527009005416</t>
  </si>
  <si>
    <t>PAS NAVRT. 90-5/4''</t>
  </si>
  <si>
    <t>838444768</t>
  </si>
  <si>
    <t>Ostatní konstrukce a práce-bourání</t>
  </si>
  <si>
    <t>114</t>
  </si>
  <si>
    <t>997002611</t>
  </si>
  <si>
    <t>Nakládání suti a vybouraných hmot na dopravní prostředek pro vodorovné přemístění</t>
  </si>
  <si>
    <t>2021351182</t>
  </si>
  <si>
    <t xml:space="preserve">Poznámka k souboru cen:_x000D_
1. Cena platí i pro překládání při lomené dopravě._x000D_
2. Cenu nelze použít při dopravě po železnici, po vodě nebo ručně._x000D_
</t>
  </si>
  <si>
    <t>ocel</t>
  </si>
  <si>
    <t>0,56</t>
  </si>
  <si>
    <t>litina</t>
  </si>
  <si>
    <t>9,856</t>
  </si>
  <si>
    <t>dešťová kanalizace</t>
  </si>
  <si>
    <t>41,6</t>
  </si>
  <si>
    <t>115</t>
  </si>
  <si>
    <t>997013501</t>
  </si>
  <si>
    <t>Odvoz suti a vybouraných hmot na skládku nebo meziskládku se složením, na vzdálenost do 1 km</t>
  </si>
  <si>
    <t>-590917474</t>
  </si>
  <si>
    <t xml:space="preserve">Poznámka k souboru cen:_x000D_
1. Délka odvozu suti je vzdálenost od místa naložení suti na dopravní prostředek až po místo složení na určené skládce nebo meziskládce._x000D_
2. V ceně -3501 jsou započteny i náklady na složení suti na skládku nebo meziskládku._x000D_
3. Ceny jsou určeny pro odvoz suti na skládku nebo meziskládku jakýmkoliv způsobem silniční dopravy (i prostřednictvím kontejnerů)._x000D_
4. Odvoz suti z meziskládky se oceňuje cenou 997 01-3511._x000D_
</t>
  </si>
  <si>
    <t>116</t>
  </si>
  <si>
    <t>997013509</t>
  </si>
  <si>
    <t>Odvoz suti a vybouraných hmot na skládku nebo meziskládku se složením, na vzdálenost Příplatek k ceně za každý další i započatý 1 km přes 1 km</t>
  </si>
  <si>
    <t>1888477992</t>
  </si>
  <si>
    <t>ocel 5km</t>
  </si>
  <si>
    <t>0,56*4</t>
  </si>
  <si>
    <t>litina 5km</t>
  </si>
  <si>
    <t>9,856*4</t>
  </si>
  <si>
    <t>dešťová kanalizace 5km</t>
  </si>
  <si>
    <t>41,6*4</t>
  </si>
  <si>
    <t>117</t>
  </si>
  <si>
    <t>99701380R.01</t>
  </si>
  <si>
    <t>Dobropis - odpočet - výkup v kovošrotu</t>
  </si>
  <si>
    <t>kg</t>
  </si>
  <si>
    <t>-1296361720</t>
  </si>
  <si>
    <t>-0,56*1000</t>
  </si>
  <si>
    <t>-9,856*1000</t>
  </si>
  <si>
    <t>118</t>
  </si>
  <si>
    <t>99701380R.02</t>
  </si>
  <si>
    <t>Poplatek za uložení stavebního odpadu na skládce (skládkovné), z prostého betonu zatříděného do Katalogu odpadů pod kódem 170 101</t>
  </si>
  <si>
    <t>1612810724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</si>
  <si>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</si>
  <si>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998</t>
  </si>
  <si>
    <t>Přesun hmot</t>
  </si>
  <si>
    <t>119</t>
  </si>
  <si>
    <t>998276101</t>
  </si>
  <si>
    <t>Přesun hmot pro trubní vedení hloubené z trub z plastických hmot nebo sklolaminátových pro vodovody nebo kanalizace v otevřeném výkopu dopravní vzdálenost do 15 m</t>
  </si>
  <si>
    <t>437110912</t>
  </si>
  <si>
    <t xml:space="preserve">Poznámka k souboru cen:_x000D_
1. Položky přesunu hmot nelze užít pro zeminu, sypaniny, štěrkopísek, kamenivo ap. Případná manipulace s tímto materiálem se oceňuje souborem cen 162 2.-.... Vodorovné přemístění výkopku nebo sypaniny katalogu 800-1 Zemní práce._x000D_
</t>
  </si>
  <si>
    <t>Práce a dodávky M</t>
  </si>
  <si>
    <t>23-M</t>
  </si>
  <si>
    <t>Montáže potrubí</t>
  </si>
  <si>
    <t>120</t>
  </si>
  <si>
    <t>230082049</t>
  </si>
  <si>
    <t>Demontáž ocelového potrubí do šrotu hmotnosti přes 10 do 50 kg připojovací rozměr Ø 76, tl. 5,0 mm</t>
  </si>
  <si>
    <t>1089756227</t>
  </si>
  <si>
    <t>hmotnost 8,76kg/m - 64m x 8,76 =  0,56t - délka měřena z výkresu</t>
  </si>
  <si>
    <t>řezání po cca 2,0m (17,5kg/kus)</t>
  </si>
  <si>
    <t>64/2</t>
  </si>
  <si>
    <t>02 - Obnova dotčených povrchů</t>
  </si>
  <si>
    <t>21121</t>
  </si>
  <si>
    <t xml:space="preserve">    5 - Komunikace</t>
  </si>
  <si>
    <t xml:space="preserve">    997 - Přesun sutě</t>
  </si>
  <si>
    <t>112201102</t>
  </si>
  <si>
    <t>Odstranění pařezů strojně s jejich vykopáním, vytrháním nebo odstřelením průměru přes 300 do 500 mm</t>
  </si>
  <si>
    <t>1948322173</t>
  </si>
  <si>
    <t xml:space="preserve">Poznámka k souboru cen:_x000D_
1. Ceny lze použít i pro odstranění pařezů ze sesuté zeminy, vývratů a polomů._x000D_
2. V ceně jsou započteny i náklady na případné nutné odklizení pařezů na hromady na vzdálenost do 50 m nebo naložení na dopravní prostředek._x000D_
3. Mají-li se odstraňovat pařezy z pokáceného souvislého lesního porostu, lze počet pařezů stanovit s přihlédnutím k tabulce v příloze č. 2._x000D_
4. Zásyp jam po pařezech se oceňuje cenami souboru cen 174 2.. Zásyp jam po pařezech._x000D_
5. Průměr pařezu se měří v místě řezu kmene na základě dvojího na sebe kolmého měření a následného zprůměrování naměřených hodnot._x000D_
</t>
  </si>
  <si>
    <t>112211112</t>
  </si>
  <si>
    <t>Spálení pařezů na hromadách průměru přes 0,30 do 0,50 m</t>
  </si>
  <si>
    <t>-80603967</t>
  </si>
  <si>
    <t xml:space="preserve">Poznámka k souboru cen:_x000D_
1. V cenách jsou započteny i náklady na:_x000D_
a) vodorovné přemístění pařezů ze vzdálenosti do 20 m,_x000D_
b) ukládání pařezů na ohništi_x000D_
c) udržování ohně_x000D_
d) likvidaci ohniště_x000D_
e) zajištění požární ochrany prostoru, v němž se spalování provádí_x000D_
2. Průměr pařezů se měří v místě řezu kmene._x000D_
3. Hromada je navršená figura pařezů hrubě očištěných a upravených štípáním ke spálení._x000D_
4. Počet kusů na hromadě je u ceny:_x000D_
a) 112 21-1111 cca 30 ks,_x000D_
b) 112 21-1112 cca 15 ks,_x000D_
c) 112 21-1113 cca 5 ks,_x000D_
d) 112 21-1114 cca 2 ks._x000D_
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</si>
  <si>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</si>
  <si>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</si>
  <si>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-887585189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</si>
  <si>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</si>
  <si>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plocha viz tabulka výkres č.C.4 - situace obnovy dotčených povrchů - skladba A - ŠD tl.2x150mm</t>
  </si>
  <si>
    <t>IO01 - nad rýhou</t>
  </si>
  <si>
    <t>259,45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</si>
  <si>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</si>
  <si>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</si>
  <si>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547714463</t>
  </si>
  <si>
    <t>plocha viz tabulka výkres č.C.4 - situace obnovy dotčených povrchů - skladba A - ACP 16</t>
  </si>
  <si>
    <t>113154124</t>
  </si>
  <si>
    <t>Frézování živičného podkladu nebo krytu s naložením na dopravní prostředek plochy do 500 m2 bez překážek v trase pruhu šířky přes 0,5 m do 1 m, tloušťky vrstvy 100 mm</t>
  </si>
  <si>
    <t>-1317662990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</si>
  <si>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</si>
  <si>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plocha viz tabulka výkres č.C.4 - situace obnovy dotčených povrchů  - skladba A - ACo 11 + ACL 16</t>
  </si>
  <si>
    <t>IO01 - nad rýhou + mimo rýhu</t>
  </si>
  <si>
    <t>259,45+98,5+184,0</t>
  </si>
  <si>
    <t>121151103</t>
  </si>
  <si>
    <t>Sejmutí ornice strojně při souvislé ploše do 100 m2, tl. vrstvy do 200 mm</t>
  </si>
  <si>
    <t>-1640817551</t>
  </si>
  <si>
    <t xml:space="preserve">Poznámka k souboru cen:_x000D_
1. V cenách jsou započteny i náklady na_x000D_
a) naložení sejmuté ornice na dopravní prostředek._x000D_
b) vodorovné přemístění na hromady v místě upotřebení nebo na dočasné či trvalé skládky na vzdálenost do 50 m a se složením._x000D_
2. Ceny lze použít i pro sejmutí podorničí._x000D_
3. V cenách nejsou započteny náklady na odstranění nevhodných přimísenin (kamenů, kořenů apod.); tyto práce se ocení individuálně._x000D_
</t>
  </si>
  <si>
    <t>ornice tl.100mm</t>
  </si>
  <si>
    <t>plocha viz tabulka výkres č.C.4 - situace obnovy dotčených povrchů</t>
  </si>
  <si>
    <t>35,76</t>
  </si>
  <si>
    <t>162201422</t>
  </si>
  <si>
    <t>Vodorovné přemístění větví, kmenů nebo pařezů s naložením, složením a dopravou do 1000 m pařezů kmenů, průměru přes 300 do 500 mm</t>
  </si>
  <si>
    <t>-707735637</t>
  </si>
  <si>
    <t xml:space="preserve">Poznámka k souboru cen:_x000D_
1. Průměr kmene i pařezu se měří v místě řezu._x000D_
2. Měrná jednotka kus je 1 strom._x000D_
</t>
  </si>
  <si>
    <t>přemístění ke spálení 3km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</si>
  <si>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</si>
  <si>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</si>
  <si>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-806056653</t>
  </si>
  <si>
    <t>1*2</t>
  </si>
  <si>
    <t>181351003</t>
  </si>
  <si>
    <t>Rozprostření a urovnání ornice v rovině nebo ve svahu sklonu do 1:5 strojně při souvislé ploše do 100 m2, tl. vrstvy do 200 mm</t>
  </si>
  <si>
    <t>-1936735520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</si>
  <si>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</si>
  <si>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181411131</t>
  </si>
  <si>
    <t>Založení trávníku na půdě předem připravené plochy do 1000 m2 výsevem včetně utažení parkového v rovině nebo na svahu do 1:5</t>
  </si>
  <si>
    <t>-2142887658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</si>
  <si>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</si>
  <si>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</si>
  <si>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</si>
  <si>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1062955128</t>
  </si>
  <si>
    <t>35,76*0,015 'Přepočtené koeficientem množství</t>
  </si>
  <si>
    <t>Komunikace</t>
  </si>
  <si>
    <t>565135111</t>
  </si>
  <si>
    <t>Asfaltový beton vrstva podkladní ACP 16 (obalované kamenivo střednězrnné - OKS) s rozprostřením a zhutněním v pruhu šířky přes 1,5 do 3 m, po zhutnění tl. 50 mm</t>
  </si>
  <si>
    <t>-844931656</t>
  </si>
  <si>
    <t xml:space="preserve">Poznámka k souboru cen:_x000D_
1. Cenami 565 1.-510 lze oceňovat např. chodníky, úzké cesty a vjezdy v pruhu šířky do 1,5 m jakékoliv délky a jednotlivé plochy velikosti do 10 m2._x000D_
2. ČSN EN 13108-1 připouští pro ACP 16 pouze tl. 50 až 80 mm._x000D_
</t>
  </si>
  <si>
    <t>566901232</t>
  </si>
  <si>
    <t>Vyspravení podkladu po překopech inženýrských sítí plochy přes 15 m2 s rozprostřením a zhutněním štěrkodrtí tl. 150 mm</t>
  </si>
  <si>
    <t>-1537141498</t>
  </si>
  <si>
    <t xml:space="preserve">Poznámka k souboru cen:_x000D_
1. Ceny jsou určeny pro vyspravení podkladů po překopech pro inženýrské sítětrvalé i dočasné (předepíše-li je projekt)._x000D_
2. Ceny jsou určeny pouze pro případy havárií, přeložek nebo běžných oprav inženýrských sítí._x000D_
3. Ceny nelze použít v rámci výstavby nových inženýrských sítí._x000D_
4. V cenách nejsou započteny náklady na příp. nutný spojovací postřik, který se oceňuje cenami souboru cen 573 2.-11 Postřik živičný spojovací části A01 tohoto katalogu._x000D_
</t>
  </si>
  <si>
    <t>259,45*2</t>
  </si>
  <si>
    <t>573211107</t>
  </si>
  <si>
    <t>Postřik spojovací PS bez posypu kamenivem z asfaltu silničního, v množství 0,30 kg/m2</t>
  </si>
  <si>
    <t>-1580809724</t>
  </si>
  <si>
    <t>"pod ACL 16 - PSA 0,25kg/m2</t>
  </si>
  <si>
    <t>357,95+184,0</t>
  </si>
  <si>
    <t>573211108</t>
  </si>
  <si>
    <t>Postřik spojovací PS bez posypu kamenivem z asfaltu silničního, v množství 0,40 kg/m2</t>
  </si>
  <si>
    <t>-594290310</t>
  </si>
  <si>
    <t>"pod ACO 11 - PSA 0,35kg/m2</t>
  </si>
  <si>
    <t>577134111</t>
  </si>
  <si>
    <t>Asfaltový beton vrstva obrusná ACO 11 (ABS) s rozprostřením a se zhutněním z nemodifikovaného asfaltu v pruhu šířky do 3 m tř. I, po zhutnění tl. 40 mm</t>
  </si>
  <si>
    <t>-494027836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</si>
  <si>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</si>
  <si>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plocha viz tabulka výkres č.C.4 - situace obnovy dotčených povrchů  - skladba A - ACo 11</t>
  </si>
  <si>
    <t>577155112</t>
  </si>
  <si>
    <t>Asfaltový beton vrstva ložní ACL 16 (ABH) s rozprostřením a zhutněním z nemodifikovaného asfaltu v pruhu šířky do 3 m, po zhutnění tl. 60 mm</t>
  </si>
  <si>
    <t>-2099870448</t>
  </si>
  <si>
    <t xml:space="preserve">Poznámka k souboru cen:_x000D_
1. Cenami 577 1.-50 lze oceňovat např. chodníky, úzké cesty a vjezdy v pruhu šířky do 1,5 m jakékoliv délky a jednotlivé plochy velikosti do 10 m2._x000D_
2. ČSN EN 13108-1 připouští pro ACL 16 pouze tl. 50 až 70 mm._x000D_
</t>
  </si>
  <si>
    <t>plocha viz tabulka výkres č.C.4 - situace obnovy dotčených povrchů - skladba A - ACL</t>
  </si>
  <si>
    <t>hutnící zkoušky statické</t>
  </si>
  <si>
    <t>ks</t>
  </si>
  <si>
    <t>848415254</t>
  </si>
  <si>
    <t>919111212</t>
  </si>
  <si>
    <t>Řezání dilatačních spár v čerstvém cementobetonovém krytu vytvoření komůrky pro těsnící zálivku šířky 10 mm, hloubky 20 mm</t>
  </si>
  <si>
    <t>-1124369243</t>
  </si>
  <si>
    <t xml:space="preserve">Poznámka k souboru cen:_x000D_
1. V cenách jsou započteny i náklady na vyčištění spár po řezání._x000D_
</t>
  </si>
  <si>
    <t>komunikace ACO 11</t>
  </si>
  <si>
    <t>délka viz tabulka výkres č.C.4 - situace obnovy dotčených povrchů</t>
  </si>
  <si>
    <t>284,51</t>
  </si>
  <si>
    <t>919121111</t>
  </si>
  <si>
    <t>Utěsnění dilatačních spár zálivkou za studena v cementobetonovém nebo živičném krytu včetně adhezního nátěru s těsnicím profilem pod zálivkou, pro komůrky šířky 10 mm, hloubky 20 mm</t>
  </si>
  <si>
    <t>-695072263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</si>
  <si>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</si>
  <si>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919735111</t>
  </si>
  <si>
    <t>Řezání stávajícího živičného krytu nebo podkladu hloubky do 50 mm</t>
  </si>
  <si>
    <t>277223062</t>
  </si>
  <si>
    <t xml:space="preserve">Poznámka k souboru cen:_x000D_
1. V cenách jsou započteny i náklady na spotřebu vody._x000D_
</t>
  </si>
  <si>
    <t>komunikace ACP 16</t>
  </si>
  <si>
    <t>919735112</t>
  </si>
  <si>
    <t>Řezání stávajícího živičného krytu nebo podkladu hloubky přes 50 do 100 mm</t>
  </si>
  <si>
    <t>-1826802585</t>
  </si>
  <si>
    <t>komunikace ACO11+ACL16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</si>
  <si>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</si>
  <si>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</si>
  <si>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</si>
  <si>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</si>
  <si>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1865395411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</si>
  <si>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</si>
  <si>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kamenivo</t>
  </si>
  <si>
    <t>114,158</t>
  </si>
  <si>
    <t>ACO+ACL</t>
  </si>
  <si>
    <t>138,739</t>
  </si>
  <si>
    <t>997221559</t>
  </si>
  <si>
    <t>Vodorovná doprava suti bez naložení, ale se složením a s hrubým urovnáním Příplatek k ceně za každý další i započatý 1 km přes 1 km</t>
  </si>
  <si>
    <t>-1805821746</t>
  </si>
  <si>
    <t>kamení + asfalt 5km</t>
  </si>
  <si>
    <t>205,793*4</t>
  </si>
  <si>
    <t>997221561</t>
  </si>
  <si>
    <t>Vodorovná doprava suti bez naložení, ale se složením a s hrubým urovnáním z kusových materiálů, na vzdálenost do 1 km</t>
  </si>
  <si>
    <t>331663607</t>
  </si>
  <si>
    <t>živice podkladní</t>
  </si>
  <si>
    <t>25,426</t>
  </si>
  <si>
    <t>997221569</t>
  </si>
  <si>
    <t>1198359357</t>
  </si>
  <si>
    <t>živice podkladní 5km</t>
  </si>
  <si>
    <t>25,426*4</t>
  </si>
  <si>
    <t>99722184R.01</t>
  </si>
  <si>
    <t>Poplatek za uložení stavebního odpadu na skládce (skládkovné) asfaltu bez obsahu dehtu zatříděného do Katalogu odpadů pod kódem 170 302</t>
  </si>
  <si>
    <t>-1222466860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</si>
  <si>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</si>
  <si>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asfalt frézovaný</t>
  </si>
  <si>
    <t>99722185R.01</t>
  </si>
  <si>
    <t>Poplatek za uložení stavebního odpadu na skládce (skládkovné) zeminy a kamení zatříděného do Katalogu odpadů pod kódem 170 504</t>
  </si>
  <si>
    <t>-1443906074</t>
  </si>
  <si>
    <t>998225111</t>
  </si>
  <si>
    <t>Přesun hmot pro komunikace s krytem z kameniva, monolitickým betonovým nebo živičným dopravní vzdálenost do 200 m jakékoliv délky objektu</t>
  </si>
  <si>
    <t>-1711631049</t>
  </si>
  <si>
    <t xml:space="preserve">Poznámka k souboru cen:_x000D_
1. Ceny lze použít i pro plochy letišť s krytem monolitickým betonovým nebo živičným._x000D_
</t>
  </si>
  <si>
    <t>03 - Vymezené činnosti dle směrnice S.06.20 D</t>
  </si>
  <si>
    <t xml:space="preserve">    VRN9 - Vymezené činnosti dle směrnice S.06.20 D</t>
  </si>
  <si>
    <t>VRN9</t>
  </si>
  <si>
    <t>3.21.1</t>
  </si>
  <si>
    <t>Manipulace na vodovodním řadu (cena zahrnuje náklady na dopravu a výkon montéra)</t>
  </si>
  <si>
    <t>výkon</t>
  </si>
  <si>
    <t>262144</t>
  </si>
  <si>
    <t>-682407161</t>
  </si>
  <si>
    <t>vodovodní řad úsek 1, 2</t>
  </si>
  <si>
    <t>1+1</t>
  </si>
  <si>
    <t>provizorní řad úsek 1, 2</t>
  </si>
  <si>
    <t>3.22.1</t>
  </si>
  <si>
    <t>Proplach a desinfekce na vodovodním řadu (cena zahrnuje náklady na materiál, spotřebu vody a odkalení ) - potrubí DN od 80 do 125</t>
  </si>
  <si>
    <t>100 m</t>
  </si>
  <si>
    <t>-87854378</t>
  </si>
  <si>
    <t>vodovodní řad DN80</t>
  </si>
  <si>
    <t>(106+183)/100</t>
  </si>
  <si>
    <t>provizorní řad d90</t>
  </si>
  <si>
    <t>(110+186)/100</t>
  </si>
  <si>
    <t>navazující úseky DN80, 100</t>
  </si>
  <si>
    <t>(75+170+220+460+260)/100</t>
  </si>
  <si>
    <t>3.23</t>
  </si>
  <si>
    <t>Přepojení 1 odběratele na provizorní vodovod (cena zahrnuje náklady na dopravu, materiál a výkon montéra)</t>
  </si>
  <si>
    <t>-1138870531</t>
  </si>
  <si>
    <t>úsek 1, 2</t>
  </si>
  <si>
    <t>3+6</t>
  </si>
  <si>
    <t>3.24</t>
  </si>
  <si>
    <t>Přepojení 1 odběratele na zrekonstruovaný vodovod (cena zahrnuje náklady na dopravu, materiál a výkon montéra)</t>
  </si>
  <si>
    <t>1386526196</t>
  </si>
  <si>
    <t>3.25</t>
  </si>
  <si>
    <t>Rozbor vody dle směrnice S.06.20 D</t>
  </si>
  <si>
    <t>701366389</t>
  </si>
  <si>
    <t>3.26</t>
  </si>
  <si>
    <t>Náhradní zásobování cisternou - použití 1 hod (cena zahrnuje náklady na výkon montéra, cisternu mimo dopravy a spotřebu vody)</t>
  </si>
  <si>
    <t>hod</t>
  </si>
  <si>
    <t>-2111059465</t>
  </si>
  <si>
    <t>6+6</t>
  </si>
  <si>
    <t>3.27</t>
  </si>
  <si>
    <t>Náhradní zásobování cisternou - doprava (cena zahrnuje náklady na dopravu cisterny)</t>
  </si>
  <si>
    <t>1464720881</t>
  </si>
  <si>
    <t>04 -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</si>
  <si>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</si>
  <si>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</si>
  <si>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</si>
  <si>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</si>
  <si>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</si>
  <si>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03000100R.01</t>
  </si>
  <si>
    <t>soubor</t>
  </si>
  <si>
    <t>1024</t>
  </si>
  <si>
    <t>-1641734124</t>
  </si>
  <si>
    <t>05 - Ostatní náklady</t>
  </si>
  <si>
    <t xml:space="preserve">    VRN1 - Průzkumné, geodetické a projektové práce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</si>
  <si>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</si>
  <si>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</si>
  <si>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</si>
  <si>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</si>
  <si>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01200200R.01</t>
  </si>
  <si>
    <t>Zaměření inženýrských sítí</t>
  </si>
  <si>
    <t>-1174620269</t>
  </si>
  <si>
    <t>01210300R.01</t>
  </si>
  <si>
    <t>Geodetické práce před výstavbou</t>
  </si>
  <si>
    <t>-822905393</t>
  </si>
  <si>
    <t>01220300R.02</t>
  </si>
  <si>
    <t>Geodetické práce při provádění stavby</t>
  </si>
  <si>
    <t>1122342664</t>
  </si>
  <si>
    <t>01230300R.03</t>
  </si>
  <si>
    <t>Geodetické práce po výstavbě</t>
  </si>
  <si>
    <t>670310021</t>
  </si>
  <si>
    <t>01300200R.01</t>
  </si>
  <si>
    <t>Dokumentace skutečného provedení stavby</t>
  </si>
  <si>
    <t>1689475455</t>
  </si>
  <si>
    <t>01320300R.01</t>
  </si>
  <si>
    <t>Dokumentace stavby -fotodokumentace</t>
  </si>
  <si>
    <t>1161597527</t>
  </si>
  <si>
    <t>VRN4</t>
  </si>
  <si>
    <t>Inženýrská činnost</t>
  </si>
  <si>
    <t>04000100R.01</t>
  </si>
  <si>
    <t>Inženýrská činnost zhotovitele</t>
  </si>
  <si>
    <t>2039901829</t>
  </si>
  <si>
    <t>VRN7</t>
  </si>
  <si>
    <t>Provozní vlivy</t>
  </si>
  <si>
    <t>07900200R.01</t>
  </si>
  <si>
    <t>Dopravně inženýrské opatření</t>
  </si>
  <si>
    <t>244376700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</si>
  <si>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</si>
  <si>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</si>
  <si>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</si>
  <si>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</si>
  <si>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</si>
  <si>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</si>
  <si>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</si>
  <si>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</si>
  <si>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</si>
  <si>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</si>
  <si>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</si>
  <si>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</si>
  <si>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</si>
  <si>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</si>
  <si>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</si>
  <si>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</si>
  <si>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</si>
  <si>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</si>
  <si>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</si>
  <si>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</si>
  <si>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</si>
  <si>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</si>
  <si>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</si>
  <si>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</si>
  <si>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</si>
  <si>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</si>
  <si>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</si>
  <si>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</si>
  <si>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</si>
  <si>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</si>
  <si>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</si>
  <si>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</si>
  <si>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</si>
  <si>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</si>
  <si>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</si>
  <si>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</si>
  <si>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</si>
  <si>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</si>
  <si>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</si>
  <si>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</si>
  <si>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</si>
  <si>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</si>
  <si>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</si>
  <si>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</si>
  <si>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</si>
  <si>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</si>
  <si>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</si>
  <si>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</si>
  <si>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</si>
  <si>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</si>
  <si>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</si>
  <si>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</si>
  <si>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</si>
  <si>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</si>
  <si>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</si>
  <si>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</si>
  <si>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</si>
  <si>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</si>
  <si>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</si>
  <si>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</si>
  <si>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</si>
  <si>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</si>
  <si>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</si>
  <si>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</si>
  <si>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</si>
  <si>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</si>
  <si>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</si>
  <si>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</si>
  <si>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</si>
  <si>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</si>
  <si>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</si>
  <si>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</si>
  <si>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</si>
  <si>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</si>
  <si>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</si>
  <si>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</si>
  <si>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</si>
  <si>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</si>
  <si>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</si>
  <si>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</si>
  <si>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</si>
  <si>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</si>
  <si>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</si>
  <si>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</si>
  <si>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</si>
  <si>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</si>
  <si>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</si>
  <si>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</si>
  <si>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</si>
  <si>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</si>
  <si>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</si>
  <si>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</si>
  <si>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</si>
  <si>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</si>
  <si>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</si>
  <si>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</si>
  <si>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</si>
  <si>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</si>
  <si>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</si>
  <si>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</si>
  <si>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</si>
  <si>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</si>
  <si>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</si>
  <si>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</si>
  <si>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</si>
  <si>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</si>
  <si>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</si>
  <si>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</si>
  <si>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</si>
  <si>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</si>
  <si>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</si>
  <si>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</si>
  <si>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</si>
  <si>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</si>
  <si>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</si>
  <si>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</si>
  <si>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</si>
  <si>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</si>
  <si>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</si>
  <si>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</si>
  <si>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</si>
  <si>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</si>
  <si>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</si>
  <si>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</si>
  <si>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</si>
  <si>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</si>
  <si>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</si>
  <si>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</si>
  <si>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</si>
  <si>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</si>
  <si>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</si>
  <si>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</si>
  <si>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</si>
  <si>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</si>
  <si>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</si>
  <si>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</si>
  <si>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</si>
  <si>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</si>
  <si>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</si>
  <si>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</si>
  <si>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</si>
  <si>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</si>
  <si>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</si>
  <si>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</si>
  <si>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</si>
  <si>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</si>
  <si>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</si>
  <si>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</si>
  <si>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</si>
  <si>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</si>
  <si>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</si>
  <si>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</si>
  <si>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</si>
  <si>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</si>
  <si>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</si>
  <si>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</si>
  <si>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</si>
  <si>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</si>
  <si>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</si>
  <si>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</si>
  <si>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</si>
  <si>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</si>
  <si>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</si>
  <si>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</si>
  <si>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</si>
  <si>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</si>
  <si>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</si>
  <si>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</si>
  <si>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</si>
  <si>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</si>
  <si>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</si>
  <si>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</si>
  <si>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</si>
  <si>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</si>
  <si>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</si>
  <si>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</si>
  <si>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</si>
  <si>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</si>
  <si>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</si>
  <si>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</si>
  <si>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</si>
  <si>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</si>
  <si>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</si>
  <si>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NEVYPLŇOVAT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</si>
</sst>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1" t="s">
        <v>14</v>
      </c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24"/>
      <c r="AQ5" s="24"/>
      <c r="AR5" s="22"/>
      <c r="BE5" s="358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3" t="s">
        <v>17</v>
      </c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24"/>
      <c r="AQ6" s="24"/>
      <c r="AR6" s="22"/>
      <c r="BE6" s="359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59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59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9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59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59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9"/>
      <c r="BS12" s="19" t="s">
        <v>6</v>
      </c>
    </row>
    <row r="13" spans="1:74" s="1" customFormat="1" ht="12" customHeight="1">
      <c r="B13" s="23"/>
      <c r="C13" s="24"/>
      <c r="D13" s="31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32</v>
      </c>
      <c r="AO13" s="24"/>
      <c r="AP13" s="24"/>
      <c r="AQ13" s="24"/>
      <c r="AR13" s="22"/>
      <c r="BE13" s="359"/>
      <c r="BS13" s="19" t="s">
        <v>6</v>
      </c>
    </row>
    <row r="14" spans="1:74" ht="12.75">
      <c r="B14" s="23"/>
      <c r="C14" s="24"/>
      <c r="D14" s="24"/>
      <c r="E14" s="364" t="s">
        <v>32</v>
      </c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1" t="s">
        <v>29</v>
      </c>
      <c r="AL14" s="24"/>
      <c r="AM14" s="24"/>
      <c r="AN14" s="33" t="s">
        <v>32</v>
      </c>
      <c r="AO14" s="24"/>
      <c r="AP14" s="24"/>
      <c r="AQ14" s="24"/>
      <c r="AR14" s="22"/>
      <c r="BE14" s="359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9"/>
      <c r="BS15" s="19" t="s">
        <v>4</v>
      </c>
    </row>
    <row r="16" spans="1:74" s="1" customFormat="1" ht="12" customHeight="1">
      <c r="B16" s="23"/>
      <c r="C16" s="24"/>
      <c r="D16" s="31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59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59"/>
      <c r="BS17" s="19" t="s">
        <v>37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9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59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59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9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9"/>
    </row>
    <row r="23" spans="1:71" s="1" customFormat="1" ht="47.25" customHeight="1">
      <c r="B23" s="23"/>
      <c r="C23" s="24"/>
      <c r="D23" s="24"/>
      <c r="E23" s="366" t="s">
        <v>40</v>
      </c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24"/>
      <c r="AP23" s="24"/>
      <c r="AQ23" s="24"/>
      <c r="AR23" s="22"/>
      <c r="BE23" s="359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9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9"/>
    </row>
    <row r="26" spans="1:71" s="2" customFormat="1" ht="25.9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7">
        <f>ROUND(AG54,2)</f>
        <v>0</v>
      </c>
      <c r="AL26" s="368"/>
      <c r="AM26" s="368"/>
      <c r="AN26" s="368"/>
      <c r="AO26" s="368"/>
      <c r="AP26" s="38"/>
      <c r="AQ26" s="38"/>
      <c r="AR26" s="41"/>
      <c r="BE26" s="359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9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9" t="s">
        <v>42</v>
      </c>
      <c r="M28" s="369"/>
      <c r="N28" s="369"/>
      <c r="O28" s="369"/>
      <c r="P28" s="369"/>
      <c r="Q28" s="38"/>
      <c r="R28" s="38"/>
      <c r="S28" s="38"/>
      <c r="T28" s="38"/>
      <c r="U28" s="38"/>
      <c r="V28" s="38"/>
      <c r="W28" s="369" t="s">
        <v>43</v>
      </c>
      <c r="X28" s="369"/>
      <c r="Y28" s="369"/>
      <c r="Z28" s="369"/>
      <c r="AA28" s="369"/>
      <c r="AB28" s="369"/>
      <c r="AC28" s="369"/>
      <c r="AD28" s="369"/>
      <c r="AE28" s="369"/>
      <c r="AF28" s="38"/>
      <c r="AG28" s="38"/>
      <c r="AH28" s="38"/>
      <c r="AI28" s="38"/>
      <c r="AJ28" s="38"/>
      <c r="AK28" s="369" t="s">
        <v>44</v>
      </c>
      <c r="AL28" s="369"/>
      <c r="AM28" s="369"/>
      <c r="AN28" s="369"/>
      <c r="AO28" s="369"/>
      <c r="AP28" s="38"/>
      <c r="AQ28" s="38"/>
      <c r="AR28" s="41"/>
      <c r="BE28" s="359"/>
    </row>
    <row r="29" spans="1:71" s="3" customFormat="1" ht="14.45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72">
        <v>0.21</v>
      </c>
      <c r="M29" s="371"/>
      <c r="N29" s="371"/>
      <c r="O29" s="371"/>
      <c r="P29" s="371"/>
      <c r="Q29" s="43"/>
      <c r="R29" s="43"/>
      <c r="S29" s="43"/>
      <c r="T29" s="43"/>
      <c r="U29" s="43"/>
      <c r="V29" s="43"/>
      <c r="W29" s="370">
        <f>ROUND(AZ54, 2)</f>
        <v>0</v>
      </c>
      <c r="X29" s="371"/>
      <c r="Y29" s="371"/>
      <c r="Z29" s="371"/>
      <c r="AA29" s="371"/>
      <c r="AB29" s="371"/>
      <c r="AC29" s="371"/>
      <c r="AD29" s="371"/>
      <c r="AE29" s="371"/>
      <c r="AF29" s="43"/>
      <c r="AG29" s="43"/>
      <c r="AH29" s="43"/>
      <c r="AI29" s="43"/>
      <c r="AJ29" s="43"/>
      <c r="AK29" s="370">
        <f>ROUND(AV54, 2)</f>
        <v>0</v>
      </c>
      <c r="AL29" s="371"/>
      <c r="AM29" s="371"/>
      <c r="AN29" s="371"/>
      <c r="AO29" s="371"/>
      <c r="AP29" s="43"/>
      <c r="AQ29" s="43"/>
      <c r="AR29" s="44"/>
      <c r="BE29" s="360"/>
    </row>
    <row r="30" spans="1:71" s="3" customFormat="1" ht="14.45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72">
        <v>0.15</v>
      </c>
      <c r="M30" s="371"/>
      <c r="N30" s="371"/>
      <c r="O30" s="371"/>
      <c r="P30" s="371"/>
      <c r="Q30" s="43"/>
      <c r="R30" s="43"/>
      <c r="S30" s="43"/>
      <c r="T30" s="43"/>
      <c r="U30" s="43"/>
      <c r="V30" s="43"/>
      <c r="W30" s="370">
        <f>ROUND(BA54, 2)</f>
        <v>0</v>
      </c>
      <c r="X30" s="371"/>
      <c r="Y30" s="371"/>
      <c r="Z30" s="371"/>
      <c r="AA30" s="371"/>
      <c r="AB30" s="371"/>
      <c r="AC30" s="371"/>
      <c r="AD30" s="371"/>
      <c r="AE30" s="371"/>
      <c r="AF30" s="43"/>
      <c r="AG30" s="43"/>
      <c r="AH30" s="43"/>
      <c r="AI30" s="43"/>
      <c r="AJ30" s="43"/>
      <c r="AK30" s="370">
        <f>ROUND(AW54, 2)</f>
        <v>0</v>
      </c>
      <c r="AL30" s="371"/>
      <c r="AM30" s="371"/>
      <c r="AN30" s="371"/>
      <c r="AO30" s="371"/>
      <c r="AP30" s="43"/>
      <c r="AQ30" s="43"/>
      <c r="AR30" s="44"/>
      <c r="BE30" s="360"/>
    </row>
    <row r="31" spans="1:71" s="3" customFormat="1" ht="14.45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72">
        <v>0.21</v>
      </c>
      <c r="M31" s="371"/>
      <c r="N31" s="371"/>
      <c r="O31" s="371"/>
      <c r="P31" s="371"/>
      <c r="Q31" s="43"/>
      <c r="R31" s="43"/>
      <c r="S31" s="43"/>
      <c r="T31" s="43"/>
      <c r="U31" s="43"/>
      <c r="V31" s="43"/>
      <c r="W31" s="370">
        <f>ROUND(BB54, 2)</f>
        <v>0</v>
      </c>
      <c r="X31" s="371"/>
      <c r="Y31" s="371"/>
      <c r="Z31" s="371"/>
      <c r="AA31" s="371"/>
      <c r="AB31" s="371"/>
      <c r="AC31" s="371"/>
      <c r="AD31" s="371"/>
      <c r="AE31" s="371"/>
      <c r="AF31" s="43"/>
      <c r="AG31" s="43"/>
      <c r="AH31" s="43"/>
      <c r="AI31" s="43"/>
      <c r="AJ31" s="43"/>
      <c r="AK31" s="370">
        <v>0</v>
      </c>
      <c r="AL31" s="371"/>
      <c r="AM31" s="371"/>
      <c r="AN31" s="371"/>
      <c r="AO31" s="371"/>
      <c r="AP31" s="43"/>
      <c r="AQ31" s="43"/>
      <c r="AR31" s="44"/>
      <c r="BE31" s="360"/>
    </row>
    <row r="32" spans="1:71" s="3" customFormat="1" ht="14.45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72">
        <v>0.15</v>
      </c>
      <c r="M32" s="371"/>
      <c r="N32" s="371"/>
      <c r="O32" s="371"/>
      <c r="P32" s="371"/>
      <c r="Q32" s="43"/>
      <c r="R32" s="43"/>
      <c r="S32" s="43"/>
      <c r="T32" s="43"/>
      <c r="U32" s="43"/>
      <c r="V32" s="43"/>
      <c r="W32" s="370">
        <f>ROUND(BC54, 2)</f>
        <v>0</v>
      </c>
      <c r="X32" s="371"/>
      <c r="Y32" s="371"/>
      <c r="Z32" s="371"/>
      <c r="AA32" s="371"/>
      <c r="AB32" s="371"/>
      <c r="AC32" s="371"/>
      <c r="AD32" s="371"/>
      <c r="AE32" s="371"/>
      <c r="AF32" s="43"/>
      <c r="AG32" s="43"/>
      <c r="AH32" s="43"/>
      <c r="AI32" s="43"/>
      <c r="AJ32" s="43"/>
      <c r="AK32" s="370">
        <v>0</v>
      </c>
      <c r="AL32" s="371"/>
      <c r="AM32" s="371"/>
      <c r="AN32" s="371"/>
      <c r="AO32" s="371"/>
      <c r="AP32" s="43"/>
      <c r="AQ32" s="43"/>
      <c r="AR32" s="44"/>
      <c r="BE32" s="360"/>
    </row>
    <row r="33" spans="1:57" s="3" customFormat="1" ht="14.45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72">
        <v>0</v>
      </c>
      <c r="M33" s="371"/>
      <c r="N33" s="371"/>
      <c r="O33" s="371"/>
      <c r="P33" s="371"/>
      <c r="Q33" s="43"/>
      <c r="R33" s="43"/>
      <c r="S33" s="43"/>
      <c r="T33" s="43"/>
      <c r="U33" s="43"/>
      <c r="V33" s="43"/>
      <c r="W33" s="370">
        <f>ROUND(BD54, 2)</f>
        <v>0</v>
      </c>
      <c r="X33" s="371"/>
      <c r="Y33" s="371"/>
      <c r="Z33" s="371"/>
      <c r="AA33" s="371"/>
      <c r="AB33" s="371"/>
      <c r="AC33" s="371"/>
      <c r="AD33" s="371"/>
      <c r="AE33" s="371"/>
      <c r="AF33" s="43"/>
      <c r="AG33" s="43"/>
      <c r="AH33" s="43"/>
      <c r="AI33" s="43"/>
      <c r="AJ33" s="43"/>
      <c r="AK33" s="370">
        <v>0</v>
      </c>
      <c r="AL33" s="371"/>
      <c r="AM33" s="371"/>
      <c r="AN33" s="371"/>
      <c r="AO33" s="371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76" t="s">
        <v>53</v>
      </c>
      <c r="Y35" s="374"/>
      <c r="Z35" s="374"/>
      <c r="AA35" s="374"/>
      <c r="AB35" s="374"/>
      <c r="AC35" s="47"/>
      <c r="AD35" s="47"/>
      <c r="AE35" s="47"/>
      <c r="AF35" s="47"/>
      <c r="AG35" s="47"/>
      <c r="AH35" s="47"/>
      <c r="AI35" s="47"/>
      <c r="AJ35" s="47"/>
      <c r="AK35" s="373">
        <f>SUM(AK26:AK33)</f>
        <v>0</v>
      </c>
      <c r="AL35" s="374"/>
      <c r="AM35" s="374"/>
      <c r="AN35" s="374"/>
      <c r="AO35" s="375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11250_4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8" t="str">
        <f>K6</f>
        <v>DC037014_Malsovice_od_cp82-cp35_RV_rozp_R3</v>
      </c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Malšovice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40" t="str">
        <f>IF(AN8= "","",AN8)</f>
        <v>5. 11. 2020</v>
      </c>
      <c r="AN47" s="34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SVS a.s., Přítkovská 1689, 41550 Teplice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341" t="str">
        <f>IF(E17="","",E17)</f>
        <v>B-Projekty Teplice s.r.o.</v>
      </c>
      <c r="AN49" s="342"/>
      <c r="AO49" s="342"/>
      <c r="AP49" s="342"/>
      <c r="AQ49" s="38"/>
      <c r="AR49" s="41"/>
      <c r="AS49" s="343" t="s">
        <v>55</v>
      </c>
      <c r="AT49" s="34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41" t="str">
        <f>IF(E20="","",E20)</f>
        <v>B-Projekty Teplice s.r.o.</v>
      </c>
      <c r="AN50" s="342"/>
      <c r="AO50" s="342"/>
      <c r="AP50" s="342"/>
      <c r="AQ50" s="38"/>
      <c r="AR50" s="41"/>
      <c r="AS50" s="345"/>
      <c r="AT50" s="34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7"/>
      <c r="AT51" s="34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9" t="s">
        <v>56</v>
      </c>
      <c r="D52" s="350"/>
      <c r="E52" s="350"/>
      <c r="F52" s="350"/>
      <c r="G52" s="350"/>
      <c r="H52" s="68"/>
      <c r="I52" s="352" t="s">
        <v>57</v>
      </c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1" t="s">
        <v>58</v>
      </c>
      <c r="AH52" s="350"/>
      <c r="AI52" s="350"/>
      <c r="AJ52" s="350"/>
      <c r="AK52" s="350"/>
      <c r="AL52" s="350"/>
      <c r="AM52" s="350"/>
      <c r="AN52" s="352" t="s">
        <v>59</v>
      </c>
      <c r="AO52" s="350"/>
      <c r="AP52" s="350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6">
        <f>ROUND(SUM(AG55:AG59),2)</f>
        <v>0</v>
      </c>
      <c r="AH54" s="356"/>
      <c r="AI54" s="356"/>
      <c r="AJ54" s="356"/>
      <c r="AK54" s="356"/>
      <c r="AL54" s="356"/>
      <c r="AM54" s="356"/>
      <c r="AN54" s="357">
        <f t="shared" ref="AN54:AN59" si="0">SUM(AG54,AT54)</f>
        <v>0</v>
      </c>
      <c r="AO54" s="357"/>
      <c r="AP54" s="357"/>
      <c r="AQ54" s="80" t="s">
        <v>19</v>
      </c>
      <c r="AR54" s="81"/>
      <c r="AS54" s="82">
        <f>ROUND(SUM(AS55:AS59),2)</f>
        <v>0</v>
      </c>
      <c r="AT54" s="83">
        <f t="shared" ref="AT54:AT59" si="1">ROUND(SUM(AV54:AW54),2)</f>
        <v>0</v>
      </c>
      <c r="AU54" s="84">
        <f>ROUND(SUM(AU55:AU59),5)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ROUND(SUM(AZ55:AZ59),2)</f>
        <v>0</v>
      </c>
      <c r="BA54" s="83">
        <f>ROUND(SUM(BA55:BA59),2)</f>
        <v>0</v>
      </c>
      <c r="BB54" s="83">
        <f>ROUND(SUM(BB55:BB59),2)</f>
        <v>0</v>
      </c>
      <c r="BC54" s="83">
        <f>ROUND(SUM(BC55:BC59),2)</f>
        <v>0</v>
      </c>
      <c r="BD54" s="85">
        <f>ROUND(SUM(BD55:BD59),2)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19</v>
      </c>
    </row>
    <row r="55" spans="1:91" s="7" customFormat="1" ht="24.75" customHeight="1">
      <c r="A55" s="88" t="s">
        <v>79</v>
      </c>
      <c r="B55" s="89"/>
      <c r="C55" s="90"/>
      <c r="D55" s="353" t="s">
        <v>80</v>
      </c>
      <c r="E55" s="353"/>
      <c r="F55" s="353"/>
      <c r="G55" s="353"/>
      <c r="H55" s="353"/>
      <c r="I55" s="91"/>
      <c r="J55" s="353" t="s">
        <v>81</v>
      </c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4">
        <f>'01 - IO 01 - Rekonstrukce...'!J30</f>
        <v>0</v>
      </c>
      <c r="AH55" s="355"/>
      <c r="AI55" s="355"/>
      <c r="AJ55" s="355"/>
      <c r="AK55" s="355"/>
      <c r="AL55" s="355"/>
      <c r="AM55" s="355"/>
      <c r="AN55" s="354">
        <f t="shared" si="0"/>
        <v>0</v>
      </c>
      <c r="AO55" s="355"/>
      <c r="AP55" s="355"/>
      <c r="AQ55" s="92" t="s">
        <v>82</v>
      </c>
      <c r="AR55" s="93"/>
      <c r="AS55" s="94">
        <v>0</v>
      </c>
      <c r="AT55" s="95">
        <f t="shared" si="1"/>
        <v>0</v>
      </c>
      <c r="AU55" s="96">
        <f>'01 - IO 01 - Rekonstrukce...'!P89</f>
        <v>0</v>
      </c>
      <c r="AV55" s="95">
        <f>'01 - IO 01 - Rekonstrukce...'!J33</f>
        <v>0</v>
      </c>
      <c r="AW55" s="95">
        <f>'01 - IO 01 - Rekonstrukce...'!J34</f>
        <v>0</v>
      </c>
      <c r="AX55" s="95">
        <f>'01 - IO 01 - Rekonstrukce...'!J35</f>
        <v>0</v>
      </c>
      <c r="AY55" s="95">
        <f>'01 - IO 01 - Rekonstrukce...'!J36</f>
        <v>0</v>
      </c>
      <c r="AZ55" s="95">
        <f>'01 - IO 01 - Rekonstrukce...'!F33</f>
        <v>0</v>
      </c>
      <c r="BA55" s="95">
        <f>'01 - IO 01 - Rekonstrukce...'!F34</f>
        <v>0</v>
      </c>
      <c r="BB55" s="95">
        <f>'01 - IO 01 - Rekonstrukce...'!F35</f>
        <v>0</v>
      </c>
      <c r="BC55" s="95">
        <f>'01 - IO 01 - Rekonstrukce...'!F36</f>
        <v>0</v>
      </c>
      <c r="BD55" s="97">
        <f>'01 - IO 01 - Rekonstrukce...'!F37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85</v>
      </c>
      <c r="CM55" s="98" t="s">
        <v>86</v>
      </c>
    </row>
    <row r="56" spans="1:91" s="7" customFormat="1" ht="16.5" customHeight="1">
      <c r="A56" s="88" t="s">
        <v>79</v>
      </c>
      <c r="B56" s="89"/>
      <c r="C56" s="90"/>
      <c r="D56" s="353" t="s">
        <v>87</v>
      </c>
      <c r="E56" s="353"/>
      <c r="F56" s="353"/>
      <c r="G56" s="353"/>
      <c r="H56" s="353"/>
      <c r="I56" s="91"/>
      <c r="J56" s="353" t="s">
        <v>88</v>
      </c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AG56" s="354">
        <f>'02 - Obnova dotčených pov...'!J30</f>
        <v>0</v>
      </c>
      <c r="AH56" s="355"/>
      <c r="AI56" s="355"/>
      <c r="AJ56" s="355"/>
      <c r="AK56" s="355"/>
      <c r="AL56" s="355"/>
      <c r="AM56" s="355"/>
      <c r="AN56" s="354">
        <f t="shared" si="0"/>
        <v>0</v>
      </c>
      <c r="AO56" s="355"/>
      <c r="AP56" s="355"/>
      <c r="AQ56" s="92" t="s">
        <v>82</v>
      </c>
      <c r="AR56" s="93"/>
      <c r="AS56" s="94">
        <v>0</v>
      </c>
      <c r="AT56" s="95">
        <f t="shared" si="1"/>
        <v>0</v>
      </c>
      <c r="AU56" s="96">
        <f>'02 - Obnova dotčených pov...'!P85</f>
        <v>0</v>
      </c>
      <c r="AV56" s="95">
        <f>'02 - Obnova dotčených pov...'!J33</f>
        <v>0</v>
      </c>
      <c r="AW56" s="95">
        <f>'02 - Obnova dotčených pov...'!J34</f>
        <v>0</v>
      </c>
      <c r="AX56" s="95">
        <f>'02 - Obnova dotčených pov...'!J35</f>
        <v>0</v>
      </c>
      <c r="AY56" s="95">
        <f>'02 - Obnova dotčených pov...'!J36</f>
        <v>0</v>
      </c>
      <c r="AZ56" s="95">
        <f>'02 - Obnova dotčených pov...'!F33</f>
        <v>0</v>
      </c>
      <c r="BA56" s="95">
        <f>'02 - Obnova dotčených pov...'!F34</f>
        <v>0</v>
      </c>
      <c r="BB56" s="95">
        <f>'02 - Obnova dotčených pov...'!F35</f>
        <v>0</v>
      </c>
      <c r="BC56" s="95">
        <f>'02 - Obnova dotčených pov...'!F36</f>
        <v>0</v>
      </c>
      <c r="BD56" s="97">
        <f>'02 - Obnova dotčených pov...'!F37</f>
        <v>0</v>
      </c>
      <c r="BT56" s="98" t="s">
        <v>83</v>
      </c>
      <c r="BV56" s="98" t="s">
        <v>77</v>
      </c>
      <c r="BW56" s="98" t="s">
        <v>89</v>
      </c>
      <c r="BX56" s="98" t="s">
        <v>5</v>
      </c>
      <c r="CL56" s="98" t="s">
        <v>90</v>
      </c>
      <c r="CM56" s="98" t="s">
        <v>86</v>
      </c>
    </row>
    <row r="57" spans="1:91" s="7" customFormat="1" ht="24.75" customHeight="1">
      <c r="A57" s="88" t="s">
        <v>79</v>
      </c>
      <c r="B57" s="89"/>
      <c r="C57" s="90"/>
      <c r="D57" s="353" t="s">
        <v>91</v>
      </c>
      <c r="E57" s="353"/>
      <c r="F57" s="353"/>
      <c r="G57" s="353"/>
      <c r="H57" s="353"/>
      <c r="I57" s="91"/>
      <c r="J57" s="353" t="s">
        <v>92</v>
      </c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4">
        <f>'03 - Vymezené činnosti dl...'!J30</f>
        <v>0</v>
      </c>
      <c r="AH57" s="355"/>
      <c r="AI57" s="355"/>
      <c r="AJ57" s="355"/>
      <c r="AK57" s="355"/>
      <c r="AL57" s="355"/>
      <c r="AM57" s="355"/>
      <c r="AN57" s="354">
        <f t="shared" si="0"/>
        <v>0</v>
      </c>
      <c r="AO57" s="355"/>
      <c r="AP57" s="355"/>
      <c r="AQ57" s="92" t="s">
        <v>93</v>
      </c>
      <c r="AR57" s="93"/>
      <c r="AS57" s="94">
        <v>0</v>
      </c>
      <c r="AT57" s="95">
        <f t="shared" si="1"/>
        <v>0</v>
      </c>
      <c r="AU57" s="96">
        <f>'03 - Vymezené činnosti dl...'!P81</f>
        <v>0</v>
      </c>
      <c r="AV57" s="95">
        <f>'03 - Vymezené činnosti dl...'!J33</f>
        <v>0</v>
      </c>
      <c r="AW57" s="95">
        <f>'03 - Vymezené činnosti dl...'!J34</f>
        <v>0</v>
      </c>
      <c r="AX57" s="95">
        <f>'03 - Vymezené činnosti dl...'!J35</f>
        <v>0</v>
      </c>
      <c r="AY57" s="95">
        <f>'03 - Vymezené činnosti dl...'!J36</f>
        <v>0</v>
      </c>
      <c r="AZ57" s="95">
        <f>'03 - Vymezené činnosti dl...'!F33</f>
        <v>0</v>
      </c>
      <c r="BA57" s="95">
        <f>'03 - Vymezené činnosti dl...'!F34</f>
        <v>0</v>
      </c>
      <c r="BB57" s="95">
        <f>'03 - Vymezené činnosti dl...'!F35</f>
        <v>0</v>
      </c>
      <c r="BC57" s="95">
        <f>'03 - Vymezené činnosti dl...'!F36</f>
        <v>0</v>
      </c>
      <c r="BD57" s="97">
        <f>'03 - Vymezené činnosti dl...'!F37</f>
        <v>0</v>
      </c>
      <c r="BT57" s="98" t="s">
        <v>83</v>
      </c>
      <c r="BV57" s="98" t="s">
        <v>77</v>
      </c>
      <c r="BW57" s="98" t="s">
        <v>94</v>
      </c>
      <c r="BX57" s="98" t="s">
        <v>5</v>
      </c>
      <c r="CL57" s="98" t="s">
        <v>19</v>
      </c>
      <c r="CM57" s="98" t="s">
        <v>86</v>
      </c>
    </row>
    <row r="58" spans="1:91" s="7" customFormat="1" ht="16.5" customHeight="1">
      <c r="A58" s="88" t="s">
        <v>79</v>
      </c>
      <c r="B58" s="89"/>
      <c r="C58" s="90"/>
      <c r="D58" s="353" t="s">
        <v>95</v>
      </c>
      <c r="E58" s="353"/>
      <c r="F58" s="353"/>
      <c r="G58" s="353"/>
      <c r="H58" s="353"/>
      <c r="I58" s="91"/>
      <c r="J58" s="353" t="s">
        <v>96</v>
      </c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4">
        <f>'04 - VRN'!J30</f>
        <v>0</v>
      </c>
      <c r="AH58" s="355"/>
      <c r="AI58" s="355"/>
      <c r="AJ58" s="355"/>
      <c r="AK58" s="355"/>
      <c r="AL58" s="355"/>
      <c r="AM58" s="355"/>
      <c r="AN58" s="354">
        <f t="shared" si="0"/>
        <v>0</v>
      </c>
      <c r="AO58" s="355"/>
      <c r="AP58" s="355"/>
      <c r="AQ58" s="92" t="s">
        <v>97</v>
      </c>
      <c r="AR58" s="93"/>
      <c r="AS58" s="94">
        <v>0</v>
      </c>
      <c r="AT58" s="95">
        <f t="shared" si="1"/>
        <v>0</v>
      </c>
      <c r="AU58" s="96">
        <f>'04 - VRN'!P81</f>
        <v>0</v>
      </c>
      <c r="AV58" s="95">
        <f>'04 - VRN'!J33</f>
        <v>0</v>
      </c>
      <c r="AW58" s="95">
        <f>'04 - VRN'!J34</f>
        <v>0</v>
      </c>
      <c r="AX58" s="95">
        <f>'04 - VRN'!J35</f>
        <v>0</v>
      </c>
      <c r="AY58" s="95">
        <f>'04 - VRN'!J36</f>
        <v>0</v>
      </c>
      <c r="AZ58" s="95">
        <f>'04 - VRN'!F33</f>
        <v>0</v>
      </c>
      <c r="BA58" s="95">
        <f>'04 - VRN'!F34</f>
        <v>0</v>
      </c>
      <c r="BB58" s="95">
        <f>'04 - VRN'!F35</f>
        <v>0</v>
      </c>
      <c r="BC58" s="95">
        <f>'04 - VRN'!F36</f>
        <v>0</v>
      </c>
      <c r="BD58" s="97">
        <f>'04 - VRN'!F37</f>
        <v>0</v>
      </c>
      <c r="BT58" s="98" t="s">
        <v>83</v>
      </c>
      <c r="BV58" s="98" t="s">
        <v>77</v>
      </c>
      <c r="BW58" s="98" t="s">
        <v>98</v>
      </c>
      <c r="BX58" s="98" t="s">
        <v>5</v>
      </c>
      <c r="CL58" s="98" t="s">
        <v>19</v>
      </c>
      <c r="CM58" s="98" t="s">
        <v>86</v>
      </c>
    </row>
    <row r="59" spans="1:91" s="7" customFormat="1" ht="16.5" customHeight="1">
      <c r="A59" s="88" t="s">
        <v>79</v>
      </c>
      <c r="B59" s="89"/>
      <c r="C59" s="90"/>
      <c r="D59" s="353" t="s">
        <v>99</v>
      </c>
      <c r="E59" s="353"/>
      <c r="F59" s="353"/>
      <c r="G59" s="353"/>
      <c r="H59" s="353"/>
      <c r="I59" s="91"/>
      <c r="J59" s="353" t="s">
        <v>100</v>
      </c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4">
        <f>'05 - Ostatní náklady'!J30</f>
        <v>0</v>
      </c>
      <c r="AH59" s="355"/>
      <c r="AI59" s="355"/>
      <c r="AJ59" s="355"/>
      <c r="AK59" s="355"/>
      <c r="AL59" s="355"/>
      <c r="AM59" s="355"/>
      <c r="AN59" s="354">
        <f t="shared" si="0"/>
        <v>0</v>
      </c>
      <c r="AO59" s="355"/>
      <c r="AP59" s="355"/>
      <c r="AQ59" s="92" t="s">
        <v>93</v>
      </c>
      <c r="AR59" s="93"/>
      <c r="AS59" s="99">
        <v>0</v>
      </c>
      <c r="AT59" s="100">
        <f t="shared" si="1"/>
        <v>0</v>
      </c>
      <c r="AU59" s="101">
        <f>'05 - Ostatní náklady'!P83</f>
        <v>0</v>
      </c>
      <c r="AV59" s="100">
        <f>'05 - Ostatní náklady'!J33</f>
        <v>0</v>
      </c>
      <c r="AW59" s="100">
        <f>'05 - Ostatní náklady'!J34</f>
        <v>0</v>
      </c>
      <c r="AX59" s="100">
        <f>'05 - Ostatní náklady'!J35</f>
        <v>0</v>
      </c>
      <c r="AY59" s="100">
        <f>'05 - Ostatní náklady'!J36</f>
        <v>0</v>
      </c>
      <c r="AZ59" s="100">
        <f>'05 - Ostatní náklady'!F33</f>
        <v>0</v>
      </c>
      <c r="BA59" s="100">
        <f>'05 - Ostatní náklady'!F34</f>
        <v>0</v>
      </c>
      <c r="BB59" s="100">
        <f>'05 - Ostatní náklady'!F35</f>
        <v>0</v>
      </c>
      <c r="BC59" s="100">
        <f>'05 - Ostatní náklady'!F36</f>
        <v>0</v>
      </c>
      <c r="BD59" s="102">
        <f>'05 - Ostatní náklady'!F37</f>
        <v>0</v>
      </c>
      <c r="BT59" s="98" t="s">
        <v>83</v>
      </c>
      <c r="BV59" s="98" t="s">
        <v>77</v>
      </c>
      <c r="BW59" s="98" t="s">
        <v>101</v>
      </c>
      <c r="BX59" s="98" t="s">
        <v>5</v>
      </c>
      <c r="CL59" s="98" t="s">
        <v>19</v>
      </c>
      <c r="CM59" s="98" t="s">
        <v>86</v>
      </c>
    </row>
    <row r="60" spans="1:91" s="2" customFormat="1" ht="30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91" s="2" customFormat="1" ht="6.95" customHeight="1">
      <c r="A61" s="36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</sheetData>
  <sheetProtection algorithmName="SHA-512" hashValue="r541OrDuzpkFBY/r4oicOPj+bBH44K3Aw8ysLmC663XRofsSDXOHuk7p5vUrP1d2EKsbVB80HxJIsozR1WoijA==" saltValue="jd42CVu8/iJSiOVX5TqpSICkev0QMaRHsMo3bc8GuSuYJ1X2k5hk2Yffx+YzWlvgoggOaLpehbzPtEdJiHy1jA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IO 01 - Rekonstrukce...'!C2" display="/" xr:uid="{00000000-0004-0000-0000-000000000000}"/>
    <hyperlink ref="A56" location="'02 - Obnova dotčených pov...'!C2" display="/" xr:uid="{00000000-0004-0000-0000-000001000000}"/>
    <hyperlink ref="A57" location="'03 - Vymezené činnosti dl...'!C2" display="/" xr:uid="{00000000-0004-0000-0000-000002000000}"/>
    <hyperlink ref="A58" location="'04 - VRN'!C2" display="/" xr:uid="{00000000-0004-0000-0000-000003000000}"/>
    <hyperlink ref="A59" location="'05 - Ostatní náklady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9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84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102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8" t="str">
        <f>'Rekapitulace stavby'!K6</f>
        <v>DC037014_Malsovice_od_cp82-cp35_RV_rozp_R3</v>
      </c>
      <c r="F7" s="379"/>
      <c r="G7" s="379"/>
      <c r="H7" s="379"/>
      <c r="L7" s="22"/>
    </row>
    <row r="8" spans="1:46" s="2" customFormat="1" ht="12" customHeight="1">
      <c r="A8" s="36"/>
      <c r="B8" s="41"/>
      <c r="C8" s="36"/>
      <c r="D8" s="107" t="s">
        <v>103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0" t="s">
        <v>104</v>
      </c>
      <c r="F9" s="381"/>
      <c r="G9" s="381"/>
      <c r="H9" s="381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85</v>
      </c>
      <c r="G11" s="36"/>
      <c r="H11" s="36"/>
      <c r="I11" s="107" t="s">
        <v>20</v>
      </c>
      <c r="J11" s="109" t="s">
        <v>105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5. 11. 2020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2" t="str">
        <f>'Rekapitulace stavby'!E14</f>
        <v>Vyplň údaj</v>
      </c>
      <c r="F18" s="383"/>
      <c r="G18" s="383"/>
      <c r="H18" s="383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4" t="s">
        <v>40</v>
      </c>
      <c r="F27" s="384"/>
      <c r="G27" s="384"/>
      <c r="H27" s="384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ROUND(J89,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ROUND((SUM(BE89:BE489)),  2)</f>
        <v>0</v>
      </c>
      <c r="G33" s="36"/>
      <c r="H33" s="36"/>
      <c r="I33" s="120">
        <v>0.21</v>
      </c>
      <c r="J33" s="119">
        <f>ROUND(((SUM(BE89:BE489))*I33),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ROUND((SUM(BF89:BF489)),  2)</f>
        <v>0</v>
      </c>
      <c r="G34" s="36"/>
      <c r="H34" s="36"/>
      <c r="I34" s="120">
        <v>0.15</v>
      </c>
      <c r="J34" s="119">
        <f>ROUND(((SUM(BF89:BF489))*I34),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ROUND((SUM(BG89:BG489)),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ROUND((SUM(BH89:BH489)),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ROUND((SUM(BI89:BI489)),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5" t="str">
        <f>E7</f>
        <v>DC037014_Malsovice_od_cp82-cp35_RV_rozp_R3</v>
      </c>
      <c r="F48" s="386"/>
      <c r="G48" s="386"/>
      <c r="H48" s="38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8" t="str">
        <f>E9</f>
        <v>01 - IO 01 - Rekonstrukce vodovodu - řad 1</v>
      </c>
      <c r="F50" s="387"/>
      <c r="G50" s="387"/>
      <c r="H50" s="387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Malšovice</v>
      </c>
      <c r="G52" s="38"/>
      <c r="H52" s="38"/>
      <c r="I52" s="31" t="s">
        <v>23</v>
      </c>
      <c r="J52" s="61" t="str">
        <f>IF(J12="","",J12)</f>
        <v>5. 11. 2020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SVS a.s., Přítkovská 1689, 41550 Teplice</v>
      </c>
      <c r="G54" s="38"/>
      <c r="H54" s="38"/>
      <c r="I54" s="31" t="s">
        <v>33</v>
      </c>
      <c r="J54" s="34" t="str">
        <f>E21</f>
        <v>B-Projekty Teplice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B-Projekty Teplice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107</v>
      </c>
      <c r="D57" s="133"/>
      <c r="E57" s="133"/>
      <c r="F57" s="133"/>
      <c r="G57" s="133"/>
      <c r="H57" s="133"/>
      <c r="I57" s="133"/>
      <c r="J57" s="134" t="s">
        <v>108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J89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109</v>
      </c>
    </row>
    <row r="60" spans="1:47" s="9" customFormat="1" ht="24.95" customHeight="1">
      <c r="B60" s="136"/>
      <c r="C60" s="137"/>
      <c r="D60" s="138" t="s">
        <v>110</v>
      </c>
      <c r="E60" s="139"/>
      <c r="F60" s="139"/>
      <c r="G60" s="139"/>
      <c r="H60" s="139"/>
      <c r="I60" s="139"/>
      <c r="J60" s="140">
        <f>J90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111</v>
      </c>
      <c r="E61" s="145"/>
      <c r="F61" s="145"/>
      <c r="G61" s="145"/>
      <c r="H61" s="145"/>
      <c r="I61" s="145"/>
      <c r="J61" s="146">
        <f>J91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112</v>
      </c>
      <c r="E62" s="145"/>
      <c r="F62" s="145"/>
      <c r="G62" s="145"/>
      <c r="H62" s="145"/>
      <c r="I62" s="145"/>
      <c r="J62" s="146">
        <f>J234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113</v>
      </c>
      <c r="E63" s="145"/>
      <c r="F63" s="145"/>
      <c r="G63" s="145"/>
      <c r="H63" s="145"/>
      <c r="I63" s="145"/>
      <c r="J63" s="146">
        <f>J239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114</v>
      </c>
      <c r="E64" s="145"/>
      <c r="F64" s="145"/>
      <c r="G64" s="145"/>
      <c r="H64" s="145"/>
      <c r="I64" s="145"/>
      <c r="J64" s="146">
        <f>J249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115</v>
      </c>
      <c r="E65" s="145"/>
      <c r="F65" s="145"/>
      <c r="G65" s="145"/>
      <c r="H65" s="145"/>
      <c r="I65" s="145"/>
      <c r="J65" s="146">
        <f>J378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116</v>
      </c>
      <c r="E66" s="145"/>
      <c r="F66" s="145"/>
      <c r="G66" s="145"/>
      <c r="H66" s="145"/>
      <c r="I66" s="145"/>
      <c r="J66" s="146">
        <f>J443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117</v>
      </c>
      <c r="E67" s="145"/>
      <c r="F67" s="145"/>
      <c r="G67" s="145"/>
      <c r="H67" s="145"/>
      <c r="I67" s="145"/>
      <c r="J67" s="146">
        <f>J481</f>
        <v>0</v>
      </c>
      <c r="K67" s="143"/>
      <c r="L67" s="147"/>
    </row>
    <row r="68" spans="1:31" s="9" customFormat="1" ht="24.95" customHeight="1">
      <c r="B68" s="136"/>
      <c r="C68" s="137"/>
      <c r="D68" s="138" t="s">
        <v>118</v>
      </c>
      <c r="E68" s="139"/>
      <c r="F68" s="139"/>
      <c r="G68" s="139"/>
      <c r="H68" s="139"/>
      <c r="I68" s="139"/>
      <c r="J68" s="140">
        <f>J484</f>
        <v>0</v>
      </c>
      <c r="K68" s="137"/>
      <c r="L68" s="141"/>
    </row>
    <row r="69" spans="1:31" s="10" customFormat="1" ht="19.899999999999999" customHeight="1">
      <c r="B69" s="142"/>
      <c r="C69" s="143"/>
      <c r="D69" s="144" t="s">
        <v>119</v>
      </c>
      <c r="E69" s="145"/>
      <c r="F69" s="145"/>
      <c r="G69" s="145"/>
      <c r="H69" s="145"/>
      <c r="I69" s="145"/>
      <c r="J69" s="146">
        <f>J485</f>
        <v>0</v>
      </c>
      <c r="K69" s="143"/>
      <c r="L69" s="147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120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85" t="str">
        <f>E7</f>
        <v>DC037014_Malsovice_od_cp82-cp35_RV_rozp_R3</v>
      </c>
      <c r="F79" s="386"/>
      <c r="G79" s="386"/>
      <c r="H79" s="386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103</v>
      </c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38" t="str">
        <f>E9</f>
        <v>01 - IO 01 - Rekonstrukce vodovodu - řad 1</v>
      </c>
      <c r="F81" s="387"/>
      <c r="G81" s="387"/>
      <c r="H81" s="387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F12</f>
        <v>Malšovice</v>
      </c>
      <c r="G83" s="38"/>
      <c r="H83" s="38"/>
      <c r="I83" s="31" t="s">
        <v>23</v>
      </c>
      <c r="J83" s="61" t="str">
        <f>IF(J12="","",J12)</f>
        <v>5. 11. 2020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25</v>
      </c>
      <c r="D85" s="38"/>
      <c r="E85" s="38"/>
      <c r="F85" s="29" t="str">
        <f>E15</f>
        <v>SVS a.s., Přítkovská 1689, 41550 Teplice</v>
      </c>
      <c r="G85" s="38"/>
      <c r="H85" s="38"/>
      <c r="I85" s="31" t="s">
        <v>33</v>
      </c>
      <c r="J85" s="34" t="str">
        <f>E21</f>
        <v>B-Projekty Teplice s.r.o.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25.7" customHeight="1">
      <c r="A86" s="36"/>
      <c r="B86" s="37"/>
      <c r="C86" s="31" t="s">
        <v>31</v>
      </c>
      <c r="D86" s="38"/>
      <c r="E86" s="38"/>
      <c r="F86" s="29" t="str">
        <f>IF(E18="","",E18)</f>
        <v>Vyplň údaj</v>
      </c>
      <c r="G86" s="38"/>
      <c r="H86" s="38"/>
      <c r="I86" s="31" t="s">
        <v>38</v>
      </c>
      <c r="J86" s="34" t="str">
        <f>E24</f>
        <v>B-Projekty Teplice s.r.o.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48"/>
      <c r="B88" s="149"/>
      <c r="C88" s="150" t="s">
        <v>121</v>
      </c>
      <c r="D88" s="151" t="s">
        <v>60</v>
      </c>
      <c r="E88" s="151" t="s">
        <v>56</v>
      </c>
      <c r="F88" s="151" t="s">
        <v>57</v>
      </c>
      <c r="G88" s="151" t="s">
        <v>122</v>
      </c>
      <c r="H88" s="151" t="s">
        <v>123</v>
      </c>
      <c r="I88" s="151" t="s">
        <v>124</v>
      </c>
      <c r="J88" s="151" t="s">
        <v>108</v>
      </c>
      <c r="K88" s="152" t="s">
        <v>125</v>
      </c>
      <c r="L88" s="153"/>
      <c r="M88" s="70" t="s">
        <v>19</v>
      </c>
      <c r="N88" s="71" t="s">
        <v>45</v>
      </c>
      <c r="O88" s="71" t="s">
        <v>126</v>
      </c>
      <c r="P88" s="71" t="s">
        <v>127</v>
      </c>
      <c r="Q88" s="71" t="s">
        <v>128</v>
      </c>
      <c r="R88" s="71" t="s">
        <v>129</v>
      </c>
      <c r="S88" s="71" t="s">
        <v>130</v>
      </c>
      <c r="T88" s="72" t="s">
        <v>131</v>
      </c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</row>
    <row r="89" spans="1:65" s="2" customFormat="1" ht="22.9" customHeight="1">
      <c r="A89" s="36"/>
      <c r="B89" s="37"/>
      <c r="C89" s="77" t="s">
        <v>132</v>
      </c>
      <c r="D89" s="38"/>
      <c r="E89" s="38"/>
      <c r="F89" s="38"/>
      <c r="G89" s="38"/>
      <c r="H89" s="38"/>
      <c r="I89" s="38"/>
      <c r="J89" s="154">
        <f>BK89</f>
        <v>0</v>
      </c>
      <c r="K89" s="38"/>
      <c r="L89" s="41"/>
      <c r="M89" s="73"/>
      <c r="N89" s="155"/>
      <c r="O89" s="74"/>
      <c r="P89" s="156">
        <f>P90+P484</f>
        <v>0</v>
      </c>
      <c r="Q89" s="74"/>
      <c r="R89" s="156">
        <f>R90+R484</f>
        <v>5.4816556800000003</v>
      </c>
      <c r="S89" s="74"/>
      <c r="T89" s="157">
        <f>T90+T484</f>
        <v>51.493300000000005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74</v>
      </c>
      <c r="AU89" s="19" t="s">
        <v>109</v>
      </c>
      <c r="BK89" s="158">
        <f>BK90+BK484</f>
        <v>0</v>
      </c>
    </row>
    <row r="90" spans="1:65" s="12" customFormat="1" ht="25.9" customHeight="1">
      <c r="B90" s="159"/>
      <c r="C90" s="160"/>
      <c r="D90" s="161" t="s">
        <v>74</v>
      </c>
      <c r="E90" s="162" t="s">
        <v>133</v>
      </c>
      <c r="F90" s="162" t="s">
        <v>134</v>
      </c>
      <c r="G90" s="160"/>
      <c r="H90" s="160"/>
      <c r="I90" s="163"/>
      <c r="J90" s="164">
        <f>BK90</f>
        <v>0</v>
      </c>
      <c r="K90" s="160"/>
      <c r="L90" s="165"/>
      <c r="M90" s="166"/>
      <c r="N90" s="167"/>
      <c r="O90" s="167"/>
      <c r="P90" s="168">
        <f>P91+P234+P239+P249+P378+P443+P481</f>
        <v>0</v>
      </c>
      <c r="Q90" s="167"/>
      <c r="R90" s="168">
        <f>R91+R234+R239+R249+R378+R443+R481</f>
        <v>5.4768556799999999</v>
      </c>
      <c r="S90" s="167"/>
      <c r="T90" s="169">
        <f>T91+T234+T239+T249+T378+T443+T481</f>
        <v>51.493300000000005</v>
      </c>
      <c r="AR90" s="170" t="s">
        <v>83</v>
      </c>
      <c r="AT90" s="171" t="s">
        <v>74</v>
      </c>
      <c r="AU90" s="171" t="s">
        <v>75</v>
      </c>
      <c r="AY90" s="170" t="s">
        <v>135</v>
      </c>
      <c r="BK90" s="172">
        <f>BK91+BK234+BK239+BK249+BK378+BK443+BK481</f>
        <v>0</v>
      </c>
    </row>
    <row r="91" spans="1:65" s="12" customFormat="1" ht="22.9" customHeight="1">
      <c r="B91" s="159"/>
      <c r="C91" s="160"/>
      <c r="D91" s="161" t="s">
        <v>74</v>
      </c>
      <c r="E91" s="173" t="s">
        <v>83</v>
      </c>
      <c r="F91" s="173" t="s">
        <v>136</v>
      </c>
      <c r="G91" s="160"/>
      <c r="H91" s="160"/>
      <c r="I91" s="163"/>
      <c r="J91" s="174">
        <f>BK91</f>
        <v>0</v>
      </c>
      <c r="K91" s="160"/>
      <c r="L91" s="165"/>
      <c r="M91" s="166"/>
      <c r="N91" s="167"/>
      <c r="O91" s="167"/>
      <c r="P91" s="168">
        <f>SUM(P92:P233)</f>
        <v>0</v>
      </c>
      <c r="Q91" s="167"/>
      <c r="R91" s="168">
        <f>SUM(R92:R233)</f>
        <v>1.5024190000000002</v>
      </c>
      <c r="S91" s="167"/>
      <c r="T91" s="169">
        <f>SUM(T92:T233)</f>
        <v>0</v>
      </c>
      <c r="AR91" s="170" t="s">
        <v>83</v>
      </c>
      <c r="AT91" s="171" t="s">
        <v>74</v>
      </c>
      <c r="AU91" s="171" t="s">
        <v>83</v>
      </c>
      <c r="AY91" s="170" t="s">
        <v>135</v>
      </c>
      <c r="BK91" s="172">
        <f>SUM(BK92:BK233)</f>
        <v>0</v>
      </c>
    </row>
    <row r="92" spans="1:65" s="2" customFormat="1" ht="49.15" customHeight="1">
      <c r="A92" s="36"/>
      <c r="B92" s="37"/>
      <c r="C92" s="175" t="s">
        <v>83</v>
      </c>
      <c r="D92" s="175" t="s">
        <v>137</v>
      </c>
      <c r="E92" s="176" t="s">
        <v>138</v>
      </c>
      <c r="F92" s="177" t="s">
        <v>139</v>
      </c>
      <c r="G92" s="178" t="s">
        <v>140</v>
      </c>
      <c r="H92" s="179">
        <v>4</v>
      </c>
      <c r="I92" s="180"/>
      <c r="J92" s="181">
        <f>ROUND(I92*H92,2)</f>
        <v>0</v>
      </c>
      <c r="K92" s="177" t="s">
        <v>141</v>
      </c>
      <c r="L92" s="41"/>
      <c r="M92" s="182" t="s">
        <v>19</v>
      </c>
      <c r="N92" s="183" t="s">
        <v>46</v>
      </c>
      <c r="O92" s="66"/>
      <c r="P92" s="184">
        <f>O92*H92</f>
        <v>0</v>
      </c>
      <c r="Q92" s="184">
        <v>8.6800000000000002E-3</v>
      </c>
      <c r="R92" s="184">
        <f>Q92*H92</f>
        <v>3.4720000000000001E-2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142</v>
      </c>
      <c r="AT92" s="186" t="s">
        <v>137</v>
      </c>
      <c r="AU92" s="186" t="s">
        <v>86</v>
      </c>
      <c r="AY92" s="19" t="s">
        <v>135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83</v>
      </c>
      <c r="BK92" s="187">
        <f>ROUND(I92*H92,2)</f>
        <v>0</v>
      </c>
      <c r="BL92" s="19" t="s">
        <v>142</v>
      </c>
      <c r="BM92" s="186" t="s">
        <v>143</v>
      </c>
    </row>
    <row r="93" spans="1:65" s="2" customFormat="1" ht="58.5">
      <c r="A93" s="36"/>
      <c r="B93" s="37"/>
      <c r="C93" s="38"/>
      <c r="D93" s="188" t="s">
        <v>144</v>
      </c>
      <c r="E93" s="38"/>
      <c r="F93" s="189" t="s">
        <v>145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144</v>
      </c>
      <c r="AU93" s="19" t="s">
        <v>86</v>
      </c>
    </row>
    <row r="94" spans="1:65" s="13" customFormat="1" ht="11.25">
      <c r="B94" s="193"/>
      <c r="C94" s="194"/>
      <c r="D94" s="188" t="s">
        <v>146</v>
      </c>
      <c r="E94" s="195" t="s">
        <v>19</v>
      </c>
      <c r="F94" s="196" t="s">
        <v>147</v>
      </c>
      <c r="G94" s="194"/>
      <c r="H94" s="195" t="s">
        <v>19</v>
      </c>
      <c r="I94" s="197"/>
      <c r="J94" s="194"/>
      <c r="K94" s="194"/>
      <c r="L94" s="198"/>
      <c r="M94" s="199"/>
      <c r="N94" s="200"/>
      <c r="O94" s="200"/>
      <c r="P94" s="200"/>
      <c r="Q94" s="200"/>
      <c r="R94" s="200"/>
      <c r="S94" s="200"/>
      <c r="T94" s="201"/>
      <c r="AT94" s="202" t="s">
        <v>146</v>
      </c>
      <c r="AU94" s="202" t="s">
        <v>86</v>
      </c>
      <c r="AV94" s="13" t="s">
        <v>83</v>
      </c>
      <c r="AW94" s="13" t="s">
        <v>37</v>
      </c>
      <c r="AX94" s="13" t="s">
        <v>75</v>
      </c>
      <c r="AY94" s="202" t="s">
        <v>135</v>
      </c>
    </row>
    <row r="95" spans="1:65" s="14" customFormat="1" ht="11.25">
      <c r="B95" s="203"/>
      <c r="C95" s="204"/>
      <c r="D95" s="188" t="s">
        <v>146</v>
      </c>
      <c r="E95" s="205" t="s">
        <v>19</v>
      </c>
      <c r="F95" s="206" t="s">
        <v>148</v>
      </c>
      <c r="G95" s="204"/>
      <c r="H95" s="207">
        <v>4</v>
      </c>
      <c r="I95" s="208"/>
      <c r="J95" s="204"/>
      <c r="K95" s="204"/>
      <c r="L95" s="209"/>
      <c r="M95" s="210"/>
      <c r="N95" s="211"/>
      <c r="O95" s="211"/>
      <c r="P95" s="211"/>
      <c r="Q95" s="211"/>
      <c r="R95" s="211"/>
      <c r="S95" s="211"/>
      <c r="T95" s="212"/>
      <c r="AT95" s="213" t="s">
        <v>146</v>
      </c>
      <c r="AU95" s="213" t="s">
        <v>86</v>
      </c>
      <c r="AV95" s="14" t="s">
        <v>86</v>
      </c>
      <c r="AW95" s="14" t="s">
        <v>37</v>
      </c>
      <c r="AX95" s="14" t="s">
        <v>83</v>
      </c>
      <c r="AY95" s="213" t="s">
        <v>135</v>
      </c>
    </row>
    <row r="96" spans="1:65" s="2" customFormat="1" ht="49.15" customHeight="1">
      <c r="A96" s="36"/>
      <c r="B96" s="37"/>
      <c r="C96" s="175" t="s">
        <v>86</v>
      </c>
      <c r="D96" s="175" t="s">
        <v>137</v>
      </c>
      <c r="E96" s="176" t="s">
        <v>149</v>
      </c>
      <c r="F96" s="177" t="s">
        <v>150</v>
      </c>
      <c r="G96" s="178" t="s">
        <v>140</v>
      </c>
      <c r="H96" s="179">
        <v>2</v>
      </c>
      <c r="I96" s="180"/>
      <c r="J96" s="181">
        <f>ROUND(I96*H96,2)</f>
        <v>0</v>
      </c>
      <c r="K96" s="177" t="s">
        <v>141</v>
      </c>
      <c r="L96" s="41"/>
      <c r="M96" s="182" t="s">
        <v>19</v>
      </c>
      <c r="N96" s="183" t="s">
        <v>46</v>
      </c>
      <c r="O96" s="66"/>
      <c r="P96" s="184">
        <f>O96*H96</f>
        <v>0</v>
      </c>
      <c r="Q96" s="184">
        <v>1.269E-2</v>
      </c>
      <c r="R96" s="184">
        <f>Q96*H96</f>
        <v>2.538E-2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142</v>
      </c>
      <c r="AT96" s="186" t="s">
        <v>137</v>
      </c>
      <c r="AU96" s="186" t="s">
        <v>86</v>
      </c>
      <c r="AY96" s="19" t="s">
        <v>135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83</v>
      </c>
      <c r="BK96" s="187">
        <f>ROUND(I96*H96,2)</f>
        <v>0</v>
      </c>
      <c r="BL96" s="19" t="s">
        <v>142</v>
      </c>
      <c r="BM96" s="186" t="s">
        <v>151</v>
      </c>
    </row>
    <row r="97" spans="1:65" s="2" customFormat="1" ht="58.5">
      <c r="A97" s="36"/>
      <c r="B97" s="37"/>
      <c r="C97" s="38"/>
      <c r="D97" s="188" t="s">
        <v>144</v>
      </c>
      <c r="E97" s="38"/>
      <c r="F97" s="189" t="s">
        <v>145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144</v>
      </c>
      <c r="AU97" s="19" t="s">
        <v>86</v>
      </c>
    </row>
    <row r="98" spans="1:65" s="13" customFormat="1" ht="11.25">
      <c r="B98" s="193"/>
      <c r="C98" s="194"/>
      <c r="D98" s="188" t="s">
        <v>146</v>
      </c>
      <c r="E98" s="195" t="s">
        <v>19</v>
      </c>
      <c r="F98" s="196" t="s">
        <v>152</v>
      </c>
      <c r="G98" s="194"/>
      <c r="H98" s="195" t="s">
        <v>19</v>
      </c>
      <c r="I98" s="197"/>
      <c r="J98" s="194"/>
      <c r="K98" s="194"/>
      <c r="L98" s="198"/>
      <c r="M98" s="199"/>
      <c r="N98" s="200"/>
      <c r="O98" s="200"/>
      <c r="P98" s="200"/>
      <c r="Q98" s="200"/>
      <c r="R98" s="200"/>
      <c r="S98" s="200"/>
      <c r="T98" s="201"/>
      <c r="AT98" s="202" t="s">
        <v>146</v>
      </c>
      <c r="AU98" s="202" t="s">
        <v>86</v>
      </c>
      <c r="AV98" s="13" t="s">
        <v>83</v>
      </c>
      <c r="AW98" s="13" t="s">
        <v>37</v>
      </c>
      <c r="AX98" s="13" t="s">
        <v>75</v>
      </c>
      <c r="AY98" s="202" t="s">
        <v>135</v>
      </c>
    </row>
    <row r="99" spans="1:65" s="14" customFormat="1" ht="11.25">
      <c r="B99" s="203"/>
      <c r="C99" s="204"/>
      <c r="D99" s="188" t="s">
        <v>146</v>
      </c>
      <c r="E99" s="205" t="s">
        <v>19</v>
      </c>
      <c r="F99" s="206" t="s">
        <v>153</v>
      </c>
      <c r="G99" s="204"/>
      <c r="H99" s="207">
        <v>2</v>
      </c>
      <c r="I99" s="208"/>
      <c r="J99" s="204"/>
      <c r="K99" s="204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146</v>
      </c>
      <c r="AU99" s="213" t="s">
        <v>86</v>
      </c>
      <c r="AV99" s="14" t="s">
        <v>86</v>
      </c>
      <c r="AW99" s="14" t="s">
        <v>37</v>
      </c>
      <c r="AX99" s="14" t="s">
        <v>83</v>
      </c>
      <c r="AY99" s="213" t="s">
        <v>135</v>
      </c>
    </row>
    <row r="100" spans="1:65" s="2" customFormat="1" ht="49.15" customHeight="1">
      <c r="A100" s="36"/>
      <c r="B100" s="37"/>
      <c r="C100" s="175" t="s">
        <v>154</v>
      </c>
      <c r="D100" s="175" t="s">
        <v>137</v>
      </c>
      <c r="E100" s="176" t="s">
        <v>155</v>
      </c>
      <c r="F100" s="177" t="s">
        <v>156</v>
      </c>
      <c r="G100" s="178" t="s">
        <v>140</v>
      </c>
      <c r="H100" s="179">
        <v>15</v>
      </c>
      <c r="I100" s="180"/>
      <c r="J100" s="181">
        <f>ROUND(I100*H100,2)</f>
        <v>0</v>
      </c>
      <c r="K100" s="177" t="s">
        <v>141</v>
      </c>
      <c r="L100" s="41"/>
      <c r="M100" s="182" t="s">
        <v>19</v>
      </c>
      <c r="N100" s="183" t="s">
        <v>46</v>
      </c>
      <c r="O100" s="66"/>
      <c r="P100" s="184">
        <f>O100*H100</f>
        <v>0</v>
      </c>
      <c r="Q100" s="184">
        <v>3.6900000000000002E-2</v>
      </c>
      <c r="R100" s="184">
        <f>Q100*H100</f>
        <v>0.55349999999999999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142</v>
      </c>
      <c r="AT100" s="186" t="s">
        <v>137</v>
      </c>
      <c r="AU100" s="186" t="s">
        <v>86</v>
      </c>
      <c r="AY100" s="19" t="s">
        <v>135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83</v>
      </c>
      <c r="BK100" s="187">
        <f>ROUND(I100*H100,2)</f>
        <v>0</v>
      </c>
      <c r="BL100" s="19" t="s">
        <v>142</v>
      </c>
      <c r="BM100" s="186" t="s">
        <v>157</v>
      </c>
    </row>
    <row r="101" spans="1:65" s="2" customFormat="1" ht="58.5">
      <c r="A101" s="36"/>
      <c r="B101" s="37"/>
      <c r="C101" s="38"/>
      <c r="D101" s="188" t="s">
        <v>144</v>
      </c>
      <c r="E101" s="38"/>
      <c r="F101" s="189" t="s">
        <v>145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144</v>
      </c>
      <c r="AU101" s="19" t="s">
        <v>86</v>
      </c>
    </row>
    <row r="102" spans="1:65" s="13" customFormat="1" ht="11.25">
      <c r="B102" s="193"/>
      <c r="C102" s="194"/>
      <c r="D102" s="188" t="s">
        <v>146</v>
      </c>
      <c r="E102" s="195" t="s">
        <v>19</v>
      </c>
      <c r="F102" s="196" t="s">
        <v>158</v>
      </c>
      <c r="G102" s="194"/>
      <c r="H102" s="195" t="s">
        <v>19</v>
      </c>
      <c r="I102" s="197"/>
      <c r="J102" s="194"/>
      <c r="K102" s="194"/>
      <c r="L102" s="198"/>
      <c r="M102" s="199"/>
      <c r="N102" s="200"/>
      <c r="O102" s="200"/>
      <c r="P102" s="200"/>
      <c r="Q102" s="200"/>
      <c r="R102" s="200"/>
      <c r="S102" s="200"/>
      <c r="T102" s="201"/>
      <c r="AT102" s="202" t="s">
        <v>146</v>
      </c>
      <c r="AU102" s="202" t="s">
        <v>86</v>
      </c>
      <c r="AV102" s="13" t="s">
        <v>83</v>
      </c>
      <c r="AW102" s="13" t="s">
        <v>37</v>
      </c>
      <c r="AX102" s="13" t="s">
        <v>75</v>
      </c>
      <c r="AY102" s="202" t="s">
        <v>135</v>
      </c>
    </row>
    <row r="103" spans="1:65" s="14" customFormat="1" ht="11.25">
      <c r="B103" s="203"/>
      <c r="C103" s="204"/>
      <c r="D103" s="188" t="s">
        <v>146</v>
      </c>
      <c r="E103" s="205" t="s">
        <v>19</v>
      </c>
      <c r="F103" s="206" t="s">
        <v>159</v>
      </c>
      <c r="G103" s="204"/>
      <c r="H103" s="207">
        <v>15</v>
      </c>
      <c r="I103" s="208"/>
      <c r="J103" s="204"/>
      <c r="K103" s="204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146</v>
      </c>
      <c r="AU103" s="213" t="s">
        <v>86</v>
      </c>
      <c r="AV103" s="14" t="s">
        <v>86</v>
      </c>
      <c r="AW103" s="14" t="s">
        <v>37</v>
      </c>
      <c r="AX103" s="14" t="s">
        <v>83</v>
      </c>
      <c r="AY103" s="213" t="s">
        <v>135</v>
      </c>
    </row>
    <row r="104" spans="1:65" s="2" customFormat="1" ht="24.2" customHeight="1">
      <c r="A104" s="36"/>
      <c r="B104" s="37"/>
      <c r="C104" s="175" t="s">
        <v>142</v>
      </c>
      <c r="D104" s="175" t="s">
        <v>137</v>
      </c>
      <c r="E104" s="176" t="s">
        <v>160</v>
      </c>
      <c r="F104" s="177" t="s">
        <v>161</v>
      </c>
      <c r="G104" s="178" t="s">
        <v>162</v>
      </c>
      <c r="H104" s="179">
        <v>1</v>
      </c>
      <c r="I104" s="180"/>
      <c r="J104" s="181">
        <f>ROUND(I104*H104,2)</f>
        <v>0</v>
      </c>
      <c r="K104" s="177" t="s">
        <v>141</v>
      </c>
      <c r="L104" s="41"/>
      <c r="M104" s="182" t="s">
        <v>19</v>
      </c>
      <c r="N104" s="183" t="s">
        <v>46</v>
      </c>
      <c r="O104" s="66"/>
      <c r="P104" s="184">
        <f>O104*H104</f>
        <v>0</v>
      </c>
      <c r="Q104" s="184">
        <v>6.4999999999999997E-4</v>
      </c>
      <c r="R104" s="184">
        <f>Q104*H104</f>
        <v>6.4999999999999997E-4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142</v>
      </c>
      <c r="AT104" s="186" t="s">
        <v>137</v>
      </c>
      <c r="AU104" s="186" t="s">
        <v>86</v>
      </c>
      <c r="AY104" s="19" t="s">
        <v>135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83</v>
      </c>
      <c r="BK104" s="187">
        <f>ROUND(I104*H104,2)</f>
        <v>0</v>
      </c>
      <c r="BL104" s="19" t="s">
        <v>142</v>
      </c>
      <c r="BM104" s="186" t="s">
        <v>163</v>
      </c>
    </row>
    <row r="105" spans="1:65" s="2" customFormat="1" ht="97.5">
      <c r="A105" s="36"/>
      <c r="B105" s="37"/>
      <c r="C105" s="38"/>
      <c r="D105" s="188" t="s">
        <v>144</v>
      </c>
      <c r="E105" s="38"/>
      <c r="F105" s="189" t="s">
        <v>164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144</v>
      </c>
      <c r="AU105" s="19" t="s">
        <v>86</v>
      </c>
    </row>
    <row r="106" spans="1:65" s="2" customFormat="1" ht="24.2" customHeight="1">
      <c r="A106" s="36"/>
      <c r="B106" s="37"/>
      <c r="C106" s="175" t="s">
        <v>165</v>
      </c>
      <c r="D106" s="175" t="s">
        <v>137</v>
      </c>
      <c r="E106" s="176" t="s">
        <v>166</v>
      </c>
      <c r="F106" s="177" t="s">
        <v>167</v>
      </c>
      <c r="G106" s="178" t="s">
        <v>162</v>
      </c>
      <c r="H106" s="179">
        <v>1</v>
      </c>
      <c r="I106" s="180"/>
      <c r="J106" s="181">
        <f>ROUND(I106*H106,2)</f>
        <v>0</v>
      </c>
      <c r="K106" s="177" t="s">
        <v>141</v>
      </c>
      <c r="L106" s="41"/>
      <c r="M106" s="182" t="s">
        <v>19</v>
      </c>
      <c r="N106" s="183" t="s">
        <v>46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142</v>
      </c>
      <c r="AT106" s="186" t="s">
        <v>137</v>
      </c>
      <c r="AU106" s="186" t="s">
        <v>86</v>
      </c>
      <c r="AY106" s="19" t="s">
        <v>135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83</v>
      </c>
      <c r="BK106" s="187">
        <f>ROUND(I106*H106,2)</f>
        <v>0</v>
      </c>
      <c r="BL106" s="19" t="s">
        <v>142</v>
      </c>
      <c r="BM106" s="186" t="s">
        <v>168</v>
      </c>
    </row>
    <row r="107" spans="1:65" s="2" customFormat="1" ht="97.5">
      <c r="A107" s="36"/>
      <c r="B107" s="37"/>
      <c r="C107" s="38"/>
      <c r="D107" s="188" t="s">
        <v>144</v>
      </c>
      <c r="E107" s="38"/>
      <c r="F107" s="189" t="s">
        <v>164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144</v>
      </c>
      <c r="AU107" s="19" t="s">
        <v>86</v>
      </c>
    </row>
    <row r="108" spans="1:65" s="2" customFormat="1" ht="24.2" customHeight="1">
      <c r="A108" s="36"/>
      <c r="B108" s="37"/>
      <c r="C108" s="175" t="s">
        <v>169</v>
      </c>
      <c r="D108" s="175" t="s">
        <v>137</v>
      </c>
      <c r="E108" s="176" t="s">
        <v>170</v>
      </c>
      <c r="F108" s="177" t="s">
        <v>171</v>
      </c>
      <c r="G108" s="178" t="s">
        <v>162</v>
      </c>
      <c r="H108" s="179">
        <v>1</v>
      </c>
      <c r="I108" s="180"/>
      <c r="J108" s="181">
        <f>ROUND(I108*H108,2)</f>
        <v>0</v>
      </c>
      <c r="K108" s="177" t="s">
        <v>19</v>
      </c>
      <c r="L108" s="41"/>
      <c r="M108" s="182" t="s">
        <v>19</v>
      </c>
      <c r="N108" s="183" t="s">
        <v>46</v>
      </c>
      <c r="O108" s="66"/>
      <c r="P108" s="184">
        <f>O108*H108</f>
        <v>0</v>
      </c>
      <c r="Q108" s="184">
        <v>6.4000000000000005E-4</v>
      </c>
      <c r="R108" s="184">
        <f>Q108*H108</f>
        <v>6.4000000000000005E-4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142</v>
      </c>
      <c r="AT108" s="186" t="s">
        <v>137</v>
      </c>
      <c r="AU108" s="186" t="s">
        <v>86</v>
      </c>
      <c r="AY108" s="19" t="s">
        <v>135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83</v>
      </c>
      <c r="BK108" s="187">
        <f>ROUND(I108*H108,2)</f>
        <v>0</v>
      </c>
      <c r="BL108" s="19" t="s">
        <v>142</v>
      </c>
      <c r="BM108" s="186" t="s">
        <v>172</v>
      </c>
    </row>
    <row r="109" spans="1:65" s="2" customFormat="1" ht="97.5">
      <c r="A109" s="36"/>
      <c r="B109" s="37"/>
      <c r="C109" s="38"/>
      <c r="D109" s="188" t="s">
        <v>144</v>
      </c>
      <c r="E109" s="38"/>
      <c r="F109" s="189" t="s">
        <v>164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144</v>
      </c>
      <c r="AU109" s="19" t="s">
        <v>86</v>
      </c>
    </row>
    <row r="110" spans="1:65" s="2" customFormat="1" ht="24.2" customHeight="1">
      <c r="A110" s="36"/>
      <c r="B110" s="37"/>
      <c r="C110" s="175" t="s">
        <v>173</v>
      </c>
      <c r="D110" s="175" t="s">
        <v>137</v>
      </c>
      <c r="E110" s="176" t="s">
        <v>174</v>
      </c>
      <c r="F110" s="177" t="s">
        <v>175</v>
      </c>
      <c r="G110" s="178" t="s">
        <v>162</v>
      </c>
      <c r="H110" s="179">
        <v>1</v>
      </c>
      <c r="I110" s="180"/>
      <c r="J110" s="181">
        <f>ROUND(I110*H110,2)</f>
        <v>0</v>
      </c>
      <c r="K110" s="177" t="s">
        <v>19</v>
      </c>
      <c r="L110" s="41"/>
      <c r="M110" s="182" t="s">
        <v>19</v>
      </c>
      <c r="N110" s="183" t="s">
        <v>46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142</v>
      </c>
      <c r="AT110" s="186" t="s">
        <v>137</v>
      </c>
      <c r="AU110" s="186" t="s">
        <v>86</v>
      </c>
      <c r="AY110" s="19" t="s">
        <v>135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83</v>
      </c>
      <c r="BK110" s="187">
        <f>ROUND(I110*H110,2)</f>
        <v>0</v>
      </c>
      <c r="BL110" s="19" t="s">
        <v>142</v>
      </c>
      <c r="BM110" s="186" t="s">
        <v>176</v>
      </c>
    </row>
    <row r="111" spans="1:65" s="2" customFormat="1" ht="97.5">
      <c r="A111" s="36"/>
      <c r="B111" s="37"/>
      <c r="C111" s="38"/>
      <c r="D111" s="188" t="s">
        <v>144</v>
      </c>
      <c r="E111" s="38"/>
      <c r="F111" s="189" t="s">
        <v>164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144</v>
      </c>
      <c r="AU111" s="19" t="s">
        <v>86</v>
      </c>
    </row>
    <row r="112" spans="1:65" s="2" customFormat="1" ht="24.2" customHeight="1">
      <c r="A112" s="36"/>
      <c r="B112" s="37"/>
      <c r="C112" s="175" t="s">
        <v>177</v>
      </c>
      <c r="D112" s="175" t="s">
        <v>137</v>
      </c>
      <c r="E112" s="176" t="s">
        <v>178</v>
      </c>
      <c r="F112" s="177" t="s">
        <v>179</v>
      </c>
      <c r="G112" s="178" t="s">
        <v>140</v>
      </c>
      <c r="H112" s="179">
        <v>590</v>
      </c>
      <c r="I112" s="180"/>
      <c r="J112" s="181">
        <f>ROUND(I112*H112,2)</f>
        <v>0</v>
      </c>
      <c r="K112" s="177" t="s">
        <v>141</v>
      </c>
      <c r="L112" s="41"/>
      <c r="M112" s="182" t="s">
        <v>19</v>
      </c>
      <c r="N112" s="183" t="s">
        <v>46</v>
      </c>
      <c r="O112" s="66"/>
      <c r="P112" s="184">
        <f>O112*H112</f>
        <v>0</v>
      </c>
      <c r="Q112" s="184">
        <v>1.4999999999999999E-4</v>
      </c>
      <c r="R112" s="184">
        <f>Q112*H112</f>
        <v>8.8499999999999995E-2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142</v>
      </c>
      <c r="AT112" s="186" t="s">
        <v>137</v>
      </c>
      <c r="AU112" s="186" t="s">
        <v>86</v>
      </c>
      <c r="AY112" s="19" t="s">
        <v>135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83</v>
      </c>
      <c r="BK112" s="187">
        <f>ROUND(I112*H112,2)</f>
        <v>0</v>
      </c>
      <c r="BL112" s="19" t="s">
        <v>142</v>
      </c>
      <c r="BM112" s="186" t="s">
        <v>180</v>
      </c>
    </row>
    <row r="113" spans="1:65" s="2" customFormat="1" ht="97.5">
      <c r="A113" s="36"/>
      <c r="B113" s="37"/>
      <c r="C113" s="38"/>
      <c r="D113" s="188" t="s">
        <v>144</v>
      </c>
      <c r="E113" s="38"/>
      <c r="F113" s="189" t="s">
        <v>164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144</v>
      </c>
      <c r="AU113" s="19" t="s">
        <v>86</v>
      </c>
    </row>
    <row r="114" spans="1:65" s="14" customFormat="1" ht="11.25">
      <c r="B114" s="203"/>
      <c r="C114" s="204"/>
      <c r="D114" s="188" t="s">
        <v>146</v>
      </c>
      <c r="E114" s="205" t="s">
        <v>19</v>
      </c>
      <c r="F114" s="206" t="s">
        <v>181</v>
      </c>
      <c r="G114" s="204"/>
      <c r="H114" s="207">
        <v>590</v>
      </c>
      <c r="I114" s="208"/>
      <c r="J114" s="204"/>
      <c r="K114" s="204"/>
      <c r="L114" s="209"/>
      <c r="M114" s="210"/>
      <c r="N114" s="211"/>
      <c r="O114" s="211"/>
      <c r="P114" s="211"/>
      <c r="Q114" s="211"/>
      <c r="R114" s="211"/>
      <c r="S114" s="211"/>
      <c r="T114" s="212"/>
      <c r="AT114" s="213" t="s">
        <v>146</v>
      </c>
      <c r="AU114" s="213" t="s">
        <v>86</v>
      </c>
      <c r="AV114" s="14" t="s">
        <v>86</v>
      </c>
      <c r="AW114" s="14" t="s">
        <v>37</v>
      </c>
      <c r="AX114" s="14" t="s">
        <v>83</v>
      </c>
      <c r="AY114" s="213" t="s">
        <v>135</v>
      </c>
    </row>
    <row r="115" spans="1:65" s="2" customFormat="1" ht="24.2" customHeight="1">
      <c r="A115" s="36"/>
      <c r="B115" s="37"/>
      <c r="C115" s="175" t="s">
        <v>182</v>
      </c>
      <c r="D115" s="175" t="s">
        <v>137</v>
      </c>
      <c r="E115" s="176" t="s">
        <v>183</v>
      </c>
      <c r="F115" s="177" t="s">
        <v>184</v>
      </c>
      <c r="G115" s="178" t="s">
        <v>140</v>
      </c>
      <c r="H115" s="179">
        <v>590</v>
      </c>
      <c r="I115" s="180"/>
      <c r="J115" s="181">
        <f>ROUND(I115*H115,2)</f>
        <v>0</v>
      </c>
      <c r="K115" s="177" t="s">
        <v>141</v>
      </c>
      <c r="L115" s="41"/>
      <c r="M115" s="182" t="s">
        <v>19</v>
      </c>
      <c r="N115" s="183" t="s">
        <v>46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142</v>
      </c>
      <c r="AT115" s="186" t="s">
        <v>137</v>
      </c>
      <c r="AU115" s="186" t="s">
        <v>86</v>
      </c>
      <c r="AY115" s="19" t="s">
        <v>135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83</v>
      </c>
      <c r="BK115" s="187">
        <f>ROUND(I115*H115,2)</f>
        <v>0</v>
      </c>
      <c r="BL115" s="19" t="s">
        <v>142</v>
      </c>
      <c r="BM115" s="186" t="s">
        <v>185</v>
      </c>
    </row>
    <row r="116" spans="1:65" s="2" customFormat="1" ht="97.5">
      <c r="A116" s="36"/>
      <c r="B116" s="37"/>
      <c r="C116" s="38"/>
      <c r="D116" s="188" t="s">
        <v>144</v>
      </c>
      <c r="E116" s="38"/>
      <c r="F116" s="189" t="s">
        <v>164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144</v>
      </c>
      <c r="AU116" s="19" t="s">
        <v>86</v>
      </c>
    </row>
    <row r="117" spans="1:65" s="2" customFormat="1" ht="24.2" customHeight="1">
      <c r="A117" s="36"/>
      <c r="B117" s="37"/>
      <c r="C117" s="175" t="s">
        <v>186</v>
      </c>
      <c r="D117" s="175" t="s">
        <v>137</v>
      </c>
      <c r="E117" s="176" t="s">
        <v>187</v>
      </c>
      <c r="F117" s="177" t="s">
        <v>188</v>
      </c>
      <c r="G117" s="178" t="s">
        <v>189</v>
      </c>
      <c r="H117" s="179">
        <v>34.628</v>
      </c>
      <c r="I117" s="180"/>
      <c r="J117" s="181">
        <f>ROUND(I117*H117,2)</f>
        <v>0</v>
      </c>
      <c r="K117" s="177" t="s">
        <v>141</v>
      </c>
      <c r="L117" s="41"/>
      <c r="M117" s="182" t="s">
        <v>19</v>
      </c>
      <c r="N117" s="183" t="s">
        <v>46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142</v>
      </c>
      <c r="AT117" s="186" t="s">
        <v>137</v>
      </c>
      <c r="AU117" s="186" t="s">
        <v>86</v>
      </c>
      <c r="AY117" s="19" t="s">
        <v>135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83</v>
      </c>
      <c r="BK117" s="187">
        <f>ROUND(I117*H117,2)</f>
        <v>0</v>
      </c>
      <c r="BL117" s="19" t="s">
        <v>142</v>
      </c>
      <c r="BM117" s="186" t="s">
        <v>190</v>
      </c>
    </row>
    <row r="118" spans="1:65" s="2" customFormat="1" ht="243.75">
      <c r="A118" s="36"/>
      <c r="B118" s="37"/>
      <c r="C118" s="38"/>
      <c r="D118" s="188" t="s">
        <v>144</v>
      </c>
      <c r="E118" s="38"/>
      <c r="F118" s="189" t="s">
        <v>191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144</v>
      </c>
      <c r="AU118" s="19" t="s">
        <v>86</v>
      </c>
    </row>
    <row r="119" spans="1:65" s="13" customFormat="1" ht="11.25">
      <c r="B119" s="193"/>
      <c r="C119" s="194"/>
      <c r="D119" s="188" t="s">
        <v>146</v>
      </c>
      <c r="E119" s="195" t="s">
        <v>19</v>
      </c>
      <c r="F119" s="196" t="s">
        <v>192</v>
      </c>
      <c r="G119" s="194"/>
      <c r="H119" s="195" t="s">
        <v>19</v>
      </c>
      <c r="I119" s="197"/>
      <c r="J119" s="194"/>
      <c r="K119" s="194"/>
      <c r="L119" s="198"/>
      <c r="M119" s="199"/>
      <c r="N119" s="200"/>
      <c r="O119" s="200"/>
      <c r="P119" s="200"/>
      <c r="Q119" s="200"/>
      <c r="R119" s="200"/>
      <c r="S119" s="200"/>
      <c r="T119" s="201"/>
      <c r="AT119" s="202" t="s">
        <v>146</v>
      </c>
      <c r="AU119" s="202" t="s">
        <v>86</v>
      </c>
      <c r="AV119" s="13" t="s">
        <v>83</v>
      </c>
      <c r="AW119" s="13" t="s">
        <v>37</v>
      </c>
      <c r="AX119" s="13" t="s">
        <v>75</v>
      </c>
      <c r="AY119" s="202" t="s">
        <v>135</v>
      </c>
    </row>
    <row r="120" spans="1:65" s="14" customFormat="1" ht="11.25">
      <c r="B120" s="203"/>
      <c r="C120" s="204"/>
      <c r="D120" s="188" t="s">
        <v>146</v>
      </c>
      <c r="E120" s="205" t="s">
        <v>19</v>
      </c>
      <c r="F120" s="206" t="s">
        <v>193</v>
      </c>
      <c r="G120" s="204"/>
      <c r="H120" s="207">
        <v>34.628</v>
      </c>
      <c r="I120" s="208"/>
      <c r="J120" s="204"/>
      <c r="K120" s="204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146</v>
      </c>
      <c r="AU120" s="213" t="s">
        <v>86</v>
      </c>
      <c r="AV120" s="14" t="s">
        <v>86</v>
      </c>
      <c r="AW120" s="14" t="s">
        <v>37</v>
      </c>
      <c r="AX120" s="14" t="s">
        <v>83</v>
      </c>
      <c r="AY120" s="213" t="s">
        <v>135</v>
      </c>
    </row>
    <row r="121" spans="1:65" s="2" customFormat="1" ht="24.2" customHeight="1">
      <c r="A121" s="36"/>
      <c r="B121" s="37"/>
      <c r="C121" s="175" t="s">
        <v>194</v>
      </c>
      <c r="D121" s="175" t="s">
        <v>137</v>
      </c>
      <c r="E121" s="176" t="s">
        <v>195</v>
      </c>
      <c r="F121" s="177" t="s">
        <v>196</v>
      </c>
      <c r="G121" s="178" t="s">
        <v>189</v>
      </c>
      <c r="H121" s="179">
        <v>4.8</v>
      </c>
      <c r="I121" s="180"/>
      <c r="J121" s="181">
        <f>ROUND(I121*H121,2)</f>
        <v>0</v>
      </c>
      <c r="K121" s="177" t="s">
        <v>141</v>
      </c>
      <c r="L121" s="41"/>
      <c r="M121" s="182" t="s">
        <v>19</v>
      </c>
      <c r="N121" s="183" t="s">
        <v>46</v>
      </c>
      <c r="O121" s="66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142</v>
      </c>
      <c r="AT121" s="186" t="s">
        <v>137</v>
      </c>
      <c r="AU121" s="186" t="s">
        <v>86</v>
      </c>
      <c r="AY121" s="19" t="s">
        <v>135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19" t="s">
        <v>83</v>
      </c>
      <c r="BK121" s="187">
        <f>ROUND(I121*H121,2)</f>
        <v>0</v>
      </c>
      <c r="BL121" s="19" t="s">
        <v>142</v>
      </c>
      <c r="BM121" s="186" t="s">
        <v>197</v>
      </c>
    </row>
    <row r="122" spans="1:65" s="2" customFormat="1" ht="39">
      <c r="A122" s="36"/>
      <c r="B122" s="37"/>
      <c r="C122" s="38"/>
      <c r="D122" s="188" t="s">
        <v>144</v>
      </c>
      <c r="E122" s="38"/>
      <c r="F122" s="189" t="s">
        <v>198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144</v>
      </c>
      <c r="AU122" s="19" t="s">
        <v>86</v>
      </c>
    </row>
    <row r="123" spans="1:65" s="13" customFormat="1" ht="11.25">
      <c r="B123" s="193"/>
      <c r="C123" s="194"/>
      <c r="D123" s="188" t="s">
        <v>146</v>
      </c>
      <c r="E123" s="195" t="s">
        <v>19</v>
      </c>
      <c r="F123" s="196" t="s">
        <v>199</v>
      </c>
      <c r="G123" s="194"/>
      <c r="H123" s="195" t="s">
        <v>19</v>
      </c>
      <c r="I123" s="197"/>
      <c r="J123" s="194"/>
      <c r="K123" s="194"/>
      <c r="L123" s="198"/>
      <c r="M123" s="199"/>
      <c r="N123" s="200"/>
      <c r="O123" s="200"/>
      <c r="P123" s="200"/>
      <c r="Q123" s="200"/>
      <c r="R123" s="200"/>
      <c r="S123" s="200"/>
      <c r="T123" s="201"/>
      <c r="AT123" s="202" t="s">
        <v>146</v>
      </c>
      <c r="AU123" s="202" t="s">
        <v>86</v>
      </c>
      <c r="AV123" s="13" t="s">
        <v>83</v>
      </c>
      <c r="AW123" s="13" t="s">
        <v>37</v>
      </c>
      <c r="AX123" s="13" t="s">
        <v>75</v>
      </c>
      <c r="AY123" s="202" t="s">
        <v>135</v>
      </c>
    </row>
    <row r="124" spans="1:65" s="14" customFormat="1" ht="11.25">
      <c r="B124" s="203"/>
      <c r="C124" s="204"/>
      <c r="D124" s="188" t="s">
        <v>146</v>
      </c>
      <c r="E124" s="205" t="s">
        <v>19</v>
      </c>
      <c r="F124" s="206" t="s">
        <v>200</v>
      </c>
      <c r="G124" s="204"/>
      <c r="H124" s="207">
        <v>9.6</v>
      </c>
      <c r="I124" s="208"/>
      <c r="J124" s="204"/>
      <c r="K124" s="204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146</v>
      </c>
      <c r="AU124" s="213" t="s">
        <v>86</v>
      </c>
      <c r="AV124" s="14" t="s">
        <v>86</v>
      </c>
      <c r="AW124" s="14" t="s">
        <v>37</v>
      </c>
      <c r="AX124" s="14" t="s">
        <v>75</v>
      </c>
      <c r="AY124" s="213" t="s">
        <v>135</v>
      </c>
    </row>
    <row r="125" spans="1:65" s="13" customFormat="1" ht="11.25">
      <c r="B125" s="193"/>
      <c r="C125" s="194"/>
      <c r="D125" s="188" t="s">
        <v>146</v>
      </c>
      <c r="E125" s="195" t="s">
        <v>19</v>
      </c>
      <c r="F125" s="196" t="s">
        <v>201</v>
      </c>
      <c r="G125" s="194"/>
      <c r="H125" s="195" t="s">
        <v>19</v>
      </c>
      <c r="I125" s="197"/>
      <c r="J125" s="194"/>
      <c r="K125" s="194"/>
      <c r="L125" s="198"/>
      <c r="M125" s="199"/>
      <c r="N125" s="200"/>
      <c r="O125" s="200"/>
      <c r="P125" s="200"/>
      <c r="Q125" s="200"/>
      <c r="R125" s="200"/>
      <c r="S125" s="200"/>
      <c r="T125" s="201"/>
      <c r="AT125" s="202" t="s">
        <v>146</v>
      </c>
      <c r="AU125" s="202" t="s">
        <v>86</v>
      </c>
      <c r="AV125" s="13" t="s">
        <v>83</v>
      </c>
      <c r="AW125" s="13" t="s">
        <v>37</v>
      </c>
      <c r="AX125" s="13" t="s">
        <v>75</v>
      </c>
      <c r="AY125" s="202" t="s">
        <v>135</v>
      </c>
    </row>
    <row r="126" spans="1:65" s="14" customFormat="1" ht="11.25">
      <c r="B126" s="203"/>
      <c r="C126" s="204"/>
      <c r="D126" s="188" t="s">
        <v>146</v>
      </c>
      <c r="E126" s="205" t="s">
        <v>19</v>
      </c>
      <c r="F126" s="206" t="s">
        <v>202</v>
      </c>
      <c r="G126" s="204"/>
      <c r="H126" s="207">
        <v>4.8</v>
      </c>
      <c r="I126" s="208"/>
      <c r="J126" s="204"/>
      <c r="K126" s="204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146</v>
      </c>
      <c r="AU126" s="213" t="s">
        <v>86</v>
      </c>
      <c r="AV126" s="14" t="s">
        <v>86</v>
      </c>
      <c r="AW126" s="14" t="s">
        <v>37</v>
      </c>
      <c r="AX126" s="14" t="s">
        <v>83</v>
      </c>
      <c r="AY126" s="213" t="s">
        <v>135</v>
      </c>
    </row>
    <row r="127" spans="1:65" s="2" customFormat="1" ht="24.2" customHeight="1">
      <c r="A127" s="36"/>
      <c r="B127" s="37"/>
      <c r="C127" s="175" t="s">
        <v>203</v>
      </c>
      <c r="D127" s="175" t="s">
        <v>137</v>
      </c>
      <c r="E127" s="176" t="s">
        <v>204</v>
      </c>
      <c r="F127" s="177" t="s">
        <v>205</v>
      </c>
      <c r="G127" s="178" t="s">
        <v>189</v>
      </c>
      <c r="H127" s="179">
        <v>173.13800000000001</v>
      </c>
      <c r="I127" s="180"/>
      <c r="J127" s="181">
        <f>ROUND(I127*H127,2)</f>
        <v>0</v>
      </c>
      <c r="K127" s="177" t="s">
        <v>141</v>
      </c>
      <c r="L127" s="41"/>
      <c r="M127" s="182" t="s">
        <v>19</v>
      </c>
      <c r="N127" s="183" t="s">
        <v>46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142</v>
      </c>
      <c r="AT127" s="186" t="s">
        <v>137</v>
      </c>
      <c r="AU127" s="186" t="s">
        <v>86</v>
      </c>
      <c r="AY127" s="19" t="s">
        <v>135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83</v>
      </c>
      <c r="BK127" s="187">
        <f>ROUND(I127*H127,2)</f>
        <v>0</v>
      </c>
      <c r="BL127" s="19" t="s">
        <v>142</v>
      </c>
      <c r="BM127" s="186" t="s">
        <v>206</v>
      </c>
    </row>
    <row r="128" spans="1:65" s="2" customFormat="1" ht="39">
      <c r="A128" s="36"/>
      <c r="B128" s="37"/>
      <c r="C128" s="38"/>
      <c r="D128" s="188" t="s">
        <v>144</v>
      </c>
      <c r="E128" s="38"/>
      <c r="F128" s="189" t="s">
        <v>207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144</v>
      </c>
      <c r="AU128" s="19" t="s">
        <v>86</v>
      </c>
    </row>
    <row r="129" spans="1:65" s="13" customFormat="1" ht="11.25">
      <c r="B129" s="193"/>
      <c r="C129" s="194"/>
      <c r="D129" s="188" t="s">
        <v>146</v>
      </c>
      <c r="E129" s="195" t="s">
        <v>19</v>
      </c>
      <c r="F129" s="196" t="s">
        <v>208</v>
      </c>
      <c r="G129" s="194"/>
      <c r="H129" s="195" t="s">
        <v>19</v>
      </c>
      <c r="I129" s="197"/>
      <c r="J129" s="194"/>
      <c r="K129" s="194"/>
      <c r="L129" s="198"/>
      <c r="M129" s="199"/>
      <c r="N129" s="200"/>
      <c r="O129" s="200"/>
      <c r="P129" s="200"/>
      <c r="Q129" s="200"/>
      <c r="R129" s="200"/>
      <c r="S129" s="200"/>
      <c r="T129" s="201"/>
      <c r="AT129" s="202" t="s">
        <v>146</v>
      </c>
      <c r="AU129" s="202" t="s">
        <v>86</v>
      </c>
      <c r="AV129" s="13" t="s">
        <v>83</v>
      </c>
      <c r="AW129" s="13" t="s">
        <v>37</v>
      </c>
      <c r="AX129" s="13" t="s">
        <v>75</v>
      </c>
      <c r="AY129" s="202" t="s">
        <v>135</v>
      </c>
    </row>
    <row r="130" spans="1:65" s="14" customFormat="1" ht="11.25">
      <c r="B130" s="203"/>
      <c r="C130" s="204"/>
      <c r="D130" s="188" t="s">
        <v>146</v>
      </c>
      <c r="E130" s="205" t="s">
        <v>19</v>
      </c>
      <c r="F130" s="206" t="s">
        <v>209</v>
      </c>
      <c r="G130" s="204"/>
      <c r="H130" s="207">
        <v>44.174999999999997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146</v>
      </c>
      <c r="AU130" s="213" t="s">
        <v>86</v>
      </c>
      <c r="AV130" s="14" t="s">
        <v>86</v>
      </c>
      <c r="AW130" s="14" t="s">
        <v>37</v>
      </c>
      <c r="AX130" s="14" t="s">
        <v>75</v>
      </c>
      <c r="AY130" s="213" t="s">
        <v>135</v>
      </c>
    </row>
    <row r="131" spans="1:65" s="13" customFormat="1" ht="11.25">
      <c r="B131" s="193"/>
      <c r="C131" s="194"/>
      <c r="D131" s="188" t="s">
        <v>146</v>
      </c>
      <c r="E131" s="195" t="s">
        <v>19</v>
      </c>
      <c r="F131" s="196" t="s">
        <v>210</v>
      </c>
      <c r="G131" s="194"/>
      <c r="H131" s="195" t="s">
        <v>19</v>
      </c>
      <c r="I131" s="197"/>
      <c r="J131" s="194"/>
      <c r="K131" s="194"/>
      <c r="L131" s="198"/>
      <c r="M131" s="199"/>
      <c r="N131" s="200"/>
      <c r="O131" s="200"/>
      <c r="P131" s="200"/>
      <c r="Q131" s="200"/>
      <c r="R131" s="200"/>
      <c r="S131" s="200"/>
      <c r="T131" s="201"/>
      <c r="AT131" s="202" t="s">
        <v>146</v>
      </c>
      <c r="AU131" s="202" t="s">
        <v>86</v>
      </c>
      <c r="AV131" s="13" t="s">
        <v>83</v>
      </c>
      <c r="AW131" s="13" t="s">
        <v>37</v>
      </c>
      <c r="AX131" s="13" t="s">
        <v>75</v>
      </c>
      <c r="AY131" s="202" t="s">
        <v>135</v>
      </c>
    </row>
    <row r="132" spans="1:65" s="14" customFormat="1" ht="11.25">
      <c r="B132" s="203"/>
      <c r="C132" s="204"/>
      <c r="D132" s="188" t="s">
        <v>146</v>
      </c>
      <c r="E132" s="205" t="s">
        <v>19</v>
      </c>
      <c r="F132" s="206" t="s">
        <v>211</v>
      </c>
      <c r="G132" s="204"/>
      <c r="H132" s="207">
        <v>311.7</v>
      </c>
      <c r="I132" s="208"/>
      <c r="J132" s="204"/>
      <c r="K132" s="204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146</v>
      </c>
      <c r="AU132" s="213" t="s">
        <v>86</v>
      </c>
      <c r="AV132" s="14" t="s">
        <v>86</v>
      </c>
      <c r="AW132" s="14" t="s">
        <v>37</v>
      </c>
      <c r="AX132" s="14" t="s">
        <v>75</v>
      </c>
      <c r="AY132" s="213" t="s">
        <v>135</v>
      </c>
    </row>
    <row r="133" spans="1:65" s="13" customFormat="1" ht="11.25">
      <c r="B133" s="193"/>
      <c r="C133" s="194"/>
      <c r="D133" s="188" t="s">
        <v>146</v>
      </c>
      <c r="E133" s="195" t="s">
        <v>19</v>
      </c>
      <c r="F133" s="196" t="s">
        <v>212</v>
      </c>
      <c r="G133" s="194"/>
      <c r="H133" s="195" t="s">
        <v>19</v>
      </c>
      <c r="I133" s="197"/>
      <c r="J133" s="194"/>
      <c r="K133" s="194"/>
      <c r="L133" s="198"/>
      <c r="M133" s="199"/>
      <c r="N133" s="200"/>
      <c r="O133" s="200"/>
      <c r="P133" s="200"/>
      <c r="Q133" s="200"/>
      <c r="R133" s="200"/>
      <c r="S133" s="200"/>
      <c r="T133" s="201"/>
      <c r="AT133" s="202" t="s">
        <v>146</v>
      </c>
      <c r="AU133" s="202" t="s">
        <v>86</v>
      </c>
      <c r="AV133" s="13" t="s">
        <v>83</v>
      </c>
      <c r="AW133" s="13" t="s">
        <v>37</v>
      </c>
      <c r="AX133" s="13" t="s">
        <v>75</v>
      </c>
      <c r="AY133" s="202" t="s">
        <v>135</v>
      </c>
    </row>
    <row r="134" spans="1:65" s="14" customFormat="1" ht="11.25">
      <c r="B134" s="203"/>
      <c r="C134" s="204"/>
      <c r="D134" s="188" t="s">
        <v>146</v>
      </c>
      <c r="E134" s="205" t="s">
        <v>19</v>
      </c>
      <c r="F134" s="206" t="s">
        <v>213</v>
      </c>
      <c r="G134" s="204"/>
      <c r="H134" s="207">
        <v>-9.6</v>
      </c>
      <c r="I134" s="208"/>
      <c r="J134" s="204"/>
      <c r="K134" s="204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146</v>
      </c>
      <c r="AU134" s="213" t="s">
        <v>86</v>
      </c>
      <c r="AV134" s="14" t="s">
        <v>86</v>
      </c>
      <c r="AW134" s="14" t="s">
        <v>37</v>
      </c>
      <c r="AX134" s="14" t="s">
        <v>75</v>
      </c>
      <c r="AY134" s="213" t="s">
        <v>135</v>
      </c>
    </row>
    <row r="135" spans="1:65" s="15" customFormat="1" ht="11.25">
      <c r="B135" s="214"/>
      <c r="C135" s="215"/>
      <c r="D135" s="188" t="s">
        <v>146</v>
      </c>
      <c r="E135" s="216" t="s">
        <v>19</v>
      </c>
      <c r="F135" s="217" t="s">
        <v>214</v>
      </c>
      <c r="G135" s="215"/>
      <c r="H135" s="218">
        <v>346.27499999999998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146</v>
      </c>
      <c r="AU135" s="224" t="s">
        <v>86</v>
      </c>
      <c r="AV135" s="15" t="s">
        <v>154</v>
      </c>
      <c r="AW135" s="15" t="s">
        <v>37</v>
      </c>
      <c r="AX135" s="15" t="s">
        <v>75</v>
      </c>
      <c r="AY135" s="224" t="s">
        <v>135</v>
      </c>
    </row>
    <row r="136" spans="1:65" s="13" customFormat="1" ht="11.25">
      <c r="B136" s="193"/>
      <c r="C136" s="194"/>
      <c r="D136" s="188" t="s">
        <v>146</v>
      </c>
      <c r="E136" s="195" t="s">
        <v>19</v>
      </c>
      <c r="F136" s="196" t="s">
        <v>201</v>
      </c>
      <c r="G136" s="194"/>
      <c r="H136" s="195" t="s">
        <v>19</v>
      </c>
      <c r="I136" s="197"/>
      <c r="J136" s="194"/>
      <c r="K136" s="194"/>
      <c r="L136" s="198"/>
      <c r="M136" s="199"/>
      <c r="N136" s="200"/>
      <c r="O136" s="200"/>
      <c r="P136" s="200"/>
      <c r="Q136" s="200"/>
      <c r="R136" s="200"/>
      <c r="S136" s="200"/>
      <c r="T136" s="201"/>
      <c r="AT136" s="202" t="s">
        <v>146</v>
      </c>
      <c r="AU136" s="202" t="s">
        <v>86</v>
      </c>
      <c r="AV136" s="13" t="s">
        <v>83</v>
      </c>
      <c r="AW136" s="13" t="s">
        <v>37</v>
      </c>
      <c r="AX136" s="13" t="s">
        <v>75</v>
      </c>
      <c r="AY136" s="202" t="s">
        <v>135</v>
      </c>
    </row>
    <row r="137" spans="1:65" s="14" customFormat="1" ht="11.25">
      <c r="B137" s="203"/>
      <c r="C137" s="204"/>
      <c r="D137" s="188" t="s">
        <v>146</v>
      </c>
      <c r="E137" s="205" t="s">
        <v>19</v>
      </c>
      <c r="F137" s="206" t="s">
        <v>215</v>
      </c>
      <c r="G137" s="204"/>
      <c r="H137" s="207">
        <v>173.13800000000001</v>
      </c>
      <c r="I137" s="208"/>
      <c r="J137" s="204"/>
      <c r="K137" s="204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146</v>
      </c>
      <c r="AU137" s="213" t="s">
        <v>86</v>
      </c>
      <c r="AV137" s="14" t="s">
        <v>86</v>
      </c>
      <c r="AW137" s="14" t="s">
        <v>37</v>
      </c>
      <c r="AX137" s="14" t="s">
        <v>83</v>
      </c>
      <c r="AY137" s="213" t="s">
        <v>135</v>
      </c>
    </row>
    <row r="138" spans="1:65" s="2" customFormat="1" ht="24.2" customHeight="1">
      <c r="A138" s="36"/>
      <c r="B138" s="37"/>
      <c r="C138" s="175" t="s">
        <v>216</v>
      </c>
      <c r="D138" s="175" t="s">
        <v>137</v>
      </c>
      <c r="E138" s="176" t="s">
        <v>217</v>
      </c>
      <c r="F138" s="177" t="s">
        <v>218</v>
      </c>
      <c r="G138" s="178" t="s">
        <v>189</v>
      </c>
      <c r="H138" s="179">
        <v>4.8</v>
      </c>
      <c r="I138" s="180"/>
      <c r="J138" s="181">
        <f>ROUND(I138*H138,2)</f>
        <v>0</v>
      </c>
      <c r="K138" s="177" t="s">
        <v>141</v>
      </c>
      <c r="L138" s="41"/>
      <c r="M138" s="182" t="s">
        <v>19</v>
      </c>
      <c r="N138" s="183" t="s">
        <v>46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142</v>
      </c>
      <c r="AT138" s="186" t="s">
        <v>137</v>
      </c>
      <c r="AU138" s="186" t="s">
        <v>86</v>
      </c>
      <c r="AY138" s="19" t="s">
        <v>135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83</v>
      </c>
      <c r="BK138" s="187">
        <f>ROUND(I138*H138,2)</f>
        <v>0</v>
      </c>
      <c r="BL138" s="19" t="s">
        <v>142</v>
      </c>
      <c r="BM138" s="186" t="s">
        <v>219</v>
      </c>
    </row>
    <row r="139" spans="1:65" s="2" customFormat="1" ht="39">
      <c r="A139" s="36"/>
      <c r="B139" s="37"/>
      <c r="C139" s="38"/>
      <c r="D139" s="188" t="s">
        <v>144</v>
      </c>
      <c r="E139" s="38"/>
      <c r="F139" s="189" t="s">
        <v>198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144</v>
      </c>
      <c r="AU139" s="19" t="s">
        <v>86</v>
      </c>
    </row>
    <row r="140" spans="1:65" s="13" customFormat="1" ht="11.25">
      <c r="B140" s="193"/>
      <c r="C140" s="194"/>
      <c r="D140" s="188" t="s">
        <v>146</v>
      </c>
      <c r="E140" s="195" t="s">
        <v>19</v>
      </c>
      <c r="F140" s="196" t="s">
        <v>199</v>
      </c>
      <c r="G140" s="194"/>
      <c r="H140" s="195" t="s">
        <v>19</v>
      </c>
      <c r="I140" s="197"/>
      <c r="J140" s="194"/>
      <c r="K140" s="194"/>
      <c r="L140" s="198"/>
      <c r="M140" s="199"/>
      <c r="N140" s="200"/>
      <c r="O140" s="200"/>
      <c r="P140" s="200"/>
      <c r="Q140" s="200"/>
      <c r="R140" s="200"/>
      <c r="S140" s="200"/>
      <c r="T140" s="201"/>
      <c r="AT140" s="202" t="s">
        <v>146</v>
      </c>
      <c r="AU140" s="202" t="s">
        <v>86</v>
      </c>
      <c r="AV140" s="13" t="s">
        <v>83</v>
      </c>
      <c r="AW140" s="13" t="s">
        <v>37</v>
      </c>
      <c r="AX140" s="13" t="s">
        <v>75</v>
      </c>
      <c r="AY140" s="202" t="s">
        <v>135</v>
      </c>
    </row>
    <row r="141" spans="1:65" s="14" customFormat="1" ht="11.25">
      <c r="B141" s="203"/>
      <c r="C141" s="204"/>
      <c r="D141" s="188" t="s">
        <v>146</v>
      </c>
      <c r="E141" s="205" t="s">
        <v>19</v>
      </c>
      <c r="F141" s="206" t="s">
        <v>200</v>
      </c>
      <c r="G141" s="204"/>
      <c r="H141" s="207">
        <v>9.6</v>
      </c>
      <c r="I141" s="208"/>
      <c r="J141" s="204"/>
      <c r="K141" s="204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146</v>
      </c>
      <c r="AU141" s="213" t="s">
        <v>86</v>
      </c>
      <c r="AV141" s="14" t="s">
        <v>86</v>
      </c>
      <c r="AW141" s="14" t="s">
        <v>37</v>
      </c>
      <c r="AX141" s="14" t="s">
        <v>75</v>
      </c>
      <c r="AY141" s="213" t="s">
        <v>135</v>
      </c>
    </row>
    <row r="142" spans="1:65" s="13" customFormat="1" ht="11.25">
      <c r="B142" s="193"/>
      <c r="C142" s="194"/>
      <c r="D142" s="188" t="s">
        <v>146</v>
      </c>
      <c r="E142" s="195" t="s">
        <v>19</v>
      </c>
      <c r="F142" s="196" t="s">
        <v>220</v>
      </c>
      <c r="G142" s="194"/>
      <c r="H142" s="195" t="s">
        <v>19</v>
      </c>
      <c r="I142" s="197"/>
      <c r="J142" s="194"/>
      <c r="K142" s="194"/>
      <c r="L142" s="198"/>
      <c r="M142" s="199"/>
      <c r="N142" s="200"/>
      <c r="O142" s="200"/>
      <c r="P142" s="200"/>
      <c r="Q142" s="200"/>
      <c r="R142" s="200"/>
      <c r="S142" s="200"/>
      <c r="T142" s="201"/>
      <c r="AT142" s="202" t="s">
        <v>146</v>
      </c>
      <c r="AU142" s="202" t="s">
        <v>86</v>
      </c>
      <c r="AV142" s="13" t="s">
        <v>83</v>
      </c>
      <c r="AW142" s="13" t="s">
        <v>37</v>
      </c>
      <c r="AX142" s="13" t="s">
        <v>75</v>
      </c>
      <c r="AY142" s="202" t="s">
        <v>135</v>
      </c>
    </row>
    <row r="143" spans="1:65" s="14" customFormat="1" ht="11.25">
      <c r="B143" s="203"/>
      <c r="C143" s="204"/>
      <c r="D143" s="188" t="s">
        <v>146</v>
      </c>
      <c r="E143" s="205" t="s">
        <v>19</v>
      </c>
      <c r="F143" s="206" t="s">
        <v>202</v>
      </c>
      <c r="G143" s="204"/>
      <c r="H143" s="207">
        <v>4.8</v>
      </c>
      <c r="I143" s="208"/>
      <c r="J143" s="204"/>
      <c r="K143" s="204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146</v>
      </c>
      <c r="AU143" s="213" t="s">
        <v>86</v>
      </c>
      <c r="AV143" s="14" t="s">
        <v>86</v>
      </c>
      <c r="AW143" s="14" t="s">
        <v>37</v>
      </c>
      <c r="AX143" s="14" t="s">
        <v>83</v>
      </c>
      <c r="AY143" s="213" t="s">
        <v>135</v>
      </c>
    </row>
    <row r="144" spans="1:65" s="2" customFormat="1" ht="24.2" customHeight="1">
      <c r="A144" s="36"/>
      <c r="B144" s="37"/>
      <c r="C144" s="175" t="s">
        <v>221</v>
      </c>
      <c r="D144" s="175" t="s">
        <v>137</v>
      </c>
      <c r="E144" s="176" t="s">
        <v>222</v>
      </c>
      <c r="F144" s="177" t="s">
        <v>223</v>
      </c>
      <c r="G144" s="178" t="s">
        <v>189</v>
      </c>
      <c r="H144" s="179">
        <v>173.13800000000001</v>
      </c>
      <c r="I144" s="180"/>
      <c r="J144" s="181">
        <f>ROUND(I144*H144,2)</f>
        <v>0</v>
      </c>
      <c r="K144" s="177" t="s">
        <v>141</v>
      </c>
      <c r="L144" s="41"/>
      <c r="M144" s="182" t="s">
        <v>19</v>
      </c>
      <c r="N144" s="183" t="s">
        <v>46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142</v>
      </c>
      <c r="AT144" s="186" t="s">
        <v>137</v>
      </c>
      <c r="AU144" s="186" t="s">
        <v>86</v>
      </c>
      <c r="AY144" s="19" t="s">
        <v>135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83</v>
      </c>
      <c r="BK144" s="187">
        <f>ROUND(I144*H144,2)</f>
        <v>0</v>
      </c>
      <c r="BL144" s="19" t="s">
        <v>142</v>
      </c>
      <c r="BM144" s="186" t="s">
        <v>224</v>
      </c>
    </row>
    <row r="145" spans="1:65" s="2" customFormat="1" ht="39">
      <c r="A145" s="36"/>
      <c r="B145" s="37"/>
      <c r="C145" s="38"/>
      <c r="D145" s="188" t="s">
        <v>144</v>
      </c>
      <c r="E145" s="38"/>
      <c r="F145" s="189" t="s">
        <v>207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144</v>
      </c>
      <c r="AU145" s="19" t="s">
        <v>86</v>
      </c>
    </row>
    <row r="146" spans="1:65" s="13" customFormat="1" ht="11.25">
      <c r="B146" s="193"/>
      <c r="C146" s="194"/>
      <c r="D146" s="188" t="s">
        <v>146</v>
      </c>
      <c r="E146" s="195" t="s">
        <v>19</v>
      </c>
      <c r="F146" s="196" t="s">
        <v>208</v>
      </c>
      <c r="G146" s="194"/>
      <c r="H146" s="195" t="s">
        <v>19</v>
      </c>
      <c r="I146" s="197"/>
      <c r="J146" s="194"/>
      <c r="K146" s="194"/>
      <c r="L146" s="198"/>
      <c r="M146" s="199"/>
      <c r="N146" s="200"/>
      <c r="O146" s="200"/>
      <c r="P146" s="200"/>
      <c r="Q146" s="200"/>
      <c r="R146" s="200"/>
      <c r="S146" s="200"/>
      <c r="T146" s="201"/>
      <c r="AT146" s="202" t="s">
        <v>146</v>
      </c>
      <c r="AU146" s="202" t="s">
        <v>86</v>
      </c>
      <c r="AV146" s="13" t="s">
        <v>83</v>
      </c>
      <c r="AW146" s="13" t="s">
        <v>37</v>
      </c>
      <c r="AX146" s="13" t="s">
        <v>75</v>
      </c>
      <c r="AY146" s="202" t="s">
        <v>135</v>
      </c>
    </row>
    <row r="147" spans="1:65" s="14" customFormat="1" ht="11.25">
      <c r="B147" s="203"/>
      <c r="C147" s="204"/>
      <c r="D147" s="188" t="s">
        <v>146</v>
      </c>
      <c r="E147" s="205" t="s">
        <v>19</v>
      </c>
      <c r="F147" s="206" t="s">
        <v>209</v>
      </c>
      <c r="G147" s="204"/>
      <c r="H147" s="207">
        <v>44.174999999999997</v>
      </c>
      <c r="I147" s="208"/>
      <c r="J147" s="204"/>
      <c r="K147" s="204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146</v>
      </c>
      <c r="AU147" s="213" t="s">
        <v>86</v>
      </c>
      <c r="AV147" s="14" t="s">
        <v>86</v>
      </c>
      <c r="AW147" s="14" t="s">
        <v>37</v>
      </c>
      <c r="AX147" s="14" t="s">
        <v>75</v>
      </c>
      <c r="AY147" s="213" t="s">
        <v>135</v>
      </c>
    </row>
    <row r="148" spans="1:65" s="13" customFormat="1" ht="11.25">
      <c r="B148" s="193"/>
      <c r="C148" s="194"/>
      <c r="D148" s="188" t="s">
        <v>146</v>
      </c>
      <c r="E148" s="195" t="s">
        <v>19</v>
      </c>
      <c r="F148" s="196" t="s">
        <v>210</v>
      </c>
      <c r="G148" s="194"/>
      <c r="H148" s="195" t="s">
        <v>19</v>
      </c>
      <c r="I148" s="197"/>
      <c r="J148" s="194"/>
      <c r="K148" s="194"/>
      <c r="L148" s="198"/>
      <c r="M148" s="199"/>
      <c r="N148" s="200"/>
      <c r="O148" s="200"/>
      <c r="P148" s="200"/>
      <c r="Q148" s="200"/>
      <c r="R148" s="200"/>
      <c r="S148" s="200"/>
      <c r="T148" s="201"/>
      <c r="AT148" s="202" t="s">
        <v>146</v>
      </c>
      <c r="AU148" s="202" t="s">
        <v>86</v>
      </c>
      <c r="AV148" s="13" t="s">
        <v>83</v>
      </c>
      <c r="AW148" s="13" t="s">
        <v>37</v>
      </c>
      <c r="AX148" s="13" t="s">
        <v>75</v>
      </c>
      <c r="AY148" s="202" t="s">
        <v>135</v>
      </c>
    </row>
    <row r="149" spans="1:65" s="14" customFormat="1" ht="11.25">
      <c r="B149" s="203"/>
      <c r="C149" s="204"/>
      <c r="D149" s="188" t="s">
        <v>146</v>
      </c>
      <c r="E149" s="205" t="s">
        <v>19</v>
      </c>
      <c r="F149" s="206" t="s">
        <v>211</v>
      </c>
      <c r="G149" s="204"/>
      <c r="H149" s="207">
        <v>311.7</v>
      </c>
      <c r="I149" s="208"/>
      <c r="J149" s="204"/>
      <c r="K149" s="204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146</v>
      </c>
      <c r="AU149" s="213" t="s">
        <v>86</v>
      </c>
      <c r="AV149" s="14" t="s">
        <v>86</v>
      </c>
      <c r="AW149" s="14" t="s">
        <v>37</v>
      </c>
      <c r="AX149" s="14" t="s">
        <v>75</v>
      </c>
      <c r="AY149" s="213" t="s">
        <v>135</v>
      </c>
    </row>
    <row r="150" spans="1:65" s="13" customFormat="1" ht="11.25">
      <c r="B150" s="193"/>
      <c r="C150" s="194"/>
      <c r="D150" s="188" t="s">
        <v>146</v>
      </c>
      <c r="E150" s="195" t="s">
        <v>19</v>
      </c>
      <c r="F150" s="196" t="s">
        <v>212</v>
      </c>
      <c r="G150" s="194"/>
      <c r="H150" s="195" t="s">
        <v>19</v>
      </c>
      <c r="I150" s="197"/>
      <c r="J150" s="194"/>
      <c r="K150" s="194"/>
      <c r="L150" s="198"/>
      <c r="M150" s="199"/>
      <c r="N150" s="200"/>
      <c r="O150" s="200"/>
      <c r="P150" s="200"/>
      <c r="Q150" s="200"/>
      <c r="R150" s="200"/>
      <c r="S150" s="200"/>
      <c r="T150" s="201"/>
      <c r="AT150" s="202" t="s">
        <v>146</v>
      </c>
      <c r="AU150" s="202" t="s">
        <v>86</v>
      </c>
      <c r="AV150" s="13" t="s">
        <v>83</v>
      </c>
      <c r="AW150" s="13" t="s">
        <v>37</v>
      </c>
      <c r="AX150" s="13" t="s">
        <v>75</v>
      </c>
      <c r="AY150" s="202" t="s">
        <v>135</v>
      </c>
    </row>
    <row r="151" spans="1:65" s="14" customFormat="1" ht="11.25">
      <c r="B151" s="203"/>
      <c r="C151" s="204"/>
      <c r="D151" s="188" t="s">
        <v>146</v>
      </c>
      <c r="E151" s="205" t="s">
        <v>19</v>
      </c>
      <c r="F151" s="206" t="s">
        <v>213</v>
      </c>
      <c r="G151" s="204"/>
      <c r="H151" s="207">
        <v>-9.6</v>
      </c>
      <c r="I151" s="208"/>
      <c r="J151" s="204"/>
      <c r="K151" s="204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146</v>
      </c>
      <c r="AU151" s="213" t="s">
        <v>86</v>
      </c>
      <c r="AV151" s="14" t="s">
        <v>86</v>
      </c>
      <c r="AW151" s="14" t="s">
        <v>37</v>
      </c>
      <c r="AX151" s="14" t="s">
        <v>75</v>
      </c>
      <c r="AY151" s="213" t="s">
        <v>135</v>
      </c>
    </row>
    <row r="152" spans="1:65" s="15" customFormat="1" ht="11.25">
      <c r="B152" s="214"/>
      <c r="C152" s="215"/>
      <c r="D152" s="188" t="s">
        <v>146</v>
      </c>
      <c r="E152" s="216" t="s">
        <v>19</v>
      </c>
      <c r="F152" s="217" t="s">
        <v>214</v>
      </c>
      <c r="G152" s="215"/>
      <c r="H152" s="218">
        <v>346.27499999999998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146</v>
      </c>
      <c r="AU152" s="224" t="s">
        <v>86</v>
      </c>
      <c r="AV152" s="15" t="s">
        <v>154</v>
      </c>
      <c r="AW152" s="15" t="s">
        <v>37</v>
      </c>
      <c r="AX152" s="15" t="s">
        <v>75</v>
      </c>
      <c r="AY152" s="224" t="s">
        <v>135</v>
      </c>
    </row>
    <row r="153" spans="1:65" s="13" customFormat="1" ht="11.25">
      <c r="B153" s="193"/>
      <c r="C153" s="194"/>
      <c r="D153" s="188" t="s">
        <v>146</v>
      </c>
      <c r="E153" s="195" t="s">
        <v>19</v>
      </c>
      <c r="F153" s="196" t="s">
        <v>220</v>
      </c>
      <c r="G153" s="194"/>
      <c r="H153" s="195" t="s">
        <v>19</v>
      </c>
      <c r="I153" s="197"/>
      <c r="J153" s="194"/>
      <c r="K153" s="194"/>
      <c r="L153" s="198"/>
      <c r="M153" s="199"/>
      <c r="N153" s="200"/>
      <c r="O153" s="200"/>
      <c r="P153" s="200"/>
      <c r="Q153" s="200"/>
      <c r="R153" s="200"/>
      <c r="S153" s="200"/>
      <c r="T153" s="201"/>
      <c r="AT153" s="202" t="s">
        <v>146</v>
      </c>
      <c r="AU153" s="202" t="s">
        <v>86</v>
      </c>
      <c r="AV153" s="13" t="s">
        <v>83</v>
      </c>
      <c r="AW153" s="13" t="s">
        <v>37</v>
      </c>
      <c r="AX153" s="13" t="s">
        <v>75</v>
      </c>
      <c r="AY153" s="202" t="s">
        <v>135</v>
      </c>
    </row>
    <row r="154" spans="1:65" s="14" customFormat="1" ht="11.25">
      <c r="B154" s="203"/>
      <c r="C154" s="204"/>
      <c r="D154" s="188" t="s">
        <v>146</v>
      </c>
      <c r="E154" s="205" t="s">
        <v>19</v>
      </c>
      <c r="F154" s="206" t="s">
        <v>215</v>
      </c>
      <c r="G154" s="204"/>
      <c r="H154" s="207">
        <v>173.13800000000001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146</v>
      </c>
      <c r="AU154" s="213" t="s">
        <v>86</v>
      </c>
      <c r="AV154" s="14" t="s">
        <v>86</v>
      </c>
      <c r="AW154" s="14" t="s">
        <v>37</v>
      </c>
      <c r="AX154" s="14" t="s">
        <v>83</v>
      </c>
      <c r="AY154" s="213" t="s">
        <v>135</v>
      </c>
    </row>
    <row r="155" spans="1:65" s="2" customFormat="1" ht="14.45" customHeight="1">
      <c r="A155" s="36"/>
      <c r="B155" s="37"/>
      <c r="C155" s="175" t="s">
        <v>8</v>
      </c>
      <c r="D155" s="175" t="s">
        <v>137</v>
      </c>
      <c r="E155" s="176" t="s">
        <v>225</v>
      </c>
      <c r="F155" s="177" t="s">
        <v>226</v>
      </c>
      <c r="G155" s="178" t="s">
        <v>227</v>
      </c>
      <c r="H155" s="179">
        <v>951.22500000000002</v>
      </c>
      <c r="I155" s="180"/>
      <c r="J155" s="181">
        <f>ROUND(I155*H155,2)</f>
        <v>0</v>
      </c>
      <c r="K155" s="177" t="s">
        <v>141</v>
      </c>
      <c r="L155" s="41"/>
      <c r="M155" s="182" t="s">
        <v>19</v>
      </c>
      <c r="N155" s="183" t="s">
        <v>46</v>
      </c>
      <c r="O155" s="66"/>
      <c r="P155" s="184">
        <f>O155*H155</f>
        <v>0</v>
      </c>
      <c r="Q155" s="184">
        <v>8.4000000000000003E-4</v>
      </c>
      <c r="R155" s="184">
        <f>Q155*H155</f>
        <v>0.7990290000000001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142</v>
      </c>
      <c r="AT155" s="186" t="s">
        <v>137</v>
      </c>
      <c r="AU155" s="186" t="s">
        <v>86</v>
      </c>
      <c r="AY155" s="19" t="s">
        <v>135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83</v>
      </c>
      <c r="BK155" s="187">
        <f>ROUND(I155*H155,2)</f>
        <v>0</v>
      </c>
      <c r="BL155" s="19" t="s">
        <v>142</v>
      </c>
      <c r="BM155" s="186" t="s">
        <v>228</v>
      </c>
    </row>
    <row r="156" spans="1:65" s="2" customFormat="1" ht="117">
      <c r="A156" s="36"/>
      <c r="B156" s="37"/>
      <c r="C156" s="38"/>
      <c r="D156" s="188" t="s">
        <v>144</v>
      </c>
      <c r="E156" s="38"/>
      <c r="F156" s="189" t="s">
        <v>229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144</v>
      </c>
      <c r="AU156" s="19" t="s">
        <v>86</v>
      </c>
    </row>
    <row r="157" spans="1:65" s="13" customFormat="1" ht="11.25">
      <c r="B157" s="193"/>
      <c r="C157" s="194"/>
      <c r="D157" s="188" t="s">
        <v>146</v>
      </c>
      <c r="E157" s="195" t="s">
        <v>19</v>
      </c>
      <c r="F157" s="196" t="s">
        <v>230</v>
      </c>
      <c r="G157" s="194"/>
      <c r="H157" s="195" t="s">
        <v>19</v>
      </c>
      <c r="I157" s="197"/>
      <c r="J157" s="194"/>
      <c r="K157" s="194"/>
      <c r="L157" s="198"/>
      <c r="M157" s="199"/>
      <c r="N157" s="200"/>
      <c r="O157" s="200"/>
      <c r="P157" s="200"/>
      <c r="Q157" s="200"/>
      <c r="R157" s="200"/>
      <c r="S157" s="200"/>
      <c r="T157" s="201"/>
      <c r="AT157" s="202" t="s">
        <v>146</v>
      </c>
      <c r="AU157" s="202" t="s">
        <v>86</v>
      </c>
      <c r="AV157" s="13" t="s">
        <v>83</v>
      </c>
      <c r="AW157" s="13" t="s">
        <v>37</v>
      </c>
      <c r="AX157" s="13" t="s">
        <v>75</v>
      </c>
      <c r="AY157" s="202" t="s">
        <v>135</v>
      </c>
    </row>
    <row r="158" spans="1:65" s="14" customFormat="1" ht="11.25">
      <c r="B158" s="203"/>
      <c r="C158" s="204"/>
      <c r="D158" s="188" t="s">
        <v>146</v>
      </c>
      <c r="E158" s="205" t="s">
        <v>19</v>
      </c>
      <c r="F158" s="206" t="s">
        <v>231</v>
      </c>
      <c r="G158" s="204"/>
      <c r="H158" s="207">
        <v>951.22500000000002</v>
      </c>
      <c r="I158" s="208"/>
      <c r="J158" s="204"/>
      <c r="K158" s="204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146</v>
      </c>
      <c r="AU158" s="213" t="s">
        <v>86</v>
      </c>
      <c r="AV158" s="14" t="s">
        <v>86</v>
      </c>
      <c r="AW158" s="14" t="s">
        <v>37</v>
      </c>
      <c r="AX158" s="14" t="s">
        <v>83</v>
      </c>
      <c r="AY158" s="213" t="s">
        <v>135</v>
      </c>
    </row>
    <row r="159" spans="1:65" s="2" customFormat="1" ht="24.2" customHeight="1">
      <c r="A159" s="36"/>
      <c r="B159" s="37"/>
      <c r="C159" s="175" t="s">
        <v>232</v>
      </c>
      <c r="D159" s="175" t="s">
        <v>137</v>
      </c>
      <c r="E159" s="176" t="s">
        <v>233</v>
      </c>
      <c r="F159" s="177" t="s">
        <v>234</v>
      </c>
      <c r="G159" s="178" t="s">
        <v>227</v>
      </c>
      <c r="H159" s="179">
        <v>951.22500000000002</v>
      </c>
      <c r="I159" s="180"/>
      <c r="J159" s="181">
        <f>ROUND(I159*H159,2)</f>
        <v>0</v>
      </c>
      <c r="K159" s="177" t="s">
        <v>141</v>
      </c>
      <c r="L159" s="41"/>
      <c r="M159" s="182" t="s">
        <v>19</v>
      </c>
      <c r="N159" s="183" t="s">
        <v>46</v>
      </c>
      <c r="O159" s="66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6" t="s">
        <v>142</v>
      </c>
      <c r="AT159" s="186" t="s">
        <v>137</v>
      </c>
      <c r="AU159" s="186" t="s">
        <v>86</v>
      </c>
      <c r="AY159" s="19" t="s">
        <v>135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19" t="s">
        <v>83</v>
      </c>
      <c r="BK159" s="187">
        <f>ROUND(I159*H159,2)</f>
        <v>0</v>
      </c>
      <c r="BL159" s="19" t="s">
        <v>142</v>
      </c>
      <c r="BM159" s="186" t="s">
        <v>235</v>
      </c>
    </row>
    <row r="160" spans="1:65" s="2" customFormat="1" ht="37.9" customHeight="1">
      <c r="A160" s="36"/>
      <c r="B160" s="37"/>
      <c r="C160" s="175" t="s">
        <v>236</v>
      </c>
      <c r="D160" s="175" t="s">
        <v>137</v>
      </c>
      <c r="E160" s="176" t="s">
        <v>237</v>
      </c>
      <c r="F160" s="177" t="s">
        <v>238</v>
      </c>
      <c r="G160" s="178" t="s">
        <v>189</v>
      </c>
      <c r="H160" s="179">
        <v>472.60300000000001</v>
      </c>
      <c r="I160" s="180"/>
      <c r="J160" s="181">
        <f>ROUND(I160*H160,2)</f>
        <v>0</v>
      </c>
      <c r="K160" s="177" t="s">
        <v>141</v>
      </c>
      <c r="L160" s="41"/>
      <c r="M160" s="182" t="s">
        <v>19</v>
      </c>
      <c r="N160" s="183" t="s">
        <v>46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142</v>
      </c>
      <c r="AT160" s="186" t="s">
        <v>137</v>
      </c>
      <c r="AU160" s="186" t="s">
        <v>86</v>
      </c>
      <c r="AY160" s="19" t="s">
        <v>135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83</v>
      </c>
      <c r="BK160" s="187">
        <f>ROUND(I160*H160,2)</f>
        <v>0</v>
      </c>
      <c r="BL160" s="19" t="s">
        <v>142</v>
      </c>
      <c r="BM160" s="186" t="s">
        <v>239</v>
      </c>
    </row>
    <row r="161" spans="1:65" s="2" customFormat="1" ht="58.5">
      <c r="A161" s="36"/>
      <c r="B161" s="37"/>
      <c r="C161" s="38"/>
      <c r="D161" s="188" t="s">
        <v>144</v>
      </c>
      <c r="E161" s="38"/>
      <c r="F161" s="189" t="s">
        <v>240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144</v>
      </c>
      <c r="AU161" s="19" t="s">
        <v>86</v>
      </c>
    </row>
    <row r="162" spans="1:65" s="13" customFormat="1" ht="11.25">
      <c r="B162" s="193"/>
      <c r="C162" s="194"/>
      <c r="D162" s="188" t="s">
        <v>146</v>
      </c>
      <c r="E162" s="195" t="s">
        <v>19</v>
      </c>
      <c r="F162" s="196" t="s">
        <v>241</v>
      </c>
      <c r="G162" s="194"/>
      <c r="H162" s="195" t="s">
        <v>19</v>
      </c>
      <c r="I162" s="197"/>
      <c r="J162" s="194"/>
      <c r="K162" s="194"/>
      <c r="L162" s="198"/>
      <c r="M162" s="199"/>
      <c r="N162" s="200"/>
      <c r="O162" s="200"/>
      <c r="P162" s="200"/>
      <c r="Q162" s="200"/>
      <c r="R162" s="200"/>
      <c r="S162" s="200"/>
      <c r="T162" s="201"/>
      <c r="AT162" s="202" t="s">
        <v>146</v>
      </c>
      <c r="AU162" s="202" t="s">
        <v>86</v>
      </c>
      <c r="AV162" s="13" t="s">
        <v>83</v>
      </c>
      <c r="AW162" s="13" t="s">
        <v>37</v>
      </c>
      <c r="AX162" s="13" t="s">
        <v>75</v>
      </c>
      <c r="AY162" s="202" t="s">
        <v>135</v>
      </c>
    </row>
    <row r="163" spans="1:65" s="14" customFormat="1" ht="11.25">
      <c r="B163" s="203"/>
      <c r="C163" s="204"/>
      <c r="D163" s="188" t="s">
        <v>146</v>
      </c>
      <c r="E163" s="205" t="s">
        <v>19</v>
      </c>
      <c r="F163" s="206" t="s">
        <v>242</v>
      </c>
      <c r="G163" s="204"/>
      <c r="H163" s="207">
        <v>177.93799999999999</v>
      </c>
      <c r="I163" s="208"/>
      <c r="J163" s="204"/>
      <c r="K163" s="204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146</v>
      </c>
      <c r="AU163" s="213" t="s">
        <v>86</v>
      </c>
      <c r="AV163" s="14" t="s">
        <v>86</v>
      </c>
      <c r="AW163" s="14" t="s">
        <v>37</v>
      </c>
      <c r="AX163" s="14" t="s">
        <v>75</v>
      </c>
      <c r="AY163" s="213" t="s">
        <v>135</v>
      </c>
    </row>
    <row r="164" spans="1:65" s="13" customFormat="1" ht="11.25">
      <c r="B164" s="193"/>
      <c r="C164" s="194"/>
      <c r="D164" s="188" t="s">
        <v>146</v>
      </c>
      <c r="E164" s="195" t="s">
        <v>19</v>
      </c>
      <c r="F164" s="196" t="s">
        <v>243</v>
      </c>
      <c r="G164" s="194"/>
      <c r="H164" s="195" t="s">
        <v>19</v>
      </c>
      <c r="I164" s="197"/>
      <c r="J164" s="194"/>
      <c r="K164" s="194"/>
      <c r="L164" s="198"/>
      <c r="M164" s="199"/>
      <c r="N164" s="200"/>
      <c r="O164" s="200"/>
      <c r="P164" s="200"/>
      <c r="Q164" s="200"/>
      <c r="R164" s="200"/>
      <c r="S164" s="200"/>
      <c r="T164" s="201"/>
      <c r="AT164" s="202" t="s">
        <v>146</v>
      </c>
      <c r="AU164" s="202" t="s">
        <v>86</v>
      </c>
      <c r="AV164" s="13" t="s">
        <v>83</v>
      </c>
      <c r="AW164" s="13" t="s">
        <v>37</v>
      </c>
      <c r="AX164" s="13" t="s">
        <v>75</v>
      </c>
      <c r="AY164" s="202" t="s">
        <v>135</v>
      </c>
    </row>
    <row r="165" spans="1:65" s="14" customFormat="1" ht="11.25">
      <c r="B165" s="203"/>
      <c r="C165" s="204"/>
      <c r="D165" s="188" t="s">
        <v>146</v>
      </c>
      <c r="E165" s="205" t="s">
        <v>19</v>
      </c>
      <c r="F165" s="206" t="s">
        <v>244</v>
      </c>
      <c r="G165" s="204"/>
      <c r="H165" s="207">
        <v>61.210999999999999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146</v>
      </c>
      <c r="AU165" s="213" t="s">
        <v>86</v>
      </c>
      <c r="AV165" s="14" t="s">
        <v>86</v>
      </c>
      <c r="AW165" s="14" t="s">
        <v>37</v>
      </c>
      <c r="AX165" s="14" t="s">
        <v>75</v>
      </c>
      <c r="AY165" s="213" t="s">
        <v>135</v>
      </c>
    </row>
    <row r="166" spans="1:65" s="13" customFormat="1" ht="11.25">
      <c r="B166" s="193"/>
      <c r="C166" s="194"/>
      <c r="D166" s="188" t="s">
        <v>146</v>
      </c>
      <c r="E166" s="195" t="s">
        <v>19</v>
      </c>
      <c r="F166" s="196" t="s">
        <v>245</v>
      </c>
      <c r="G166" s="194"/>
      <c r="H166" s="195" t="s">
        <v>19</v>
      </c>
      <c r="I166" s="197"/>
      <c r="J166" s="194"/>
      <c r="K166" s="194"/>
      <c r="L166" s="198"/>
      <c r="M166" s="199"/>
      <c r="N166" s="200"/>
      <c r="O166" s="200"/>
      <c r="P166" s="200"/>
      <c r="Q166" s="200"/>
      <c r="R166" s="200"/>
      <c r="S166" s="200"/>
      <c r="T166" s="201"/>
      <c r="AT166" s="202" t="s">
        <v>146</v>
      </c>
      <c r="AU166" s="202" t="s">
        <v>86</v>
      </c>
      <c r="AV166" s="13" t="s">
        <v>83</v>
      </c>
      <c r="AW166" s="13" t="s">
        <v>37</v>
      </c>
      <c r="AX166" s="13" t="s">
        <v>75</v>
      </c>
      <c r="AY166" s="202" t="s">
        <v>135</v>
      </c>
    </row>
    <row r="167" spans="1:65" s="14" customFormat="1" ht="11.25">
      <c r="B167" s="203"/>
      <c r="C167" s="204"/>
      <c r="D167" s="188" t="s">
        <v>146</v>
      </c>
      <c r="E167" s="205" t="s">
        <v>19</v>
      </c>
      <c r="F167" s="206" t="s">
        <v>246</v>
      </c>
      <c r="G167" s="204"/>
      <c r="H167" s="207">
        <v>233.45400000000001</v>
      </c>
      <c r="I167" s="208"/>
      <c r="J167" s="204"/>
      <c r="K167" s="204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146</v>
      </c>
      <c r="AU167" s="213" t="s">
        <v>86</v>
      </c>
      <c r="AV167" s="14" t="s">
        <v>86</v>
      </c>
      <c r="AW167" s="14" t="s">
        <v>37</v>
      </c>
      <c r="AX167" s="14" t="s">
        <v>75</v>
      </c>
      <c r="AY167" s="213" t="s">
        <v>135</v>
      </c>
    </row>
    <row r="168" spans="1:65" s="16" customFormat="1" ht="11.25">
      <c r="B168" s="225"/>
      <c r="C168" s="226"/>
      <c r="D168" s="188" t="s">
        <v>146</v>
      </c>
      <c r="E168" s="227" t="s">
        <v>19</v>
      </c>
      <c r="F168" s="228" t="s">
        <v>247</v>
      </c>
      <c r="G168" s="226"/>
      <c r="H168" s="229">
        <v>472.60300000000001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AT168" s="235" t="s">
        <v>146</v>
      </c>
      <c r="AU168" s="235" t="s">
        <v>86</v>
      </c>
      <c r="AV168" s="16" t="s">
        <v>142</v>
      </c>
      <c r="AW168" s="16" t="s">
        <v>37</v>
      </c>
      <c r="AX168" s="16" t="s">
        <v>83</v>
      </c>
      <c r="AY168" s="235" t="s">
        <v>135</v>
      </c>
    </row>
    <row r="169" spans="1:65" s="2" customFormat="1" ht="37.9" customHeight="1">
      <c r="A169" s="36"/>
      <c r="B169" s="37"/>
      <c r="C169" s="175" t="s">
        <v>248</v>
      </c>
      <c r="D169" s="175" t="s">
        <v>137</v>
      </c>
      <c r="E169" s="176" t="s">
        <v>249</v>
      </c>
      <c r="F169" s="177" t="s">
        <v>250</v>
      </c>
      <c r="G169" s="178" t="s">
        <v>189</v>
      </c>
      <c r="H169" s="179">
        <v>239.149</v>
      </c>
      <c r="I169" s="180"/>
      <c r="J169" s="181">
        <f>ROUND(I169*H169,2)</f>
        <v>0</v>
      </c>
      <c r="K169" s="177" t="s">
        <v>141</v>
      </c>
      <c r="L169" s="41"/>
      <c r="M169" s="182" t="s">
        <v>19</v>
      </c>
      <c r="N169" s="183" t="s">
        <v>46</v>
      </c>
      <c r="O169" s="66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6" t="s">
        <v>142</v>
      </c>
      <c r="AT169" s="186" t="s">
        <v>137</v>
      </c>
      <c r="AU169" s="186" t="s">
        <v>86</v>
      </c>
      <c r="AY169" s="19" t="s">
        <v>135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19" t="s">
        <v>83</v>
      </c>
      <c r="BK169" s="187">
        <f>ROUND(I169*H169,2)</f>
        <v>0</v>
      </c>
      <c r="BL169" s="19" t="s">
        <v>142</v>
      </c>
      <c r="BM169" s="186" t="s">
        <v>251</v>
      </c>
    </row>
    <row r="170" spans="1:65" s="2" customFormat="1" ht="58.5">
      <c r="A170" s="36"/>
      <c r="B170" s="37"/>
      <c r="C170" s="38"/>
      <c r="D170" s="188" t="s">
        <v>144</v>
      </c>
      <c r="E170" s="38"/>
      <c r="F170" s="189" t="s">
        <v>240</v>
      </c>
      <c r="G170" s="38"/>
      <c r="H170" s="38"/>
      <c r="I170" s="190"/>
      <c r="J170" s="38"/>
      <c r="K170" s="38"/>
      <c r="L170" s="41"/>
      <c r="M170" s="191"/>
      <c r="N170" s="192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144</v>
      </c>
      <c r="AU170" s="19" t="s">
        <v>86</v>
      </c>
    </row>
    <row r="171" spans="1:65" s="13" customFormat="1" ht="11.25">
      <c r="B171" s="193"/>
      <c r="C171" s="194"/>
      <c r="D171" s="188" t="s">
        <v>146</v>
      </c>
      <c r="E171" s="195" t="s">
        <v>19</v>
      </c>
      <c r="F171" s="196" t="s">
        <v>252</v>
      </c>
      <c r="G171" s="194"/>
      <c r="H171" s="195" t="s">
        <v>19</v>
      </c>
      <c r="I171" s="197"/>
      <c r="J171" s="194"/>
      <c r="K171" s="194"/>
      <c r="L171" s="198"/>
      <c r="M171" s="199"/>
      <c r="N171" s="200"/>
      <c r="O171" s="200"/>
      <c r="P171" s="200"/>
      <c r="Q171" s="200"/>
      <c r="R171" s="200"/>
      <c r="S171" s="200"/>
      <c r="T171" s="201"/>
      <c r="AT171" s="202" t="s">
        <v>146</v>
      </c>
      <c r="AU171" s="202" t="s">
        <v>86</v>
      </c>
      <c r="AV171" s="13" t="s">
        <v>83</v>
      </c>
      <c r="AW171" s="13" t="s">
        <v>37</v>
      </c>
      <c r="AX171" s="13" t="s">
        <v>75</v>
      </c>
      <c r="AY171" s="202" t="s">
        <v>135</v>
      </c>
    </row>
    <row r="172" spans="1:65" s="14" customFormat="1" ht="11.25">
      <c r="B172" s="203"/>
      <c r="C172" s="204"/>
      <c r="D172" s="188" t="s">
        <v>146</v>
      </c>
      <c r="E172" s="205" t="s">
        <v>19</v>
      </c>
      <c r="F172" s="206" t="s">
        <v>242</v>
      </c>
      <c r="G172" s="204"/>
      <c r="H172" s="207">
        <v>177.93799999999999</v>
      </c>
      <c r="I172" s="208"/>
      <c r="J172" s="204"/>
      <c r="K172" s="204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146</v>
      </c>
      <c r="AU172" s="213" t="s">
        <v>86</v>
      </c>
      <c r="AV172" s="14" t="s">
        <v>86</v>
      </c>
      <c r="AW172" s="14" t="s">
        <v>37</v>
      </c>
      <c r="AX172" s="14" t="s">
        <v>75</v>
      </c>
      <c r="AY172" s="213" t="s">
        <v>135</v>
      </c>
    </row>
    <row r="173" spans="1:65" s="13" customFormat="1" ht="11.25">
      <c r="B173" s="193"/>
      <c r="C173" s="194"/>
      <c r="D173" s="188" t="s">
        <v>146</v>
      </c>
      <c r="E173" s="195" t="s">
        <v>19</v>
      </c>
      <c r="F173" s="196" t="s">
        <v>253</v>
      </c>
      <c r="G173" s="194"/>
      <c r="H173" s="195" t="s">
        <v>19</v>
      </c>
      <c r="I173" s="197"/>
      <c r="J173" s="194"/>
      <c r="K173" s="194"/>
      <c r="L173" s="198"/>
      <c r="M173" s="199"/>
      <c r="N173" s="200"/>
      <c r="O173" s="200"/>
      <c r="P173" s="200"/>
      <c r="Q173" s="200"/>
      <c r="R173" s="200"/>
      <c r="S173" s="200"/>
      <c r="T173" s="201"/>
      <c r="AT173" s="202" t="s">
        <v>146</v>
      </c>
      <c r="AU173" s="202" t="s">
        <v>86</v>
      </c>
      <c r="AV173" s="13" t="s">
        <v>83</v>
      </c>
      <c r="AW173" s="13" t="s">
        <v>37</v>
      </c>
      <c r="AX173" s="13" t="s">
        <v>75</v>
      </c>
      <c r="AY173" s="202" t="s">
        <v>135</v>
      </c>
    </row>
    <row r="174" spans="1:65" s="14" customFormat="1" ht="11.25">
      <c r="B174" s="203"/>
      <c r="C174" s="204"/>
      <c r="D174" s="188" t="s">
        <v>146</v>
      </c>
      <c r="E174" s="205" t="s">
        <v>19</v>
      </c>
      <c r="F174" s="206" t="s">
        <v>244</v>
      </c>
      <c r="G174" s="204"/>
      <c r="H174" s="207">
        <v>61.210999999999999</v>
      </c>
      <c r="I174" s="208"/>
      <c r="J174" s="204"/>
      <c r="K174" s="204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146</v>
      </c>
      <c r="AU174" s="213" t="s">
        <v>86</v>
      </c>
      <c r="AV174" s="14" t="s">
        <v>86</v>
      </c>
      <c r="AW174" s="14" t="s">
        <v>37</v>
      </c>
      <c r="AX174" s="14" t="s">
        <v>75</v>
      </c>
      <c r="AY174" s="213" t="s">
        <v>135</v>
      </c>
    </row>
    <row r="175" spans="1:65" s="16" customFormat="1" ht="11.25">
      <c r="B175" s="225"/>
      <c r="C175" s="226"/>
      <c r="D175" s="188" t="s">
        <v>146</v>
      </c>
      <c r="E175" s="227" t="s">
        <v>19</v>
      </c>
      <c r="F175" s="228" t="s">
        <v>247</v>
      </c>
      <c r="G175" s="226"/>
      <c r="H175" s="229">
        <v>239.149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AT175" s="235" t="s">
        <v>146</v>
      </c>
      <c r="AU175" s="235" t="s">
        <v>86</v>
      </c>
      <c r="AV175" s="16" t="s">
        <v>142</v>
      </c>
      <c r="AW175" s="16" t="s">
        <v>37</v>
      </c>
      <c r="AX175" s="16" t="s">
        <v>83</v>
      </c>
      <c r="AY175" s="235" t="s">
        <v>135</v>
      </c>
    </row>
    <row r="176" spans="1:65" s="2" customFormat="1" ht="37.9" customHeight="1">
      <c r="A176" s="36"/>
      <c r="B176" s="37"/>
      <c r="C176" s="175" t="s">
        <v>254</v>
      </c>
      <c r="D176" s="175" t="s">
        <v>137</v>
      </c>
      <c r="E176" s="176" t="s">
        <v>255</v>
      </c>
      <c r="F176" s="177" t="s">
        <v>256</v>
      </c>
      <c r="G176" s="178" t="s">
        <v>189</v>
      </c>
      <c r="H176" s="179">
        <v>116.72799999999999</v>
      </c>
      <c r="I176" s="180"/>
      <c r="J176" s="181">
        <f>ROUND(I176*H176,2)</f>
        <v>0</v>
      </c>
      <c r="K176" s="177" t="s">
        <v>141</v>
      </c>
      <c r="L176" s="41"/>
      <c r="M176" s="182" t="s">
        <v>19</v>
      </c>
      <c r="N176" s="183" t="s">
        <v>46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142</v>
      </c>
      <c r="AT176" s="186" t="s">
        <v>137</v>
      </c>
      <c r="AU176" s="186" t="s">
        <v>86</v>
      </c>
      <c r="AY176" s="19" t="s">
        <v>135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83</v>
      </c>
      <c r="BK176" s="187">
        <f>ROUND(I176*H176,2)</f>
        <v>0</v>
      </c>
      <c r="BL176" s="19" t="s">
        <v>142</v>
      </c>
      <c r="BM176" s="186" t="s">
        <v>257</v>
      </c>
    </row>
    <row r="177" spans="1:65" s="2" customFormat="1" ht="58.5">
      <c r="A177" s="36"/>
      <c r="B177" s="37"/>
      <c r="C177" s="38"/>
      <c r="D177" s="188" t="s">
        <v>144</v>
      </c>
      <c r="E177" s="38"/>
      <c r="F177" s="189" t="s">
        <v>240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144</v>
      </c>
      <c r="AU177" s="19" t="s">
        <v>86</v>
      </c>
    </row>
    <row r="178" spans="1:65" s="13" customFormat="1" ht="11.25">
      <c r="B178" s="193"/>
      <c r="C178" s="194"/>
      <c r="D178" s="188" t="s">
        <v>146</v>
      </c>
      <c r="E178" s="195" t="s">
        <v>19</v>
      </c>
      <c r="F178" s="196" t="s">
        <v>258</v>
      </c>
      <c r="G178" s="194"/>
      <c r="H178" s="195" t="s">
        <v>19</v>
      </c>
      <c r="I178" s="197"/>
      <c r="J178" s="194"/>
      <c r="K178" s="194"/>
      <c r="L178" s="198"/>
      <c r="M178" s="199"/>
      <c r="N178" s="200"/>
      <c r="O178" s="200"/>
      <c r="P178" s="200"/>
      <c r="Q178" s="200"/>
      <c r="R178" s="200"/>
      <c r="S178" s="200"/>
      <c r="T178" s="201"/>
      <c r="AT178" s="202" t="s">
        <v>146</v>
      </c>
      <c r="AU178" s="202" t="s">
        <v>86</v>
      </c>
      <c r="AV178" s="13" t="s">
        <v>83</v>
      </c>
      <c r="AW178" s="13" t="s">
        <v>37</v>
      </c>
      <c r="AX178" s="13" t="s">
        <v>75</v>
      </c>
      <c r="AY178" s="202" t="s">
        <v>135</v>
      </c>
    </row>
    <row r="179" spans="1:65" s="14" customFormat="1" ht="11.25">
      <c r="B179" s="203"/>
      <c r="C179" s="204"/>
      <c r="D179" s="188" t="s">
        <v>146</v>
      </c>
      <c r="E179" s="205" t="s">
        <v>19</v>
      </c>
      <c r="F179" s="206" t="s">
        <v>259</v>
      </c>
      <c r="G179" s="204"/>
      <c r="H179" s="207">
        <v>116.72799999999999</v>
      </c>
      <c r="I179" s="208"/>
      <c r="J179" s="204"/>
      <c r="K179" s="204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146</v>
      </c>
      <c r="AU179" s="213" t="s">
        <v>86</v>
      </c>
      <c r="AV179" s="14" t="s">
        <v>86</v>
      </c>
      <c r="AW179" s="14" t="s">
        <v>37</v>
      </c>
      <c r="AX179" s="14" t="s">
        <v>83</v>
      </c>
      <c r="AY179" s="213" t="s">
        <v>135</v>
      </c>
    </row>
    <row r="180" spans="1:65" s="2" customFormat="1" ht="37.9" customHeight="1">
      <c r="A180" s="36"/>
      <c r="B180" s="37"/>
      <c r="C180" s="175" t="s">
        <v>260</v>
      </c>
      <c r="D180" s="175" t="s">
        <v>137</v>
      </c>
      <c r="E180" s="176" t="s">
        <v>261</v>
      </c>
      <c r="F180" s="177" t="s">
        <v>262</v>
      </c>
      <c r="G180" s="178" t="s">
        <v>189</v>
      </c>
      <c r="H180" s="179">
        <v>116.72799999999999</v>
      </c>
      <c r="I180" s="180"/>
      <c r="J180" s="181">
        <f>ROUND(I180*H180,2)</f>
        <v>0</v>
      </c>
      <c r="K180" s="177" t="s">
        <v>141</v>
      </c>
      <c r="L180" s="41"/>
      <c r="M180" s="182" t="s">
        <v>19</v>
      </c>
      <c r="N180" s="183" t="s">
        <v>46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142</v>
      </c>
      <c r="AT180" s="186" t="s">
        <v>137</v>
      </c>
      <c r="AU180" s="186" t="s">
        <v>86</v>
      </c>
      <c r="AY180" s="19" t="s">
        <v>135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83</v>
      </c>
      <c r="BK180" s="187">
        <f>ROUND(I180*H180,2)</f>
        <v>0</v>
      </c>
      <c r="BL180" s="19" t="s">
        <v>142</v>
      </c>
      <c r="BM180" s="186" t="s">
        <v>263</v>
      </c>
    </row>
    <row r="181" spans="1:65" s="2" customFormat="1" ht="58.5">
      <c r="A181" s="36"/>
      <c r="B181" s="37"/>
      <c r="C181" s="38"/>
      <c r="D181" s="188" t="s">
        <v>144</v>
      </c>
      <c r="E181" s="38"/>
      <c r="F181" s="189" t="s">
        <v>240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144</v>
      </c>
      <c r="AU181" s="19" t="s">
        <v>86</v>
      </c>
    </row>
    <row r="182" spans="1:65" s="13" customFormat="1" ht="11.25">
      <c r="B182" s="193"/>
      <c r="C182" s="194"/>
      <c r="D182" s="188" t="s">
        <v>146</v>
      </c>
      <c r="E182" s="195" t="s">
        <v>19</v>
      </c>
      <c r="F182" s="196" t="s">
        <v>264</v>
      </c>
      <c r="G182" s="194"/>
      <c r="H182" s="195" t="s">
        <v>19</v>
      </c>
      <c r="I182" s="197"/>
      <c r="J182" s="194"/>
      <c r="K182" s="194"/>
      <c r="L182" s="198"/>
      <c r="M182" s="199"/>
      <c r="N182" s="200"/>
      <c r="O182" s="200"/>
      <c r="P182" s="200"/>
      <c r="Q182" s="200"/>
      <c r="R182" s="200"/>
      <c r="S182" s="200"/>
      <c r="T182" s="201"/>
      <c r="AT182" s="202" t="s">
        <v>146</v>
      </c>
      <c r="AU182" s="202" t="s">
        <v>86</v>
      </c>
      <c r="AV182" s="13" t="s">
        <v>83</v>
      </c>
      <c r="AW182" s="13" t="s">
        <v>37</v>
      </c>
      <c r="AX182" s="13" t="s">
        <v>75</v>
      </c>
      <c r="AY182" s="202" t="s">
        <v>135</v>
      </c>
    </row>
    <row r="183" spans="1:65" s="14" customFormat="1" ht="11.25">
      <c r="B183" s="203"/>
      <c r="C183" s="204"/>
      <c r="D183" s="188" t="s">
        <v>146</v>
      </c>
      <c r="E183" s="205" t="s">
        <v>19</v>
      </c>
      <c r="F183" s="206" t="s">
        <v>259</v>
      </c>
      <c r="G183" s="204"/>
      <c r="H183" s="207">
        <v>116.72799999999999</v>
      </c>
      <c r="I183" s="208"/>
      <c r="J183" s="204"/>
      <c r="K183" s="204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146</v>
      </c>
      <c r="AU183" s="213" t="s">
        <v>86</v>
      </c>
      <c r="AV183" s="14" t="s">
        <v>86</v>
      </c>
      <c r="AW183" s="14" t="s">
        <v>37</v>
      </c>
      <c r="AX183" s="14" t="s">
        <v>83</v>
      </c>
      <c r="AY183" s="213" t="s">
        <v>135</v>
      </c>
    </row>
    <row r="184" spans="1:65" s="2" customFormat="1" ht="24.2" customHeight="1">
      <c r="A184" s="36"/>
      <c r="B184" s="37"/>
      <c r="C184" s="175" t="s">
        <v>7</v>
      </c>
      <c r="D184" s="175" t="s">
        <v>137</v>
      </c>
      <c r="E184" s="176" t="s">
        <v>265</v>
      </c>
      <c r="F184" s="177" t="s">
        <v>266</v>
      </c>
      <c r="G184" s="178" t="s">
        <v>189</v>
      </c>
      <c r="H184" s="179">
        <v>411.39299999999997</v>
      </c>
      <c r="I184" s="180"/>
      <c r="J184" s="181">
        <f>ROUND(I184*H184,2)</f>
        <v>0</v>
      </c>
      <c r="K184" s="177" t="s">
        <v>141</v>
      </c>
      <c r="L184" s="41"/>
      <c r="M184" s="182" t="s">
        <v>19</v>
      </c>
      <c r="N184" s="183" t="s">
        <v>46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142</v>
      </c>
      <c r="AT184" s="186" t="s">
        <v>137</v>
      </c>
      <c r="AU184" s="186" t="s">
        <v>86</v>
      </c>
      <c r="AY184" s="19" t="s">
        <v>135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83</v>
      </c>
      <c r="BK184" s="187">
        <f>ROUND(I184*H184,2)</f>
        <v>0</v>
      </c>
      <c r="BL184" s="19" t="s">
        <v>142</v>
      </c>
      <c r="BM184" s="186" t="s">
        <v>267</v>
      </c>
    </row>
    <row r="185" spans="1:65" s="2" customFormat="1" ht="87.75">
      <c r="A185" s="36"/>
      <c r="B185" s="37"/>
      <c r="C185" s="38"/>
      <c r="D185" s="188" t="s">
        <v>144</v>
      </c>
      <c r="E185" s="38"/>
      <c r="F185" s="189" t="s">
        <v>268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144</v>
      </c>
      <c r="AU185" s="19" t="s">
        <v>86</v>
      </c>
    </row>
    <row r="186" spans="1:65" s="13" customFormat="1" ht="11.25">
      <c r="B186" s="193"/>
      <c r="C186" s="194"/>
      <c r="D186" s="188" t="s">
        <v>146</v>
      </c>
      <c r="E186" s="195" t="s">
        <v>19</v>
      </c>
      <c r="F186" s="196" t="s">
        <v>269</v>
      </c>
      <c r="G186" s="194"/>
      <c r="H186" s="195" t="s">
        <v>19</v>
      </c>
      <c r="I186" s="197"/>
      <c r="J186" s="194"/>
      <c r="K186" s="194"/>
      <c r="L186" s="198"/>
      <c r="M186" s="199"/>
      <c r="N186" s="200"/>
      <c r="O186" s="200"/>
      <c r="P186" s="200"/>
      <c r="Q186" s="200"/>
      <c r="R186" s="200"/>
      <c r="S186" s="200"/>
      <c r="T186" s="201"/>
      <c r="AT186" s="202" t="s">
        <v>146</v>
      </c>
      <c r="AU186" s="202" t="s">
        <v>86</v>
      </c>
      <c r="AV186" s="13" t="s">
        <v>83</v>
      </c>
      <c r="AW186" s="13" t="s">
        <v>37</v>
      </c>
      <c r="AX186" s="13" t="s">
        <v>75</v>
      </c>
      <c r="AY186" s="202" t="s">
        <v>135</v>
      </c>
    </row>
    <row r="187" spans="1:65" s="14" customFormat="1" ht="11.25">
      <c r="B187" s="203"/>
      <c r="C187" s="204"/>
      <c r="D187" s="188" t="s">
        <v>146</v>
      </c>
      <c r="E187" s="205" t="s">
        <v>19</v>
      </c>
      <c r="F187" s="206" t="s">
        <v>259</v>
      </c>
      <c r="G187" s="204"/>
      <c r="H187" s="207">
        <v>116.72799999999999</v>
      </c>
      <c r="I187" s="208"/>
      <c r="J187" s="204"/>
      <c r="K187" s="204"/>
      <c r="L187" s="209"/>
      <c r="M187" s="210"/>
      <c r="N187" s="211"/>
      <c r="O187" s="211"/>
      <c r="P187" s="211"/>
      <c r="Q187" s="211"/>
      <c r="R187" s="211"/>
      <c r="S187" s="211"/>
      <c r="T187" s="212"/>
      <c r="AT187" s="213" t="s">
        <v>146</v>
      </c>
      <c r="AU187" s="213" t="s">
        <v>86</v>
      </c>
      <c r="AV187" s="14" t="s">
        <v>86</v>
      </c>
      <c r="AW187" s="14" t="s">
        <v>37</v>
      </c>
      <c r="AX187" s="14" t="s">
        <v>75</v>
      </c>
      <c r="AY187" s="213" t="s">
        <v>135</v>
      </c>
    </row>
    <row r="188" spans="1:65" s="13" customFormat="1" ht="11.25">
      <c r="B188" s="193"/>
      <c r="C188" s="194"/>
      <c r="D188" s="188" t="s">
        <v>146</v>
      </c>
      <c r="E188" s="195" t="s">
        <v>19</v>
      </c>
      <c r="F188" s="196" t="s">
        <v>270</v>
      </c>
      <c r="G188" s="194"/>
      <c r="H188" s="195" t="s">
        <v>19</v>
      </c>
      <c r="I188" s="197"/>
      <c r="J188" s="194"/>
      <c r="K188" s="194"/>
      <c r="L188" s="198"/>
      <c r="M188" s="199"/>
      <c r="N188" s="200"/>
      <c r="O188" s="200"/>
      <c r="P188" s="200"/>
      <c r="Q188" s="200"/>
      <c r="R188" s="200"/>
      <c r="S188" s="200"/>
      <c r="T188" s="201"/>
      <c r="AT188" s="202" t="s">
        <v>146</v>
      </c>
      <c r="AU188" s="202" t="s">
        <v>86</v>
      </c>
      <c r="AV188" s="13" t="s">
        <v>83</v>
      </c>
      <c r="AW188" s="13" t="s">
        <v>37</v>
      </c>
      <c r="AX188" s="13" t="s">
        <v>75</v>
      </c>
      <c r="AY188" s="202" t="s">
        <v>135</v>
      </c>
    </row>
    <row r="189" spans="1:65" s="14" customFormat="1" ht="11.25">
      <c r="B189" s="203"/>
      <c r="C189" s="204"/>
      <c r="D189" s="188" t="s">
        <v>146</v>
      </c>
      <c r="E189" s="205" t="s">
        <v>19</v>
      </c>
      <c r="F189" s="206" t="s">
        <v>244</v>
      </c>
      <c r="G189" s="204"/>
      <c r="H189" s="207">
        <v>61.210999999999999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146</v>
      </c>
      <c r="AU189" s="213" t="s">
        <v>86</v>
      </c>
      <c r="AV189" s="14" t="s">
        <v>86</v>
      </c>
      <c r="AW189" s="14" t="s">
        <v>37</v>
      </c>
      <c r="AX189" s="14" t="s">
        <v>75</v>
      </c>
      <c r="AY189" s="213" t="s">
        <v>135</v>
      </c>
    </row>
    <row r="190" spans="1:65" s="13" customFormat="1" ht="11.25">
      <c r="B190" s="193"/>
      <c r="C190" s="194"/>
      <c r="D190" s="188" t="s">
        <v>146</v>
      </c>
      <c r="E190" s="195" t="s">
        <v>19</v>
      </c>
      <c r="F190" s="196" t="s">
        <v>245</v>
      </c>
      <c r="G190" s="194"/>
      <c r="H190" s="195" t="s">
        <v>19</v>
      </c>
      <c r="I190" s="197"/>
      <c r="J190" s="194"/>
      <c r="K190" s="194"/>
      <c r="L190" s="198"/>
      <c r="M190" s="199"/>
      <c r="N190" s="200"/>
      <c r="O190" s="200"/>
      <c r="P190" s="200"/>
      <c r="Q190" s="200"/>
      <c r="R190" s="200"/>
      <c r="S190" s="200"/>
      <c r="T190" s="201"/>
      <c r="AT190" s="202" t="s">
        <v>146</v>
      </c>
      <c r="AU190" s="202" t="s">
        <v>86</v>
      </c>
      <c r="AV190" s="13" t="s">
        <v>83</v>
      </c>
      <c r="AW190" s="13" t="s">
        <v>37</v>
      </c>
      <c r="AX190" s="13" t="s">
        <v>75</v>
      </c>
      <c r="AY190" s="202" t="s">
        <v>135</v>
      </c>
    </row>
    <row r="191" spans="1:65" s="14" customFormat="1" ht="11.25">
      <c r="B191" s="203"/>
      <c r="C191" s="204"/>
      <c r="D191" s="188" t="s">
        <v>146</v>
      </c>
      <c r="E191" s="205" t="s">
        <v>19</v>
      </c>
      <c r="F191" s="206" t="s">
        <v>246</v>
      </c>
      <c r="G191" s="204"/>
      <c r="H191" s="207">
        <v>233.45400000000001</v>
      </c>
      <c r="I191" s="208"/>
      <c r="J191" s="204"/>
      <c r="K191" s="204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146</v>
      </c>
      <c r="AU191" s="213" t="s">
        <v>86</v>
      </c>
      <c r="AV191" s="14" t="s">
        <v>86</v>
      </c>
      <c r="AW191" s="14" t="s">
        <v>37</v>
      </c>
      <c r="AX191" s="14" t="s">
        <v>75</v>
      </c>
      <c r="AY191" s="213" t="s">
        <v>135</v>
      </c>
    </row>
    <row r="192" spans="1:65" s="16" customFormat="1" ht="11.25">
      <c r="B192" s="225"/>
      <c r="C192" s="226"/>
      <c r="D192" s="188" t="s">
        <v>146</v>
      </c>
      <c r="E192" s="227" t="s">
        <v>19</v>
      </c>
      <c r="F192" s="228" t="s">
        <v>247</v>
      </c>
      <c r="G192" s="226"/>
      <c r="H192" s="229">
        <v>411.39299999999997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AT192" s="235" t="s">
        <v>146</v>
      </c>
      <c r="AU192" s="235" t="s">
        <v>86</v>
      </c>
      <c r="AV192" s="16" t="s">
        <v>142</v>
      </c>
      <c r="AW192" s="16" t="s">
        <v>37</v>
      </c>
      <c r="AX192" s="16" t="s">
        <v>83</v>
      </c>
      <c r="AY192" s="235" t="s">
        <v>135</v>
      </c>
    </row>
    <row r="193" spans="1:65" s="2" customFormat="1" ht="24.2" customHeight="1">
      <c r="A193" s="36"/>
      <c r="B193" s="37"/>
      <c r="C193" s="175" t="s">
        <v>271</v>
      </c>
      <c r="D193" s="175" t="s">
        <v>137</v>
      </c>
      <c r="E193" s="176" t="s">
        <v>272</v>
      </c>
      <c r="F193" s="177" t="s">
        <v>273</v>
      </c>
      <c r="G193" s="178" t="s">
        <v>189</v>
      </c>
      <c r="H193" s="179">
        <v>177.93899999999999</v>
      </c>
      <c r="I193" s="180"/>
      <c r="J193" s="181">
        <f>ROUND(I193*H193,2)</f>
        <v>0</v>
      </c>
      <c r="K193" s="177" t="s">
        <v>141</v>
      </c>
      <c r="L193" s="41"/>
      <c r="M193" s="182" t="s">
        <v>19</v>
      </c>
      <c r="N193" s="183" t="s">
        <v>46</v>
      </c>
      <c r="O193" s="66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6" t="s">
        <v>142</v>
      </c>
      <c r="AT193" s="186" t="s">
        <v>137</v>
      </c>
      <c r="AU193" s="186" t="s">
        <v>86</v>
      </c>
      <c r="AY193" s="19" t="s">
        <v>135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19" t="s">
        <v>83</v>
      </c>
      <c r="BK193" s="187">
        <f>ROUND(I193*H193,2)</f>
        <v>0</v>
      </c>
      <c r="BL193" s="19" t="s">
        <v>142</v>
      </c>
      <c r="BM193" s="186" t="s">
        <v>274</v>
      </c>
    </row>
    <row r="194" spans="1:65" s="2" customFormat="1" ht="87.75">
      <c r="A194" s="36"/>
      <c r="B194" s="37"/>
      <c r="C194" s="38"/>
      <c r="D194" s="188" t="s">
        <v>144</v>
      </c>
      <c r="E194" s="38"/>
      <c r="F194" s="189" t="s">
        <v>268</v>
      </c>
      <c r="G194" s="38"/>
      <c r="H194" s="38"/>
      <c r="I194" s="190"/>
      <c r="J194" s="38"/>
      <c r="K194" s="38"/>
      <c r="L194" s="41"/>
      <c r="M194" s="191"/>
      <c r="N194" s="192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144</v>
      </c>
      <c r="AU194" s="19" t="s">
        <v>86</v>
      </c>
    </row>
    <row r="195" spans="1:65" s="13" customFormat="1" ht="11.25">
      <c r="B195" s="193"/>
      <c r="C195" s="194"/>
      <c r="D195" s="188" t="s">
        <v>146</v>
      </c>
      <c r="E195" s="195" t="s">
        <v>19</v>
      </c>
      <c r="F195" s="196" t="s">
        <v>269</v>
      </c>
      <c r="G195" s="194"/>
      <c r="H195" s="195" t="s">
        <v>19</v>
      </c>
      <c r="I195" s="197"/>
      <c r="J195" s="194"/>
      <c r="K195" s="194"/>
      <c r="L195" s="198"/>
      <c r="M195" s="199"/>
      <c r="N195" s="200"/>
      <c r="O195" s="200"/>
      <c r="P195" s="200"/>
      <c r="Q195" s="200"/>
      <c r="R195" s="200"/>
      <c r="S195" s="200"/>
      <c r="T195" s="201"/>
      <c r="AT195" s="202" t="s">
        <v>146</v>
      </c>
      <c r="AU195" s="202" t="s">
        <v>86</v>
      </c>
      <c r="AV195" s="13" t="s">
        <v>83</v>
      </c>
      <c r="AW195" s="13" t="s">
        <v>37</v>
      </c>
      <c r="AX195" s="13" t="s">
        <v>75</v>
      </c>
      <c r="AY195" s="202" t="s">
        <v>135</v>
      </c>
    </row>
    <row r="196" spans="1:65" s="14" customFormat="1" ht="11.25">
      <c r="B196" s="203"/>
      <c r="C196" s="204"/>
      <c r="D196" s="188" t="s">
        <v>146</v>
      </c>
      <c r="E196" s="205" t="s">
        <v>19</v>
      </c>
      <c r="F196" s="206" t="s">
        <v>259</v>
      </c>
      <c r="G196" s="204"/>
      <c r="H196" s="207">
        <v>116.72799999999999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146</v>
      </c>
      <c r="AU196" s="213" t="s">
        <v>86</v>
      </c>
      <c r="AV196" s="14" t="s">
        <v>86</v>
      </c>
      <c r="AW196" s="14" t="s">
        <v>37</v>
      </c>
      <c r="AX196" s="14" t="s">
        <v>75</v>
      </c>
      <c r="AY196" s="213" t="s">
        <v>135</v>
      </c>
    </row>
    <row r="197" spans="1:65" s="13" customFormat="1" ht="11.25">
      <c r="B197" s="193"/>
      <c r="C197" s="194"/>
      <c r="D197" s="188" t="s">
        <v>146</v>
      </c>
      <c r="E197" s="195" t="s">
        <v>19</v>
      </c>
      <c r="F197" s="196" t="s">
        <v>275</v>
      </c>
      <c r="G197" s="194"/>
      <c r="H197" s="195" t="s">
        <v>19</v>
      </c>
      <c r="I197" s="197"/>
      <c r="J197" s="194"/>
      <c r="K197" s="194"/>
      <c r="L197" s="198"/>
      <c r="M197" s="199"/>
      <c r="N197" s="200"/>
      <c r="O197" s="200"/>
      <c r="P197" s="200"/>
      <c r="Q197" s="200"/>
      <c r="R197" s="200"/>
      <c r="S197" s="200"/>
      <c r="T197" s="201"/>
      <c r="AT197" s="202" t="s">
        <v>146</v>
      </c>
      <c r="AU197" s="202" t="s">
        <v>86</v>
      </c>
      <c r="AV197" s="13" t="s">
        <v>83</v>
      </c>
      <c r="AW197" s="13" t="s">
        <v>37</v>
      </c>
      <c r="AX197" s="13" t="s">
        <v>75</v>
      </c>
      <c r="AY197" s="202" t="s">
        <v>135</v>
      </c>
    </row>
    <row r="198" spans="1:65" s="14" customFormat="1" ht="11.25">
      <c r="B198" s="203"/>
      <c r="C198" s="204"/>
      <c r="D198" s="188" t="s">
        <v>146</v>
      </c>
      <c r="E198" s="205" t="s">
        <v>19</v>
      </c>
      <c r="F198" s="206" t="s">
        <v>244</v>
      </c>
      <c r="G198" s="204"/>
      <c r="H198" s="207">
        <v>61.210999999999999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146</v>
      </c>
      <c r="AU198" s="213" t="s">
        <v>86</v>
      </c>
      <c r="AV198" s="14" t="s">
        <v>86</v>
      </c>
      <c r="AW198" s="14" t="s">
        <v>37</v>
      </c>
      <c r="AX198" s="14" t="s">
        <v>75</v>
      </c>
      <c r="AY198" s="213" t="s">
        <v>135</v>
      </c>
    </row>
    <row r="199" spans="1:65" s="16" customFormat="1" ht="11.25">
      <c r="B199" s="225"/>
      <c r="C199" s="226"/>
      <c r="D199" s="188" t="s">
        <v>146</v>
      </c>
      <c r="E199" s="227" t="s">
        <v>19</v>
      </c>
      <c r="F199" s="228" t="s">
        <v>247</v>
      </c>
      <c r="G199" s="226"/>
      <c r="H199" s="229">
        <v>177.93899999999999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AT199" s="235" t="s">
        <v>146</v>
      </c>
      <c r="AU199" s="235" t="s">
        <v>86</v>
      </c>
      <c r="AV199" s="16" t="s">
        <v>142</v>
      </c>
      <c r="AW199" s="16" t="s">
        <v>37</v>
      </c>
      <c r="AX199" s="16" t="s">
        <v>83</v>
      </c>
      <c r="AY199" s="235" t="s">
        <v>135</v>
      </c>
    </row>
    <row r="200" spans="1:65" s="2" customFormat="1" ht="24.2" customHeight="1">
      <c r="A200" s="36"/>
      <c r="B200" s="37"/>
      <c r="C200" s="175" t="s">
        <v>276</v>
      </c>
      <c r="D200" s="175" t="s">
        <v>137</v>
      </c>
      <c r="E200" s="176" t="s">
        <v>277</v>
      </c>
      <c r="F200" s="177" t="s">
        <v>278</v>
      </c>
      <c r="G200" s="178" t="s">
        <v>189</v>
      </c>
      <c r="H200" s="179">
        <v>233.45599999999999</v>
      </c>
      <c r="I200" s="180"/>
      <c r="J200" s="181">
        <f>ROUND(I200*H200,2)</f>
        <v>0</v>
      </c>
      <c r="K200" s="177" t="s">
        <v>141</v>
      </c>
      <c r="L200" s="41"/>
      <c r="M200" s="182" t="s">
        <v>19</v>
      </c>
      <c r="N200" s="183" t="s">
        <v>46</v>
      </c>
      <c r="O200" s="66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142</v>
      </c>
      <c r="AT200" s="186" t="s">
        <v>137</v>
      </c>
      <c r="AU200" s="186" t="s">
        <v>86</v>
      </c>
      <c r="AY200" s="19" t="s">
        <v>135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83</v>
      </c>
      <c r="BK200" s="187">
        <f>ROUND(I200*H200,2)</f>
        <v>0</v>
      </c>
      <c r="BL200" s="19" t="s">
        <v>142</v>
      </c>
      <c r="BM200" s="186" t="s">
        <v>279</v>
      </c>
    </row>
    <row r="201" spans="1:65" s="2" customFormat="1" ht="97.5">
      <c r="A201" s="36"/>
      <c r="B201" s="37"/>
      <c r="C201" s="38"/>
      <c r="D201" s="188" t="s">
        <v>144</v>
      </c>
      <c r="E201" s="38"/>
      <c r="F201" s="189" t="s">
        <v>280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144</v>
      </c>
      <c r="AU201" s="19" t="s">
        <v>86</v>
      </c>
    </row>
    <row r="202" spans="1:65" s="13" customFormat="1" ht="11.25">
      <c r="B202" s="193"/>
      <c r="C202" s="194"/>
      <c r="D202" s="188" t="s">
        <v>146</v>
      </c>
      <c r="E202" s="195" t="s">
        <v>19</v>
      </c>
      <c r="F202" s="196" t="s">
        <v>269</v>
      </c>
      <c r="G202" s="194"/>
      <c r="H202" s="195" t="s">
        <v>19</v>
      </c>
      <c r="I202" s="197"/>
      <c r="J202" s="194"/>
      <c r="K202" s="194"/>
      <c r="L202" s="198"/>
      <c r="M202" s="199"/>
      <c r="N202" s="200"/>
      <c r="O202" s="200"/>
      <c r="P202" s="200"/>
      <c r="Q202" s="200"/>
      <c r="R202" s="200"/>
      <c r="S202" s="200"/>
      <c r="T202" s="201"/>
      <c r="AT202" s="202" t="s">
        <v>146</v>
      </c>
      <c r="AU202" s="202" t="s">
        <v>86</v>
      </c>
      <c r="AV202" s="13" t="s">
        <v>83</v>
      </c>
      <c r="AW202" s="13" t="s">
        <v>37</v>
      </c>
      <c r="AX202" s="13" t="s">
        <v>75</v>
      </c>
      <c r="AY202" s="202" t="s">
        <v>135</v>
      </c>
    </row>
    <row r="203" spans="1:65" s="14" customFormat="1" ht="11.25">
      <c r="B203" s="203"/>
      <c r="C203" s="204"/>
      <c r="D203" s="188" t="s">
        <v>146</v>
      </c>
      <c r="E203" s="205" t="s">
        <v>19</v>
      </c>
      <c r="F203" s="206" t="s">
        <v>281</v>
      </c>
      <c r="G203" s="204"/>
      <c r="H203" s="207">
        <v>233.45599999999999</v>
      </c>
      <c r="I203" s="208"/>
      <c r="J203" s="204"/>
      <c r="K203" s="204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146</v>
      </c>
      <c r="AU203" s="213" t="s">
        <v>86</v>
      </c>
      <c r="AV203" s="14" t="s">
        <v>86</v>
      </c>
      <c r="AW203" s="14" t="s">
        <v>37</v>
      </c>
      <c r="AX203" s="14" t="s">
        <v>83</v>
      </c>
      <c r="AY203" s="213" t="s">
        <v>135</v>
      </c>
    </row>
    <row r="204" spans="1:65" s="2" customFormat="1" ht="24.2" customHeight="1">
      <c r="A204" s="36"/>
      <c r="B204" s="37"/>
      <c r="C204" s="175" t="s">
        <v>282</v>
      </c>
      <c r="D204" s="175" t="s">
        <v>137</v>
      </c>
      <c r="E204" s="176" t="s">
        <v>283</v>
      </c>
      <c r="F204" s="177" t="s">
        <v>284</v>
      </c>
      <c r="G204" s="178" t="s">
        <v>285</v>
      </c>
      <c r="H204" s="179">
        <v>466.91199999999998</v>
      </c>
      <c r="I204" s="180"/>
      <c r="J204" s="181">
        <f>ROUND(I204*H204,2)</f>
        <v>0</v>
      </c>
      <c r="K204" s="177" t="s">
        <v>19</v>
      </c>
      <c r="L204" s="41"/>
      <c r="M204" s="182" t="s">
        <v>19</v>
      </c>
      <c r="N204" s="183" t="s">
        <v>46</v>
      </c>
      <c r="O204" s="66"/>
      <c r="P204" s="184">
        <f>O204*H204</f>
        <v>0</v>
      </c>
      <c r="Q204" s="184">
        <v>0</v>
      </c>
      <c r="R204" s="184">
        <f>Q204*H204</f>
        <v>0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142</v>
      </c>
      <c r="AT204" s="186" t="s">
        <v>137</v>
      </c>
      <c r="AU204" s="186" t="s">
        <v>86</v>
      </c>
      <c r="AY204" s="19" t="s">
        <v>135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83</v>
      </c>
      <c r="BK204" s="187">
        <f>ROUND(I204*H204,2)</f>
        <v>0</v>
      </c>
      <c r="BL204" s="19" t="s">
        <v>142</v>
      </c>
      <c r="BM204" s="186" t="s">
        <v>286</v>
      </c>
    </row>
    <row r="205" spans="1:65" s="2" customFormat="1" ht="29.25">
      <c r="A205" s="36"/>
      <c r="B205" s="37"/>
      <c r="C205" s="38"/>
      <c r="D205" s="188" t="s">
        <v>144</v>
      </c>
      <c r="E205" s="38"/>
      <c r="F205" s="189" t="s">
        <v>287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144</v>
      </c>
      <c r="AU205" s="19" t="s">
        <v>86</v>
      </c>
    </row>
    <row r="206" spans="1:65" s="14" customFormat="1" ht="11.25">
      <c r="B206" s="203"/>
      <c r="C206" s="204"/>
      <c r="D206" s="188" t="s">
        <v>146</v>
      </c>
      <c r="E206" s="205" t="s">
        <v>19</v>
      </c>
      <c r="F206" s="206" t="s">
        <v>288</v>
      </c>
      <c r="G206" s="204"/>
      <c r="H206" s="207">
        <v>466.91199999999998</v>
      </c>
      <c r="I206" s="208"/>
      <c r="J206" s="204"/>
      <c r="K206" s="204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146</v>
      </c>
      <c r="AU206" s="213" t="s">
        <v>86</v>
      </c>
      <c r="AV206" s="14" t="s">
        <v>86</v>
      </c>
      <c r="AW206" s="14" t="s">
        <v>37</v>
      </c>
      <c r="AX206" s="14" t="s">
        <v>83</v>
      </c>
      <c r="AY206" s="213" t="s">
        <v>135</v>
      </c>
    </row>
    <row r="207" spans="1:65" s="2" customFormat="1" ht="24.2" customHeight="1">
      <c r="A207" s="36"/>
      <c r="B207" s="37"/>
      <c r="C207" s="175" t="s">
        <v>289</v>
      </c>
      <c r="D207" s="175" t="s">
        <v>137</v>
      </c>
      <c r="E207" s="176" t="s">
        <v>290</v>
      </c>
      <c r="F207" s="177" t="s">
        <v>291</v>
      </c>
      <c r="G207" s="178" t="s">
        <v>189</v>
      </c>
      <c r="H207" s="179">
        <v>214.63300000000001</v>
      </c>
      <c r="I207" s="180"/>
      <c r="J207" s="181">
        <f>ROUND(I207*H207,2)</f>
        <v>0</v>
      </c>
      <c r="K207" s="177" t="s">
        <v>141</v>
      </c>
      <c r="L207" s="41"/>
      <c r="M207" s="182" t="s">
        <v>19</v>
      </c>
      <c r="N207" s="183" t="s">
        <v>46</v>
      </c>
      <c r="O207" s="66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142</v>
      </c>
      <c r="AT207" s="186" t="s">
        <v>137</v>
      </c>
      <c r="AU207" s="186" t="s">
        <v>86</v>
      </c>
      <c r="AY207" s="19" t="s">
        <v>135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83</v>
      </c>
      <c r="BK207" s="187">
        <f>ROUND(I207*H207,2)</f>
        <v>0</v>
      </c>
      <c r="BL207" s="19" t="s">
        <v>142</v>
      </c>
      <c r="BM207" s="186" t="s">
        <v>292</v>
      </c>
    </row>
    <row r="208" spans="1:65" s="2" customFormat="1" ht="126.75">
      <c r="A208" s="36"/>
      <c r="B208" s="37"/>
      <c r="C208" s="38"/>
      <c r="D208" s="188" t="s">
        <v>144</v>
      </c>
      <c r="E208" s="38"/>
      <c r="F208" s="189" t="s">
        <v>293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144</v>
      </c>
      <c r="AU208" s="19" t="s">
        <v>86</v>
      </c>
    </row>
    <row r="209" spans="1:65" s="13" customFormat="1" ht="11.25">
      <c r="B209" s="193"/>
      <c r="C209" s="194"/>
      <c r="D209" s="188" t="s">
        <v>146</v>
      </c>
      <c r="E209" s="195" t="s">
        <v>19</v>
      </c>
      <c r="F209" s="196" t="s">
        <v>294</v>
      </c>
      <c r="G209" s="194"/>
      <c r="H209" s="195" t="s">
        <v>19</v>
      </c>
      <c r="I209" s="197"/>
      <c r="J209" s="194"/>
      <c r="K209" s="194"/>
      <c r="L209" s="198"/>
      <c r="M209" s="199"/>
      <c r="N209" s="200"/>
      <c r="O209" s="200"/>
      <c r="P209" s="200"/>
      <c r="Q209" s="200"/>
      <c r="R209" s="200"/>
      <c r="S209" s="200"/>
      <c r="T209" s="201"/>
      <c r="AT209" s="202" t="s">
        <v>146</v>
      </c>
      <c r="AU209" s="202" t="s">
        <v>86</v>
      </c>
      <c r="AV209" s="13" t="s">
        <v>83</v>
      </c>
      <c r="AW209" s="13" t="s">
        <v>37</v>
      </c>
      <c r="AX209" s="13" t="s">
        <v>75</v>
      </c>
      <c r="AY209" s="202" t="s">
        <v>135</v>
      </c>
    </row>
    <row r="210" spans="1:65" s="14" customFormat="1" ht="11.25">
      <c r="B210" s="203"/>
      <c r="C210" s="204"/>
      <c r="D210" s="188" t="s">
        <v>146</v>
      </c>
      <c r="E210" s="205" t="s">
        <v>19</v>
      </c>
      <c r="F210" s="206" t="s">
        <v>295</v>
      </c>
      <c r="G210" s="204"/>
      <c r="H210" s="207">
        <v>30.21</v>
      </c>
      <c r="I210" s="208"/>
      <c r="J210" s="204"/>
      <c r="K210" s="204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146</v>
      </c>
      <c r="AU210" s="213" t="s">
        <v>86</v>
      </c>
      <c r="AV210" s="14" t="s">
        <v>86</v>
      </c>
      <c r="AW210" s="14" t="s">
        <v>37</v>
      </c>
      <c r="AX210" s="14" t="s">
        <v>75</v>
      </c>
      <c r="AY210" s="213" t="s">
        <v>135</v>
      </c>
    </row>
    <row r="211" spans="1:65" s="13" customFormat="1" ht="22.5">
      <c r="B211" s="193"/>
      <c r="C211" s="194"/>
      <c r="D211" s="188" t="s">
        <v>146</v>
      </c>
      <c r="E211" s="195" t="s">
        <v>19</v>
      </c>
      <c r="F211" s="196" t="s">
        <v>296</v>
      </c>
      <c r="G211" s="194"/>
      <c r="H211" s="195" t="s">
        <v>19</v>
      </c>
      <c r="I211" s="197"/>
      <c r="J211" s="194"/>
      <c r="K211" s="194"/>
      <c r="L211" s="198"/>
      <c r="M211" s="199"/>
      <c r="N211" s="200"/>
      <c r="O211" s="200"/>
      <c r="P211" s="200"/>
      <c r="Q211" s="200"/>
      <c r="R211" s="200"/>
      <c r="S211" s="200"/>
      <c r="T211" s="201"/>
      <c r="AT211" s="202" t="s">
        <v>146</v>
      </c>
      <c r="AU211" s="202" t="s">
        <v>86</v>
      </c>
      <c r="AV211" s="13" t="s">
        <v>83</v>
      </c>
      <c r="AW211" s="13" t="s">
        <v>37</v>
      </c>
      <c r="AX211" s="13" t="s">
        <v>75</v>
      </c>
      <c r="AY211" s="202" t="s">
        <v>135</v>
      </c>
    </row>
    <row r="212" spans="1:65" s="14" customFormat="1" ht="11.25">
      <c r="B212" s="203"/>
      <c r="C212" s="204"/>
      <c r="D212" s="188" t="s">
        <v>146</v>
      </c>
      <c r="E212" s="205" t="s">
        <v>19</v>
      </c>
      <c r="F212" s="206" t="s">
        <v>297</v>
      </c>
      <c r="G212" s="204"/>
      <c r="H212" s="207">
        <v>184.423</v>
      </c>
      <c r="I212" s="208"/>
      <c r="J212" s="204"/>
      <c r="K212" s="204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146</v>
      </c>
      <c r="AU212" s="213" t="s">
        <v>86</v>
      </c>
      <c r="AV212" s="14" t="s">
        <v>86</v>
      </c>
      <c r="AW212" s="14" t="s">
        <v>37</v>
      </c>
      <c r="AX212" s="14" t="s">
        <v>75</v>
      </c>
      <c r="AY212" s="213" t="s">
        <v>135</v>
      </c>
    </row>
    <row r="213" spans="1:65" s="16" customFormat="1" ht="11.25">
      <c r="B213" s="225"/>
      <c r="C213" s="226"/>
      <c r="D213" s="188" t="s">
        <v>146</v>
      </c>
      <c r="E213" s="227" t="s">
        <v>19</v>
      </c>
      <c r="F213" s="228" t="s">
        <v>247</v>
      </c>
      <c r="G213" s="226"/>
      <c r="H213" s="229">
        <v>214.63300000000001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AT213" s="235" t="s">
        <v>146</v>
      </c>
      <c r="AU213" s="235" t="s">
        <v>86</v>
      </c>
      <c r="AV213" s="16" t="s">
        <v>142</v>
      </c>
      <c r="AW213" s="16" t="s">
        <v>37</v>
      </c>
      <c r="AX213" s="16" t="s">
        <v>83</v>
      </c>
      <c r="AY213" s="235" t="s">
        <v>135</v>
      </c>
    </row>
    <row r="214" spans="1:65" s="2" customFormat="1" ht="14.45" customHeight="1">
      <c r="A214" s="36"/>
      <c r="B214" s="37"/>
      <c r="C214" s="236" t="s">
        <v>298</v>
      </c>
      <c r="D214" s="236" t="s">
        <v>299</v>
      </c>
      <c r="E214" s="237" t="s">
        <v>300</v>
      </c>
      <c r="F214" s="238" t="s">
        <v>301</v>
      </c>
      <c r="G214" s="239" t="s">
        <v>285</v>
      </c>
      <c r="H214" s="240">
        <v>165.98</v>
      </c>
      <c r="I214" s="241"/>
      <c r="J214" s="242">
        <f>ROUND(I214*H214,2)</f>
        <v>0</v>
      </c>
      <c r="K214" s="238" t="s">
        <v>141</v>
      </c>
      <c r="L214" s="243"/>
      <c r="M214" s="244" t="s">
        <v>19</v>
      </c>
      <c r="N214" s="245" t="s">
        <v>46</v>
      </c>
      <c r="O214" s="66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177</v>
      </c>
      <c r="AT214" s="186" t="s">
        <v>299</v>
      </c>
      <c r="AU214" s="186" t="s">
        <v>86</v>
      </c>
      <c r="AY214" s="19" t="s">
        <v>135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83</v>
      </c>
      <c r="BK214" s="187">
        <f>ROUND(I214*H214,2)</f>
        <v>0</v>
      </c>
      <c r="BL214" s="19" t="s">
        <v>142</v>
      </c>
      <c r="BM214" s="186" t="s">
        <v>302</v>
      </c>
    </row>
    <row r="215" spans="1:65" s="13" customFormat="1" ht="11.25">
      <c r="B215" s="193"/>
      <c r="C215" s="194"/>
      <c r="D215" s="188" t="s">
        <v>146</v>
      </c>
      <c r="E215" s="195" t="s">
        <v>19</v>
      </c>
      <c r="F215" s="196" t="s">
        <v>303</v>
      </c>
      <c r="G215" s="194"/>
      <c r="H215" s="195" t="s">
        <v>19</v>
      </c>
      <c r="I215" s="197"/>
      <c r="J215" s="194"/>
      <c r="K215" s="194"/>
      <c r="L215" s="198"/>
      <c r="M215" s="199"/>
      <c r="N215" s="200"/>
      <c r="O215" s="200"/>
      <c r="P215" s="200"/>
      <c r="Q215" s="200"/>
      <c r="R215" s="200"/>
      <c r="S215" s="200"/>
      <c r="T215" s="201"/>
      <c r="AT215" s="202" t="s">
        <v>146</v>
      </c>
      <c r="AU215" s="202" t="s">
        <v>86</v>
      </c>
      <c r="AV215" s="13" t="s">
        <v>83</v>
      </c>
      <c r="AW215" s="13" t="s">
        <v>37</v>
      </c>
      <c r="AX215" s="13" t="s">
        <v>75</v>
      </c>
      <c r="AY215" s="202" t="s">
        <v>135</v>
      </c>
    </row>
    <row r="216" spans="1:65" s="13" customFormat="1" ht="22.5">
      <c r="B216" s="193"/>
      <c r="C216" s="194"/>
      <c r="D216" s="188" t="s">
        <v>146</v>
      </c>
      <c r="E216" s="195" t="s">
        <v>19</v>
      </c>
      <c r="F216" s="196" t="s">
        <v>296</v>
      </c>
      <c r="G216" s="194"/>
      <c r="H216" s="195" t="s">
        <v>19</v>
      </c>
      <c r="I216" s="197"/>
      <c r="J216" s="194"/>
      <c r="K216" s="194"/>
      <c r="L216" s="198"/>
      <c r="M216" s="199"/>
      <c r="N216" s="200"/>
      <c r="O216" s="200"/>
      <c r="P216" s="200"/>
      <c r="Q216" s="200"/>
      <c r="R216" s="200"/>
      <c r="S216" s="200"/>
      <c r="T216" s="201"/>
      <c r="AT216" s="202" t="s">
        <v>146</v>
      </c>
      <c r="AU216" s="202" t="s">
        <v>86</v>
      </c>
      <c r="AV216" s="13" t="s">
        <v>83</v>
      </c>
      <c r="AW216" s="13" t="s">
        <v>37</v>
      </c>
      <c r="AX216" s="13" t="s">
        <v>75</v>
      </c>
      <c r="AY216" s="202" t="s">
        <v>135</v>
      </c>
    </row>
    <row r="217" spans="1:65" s="14" customFormat="1" ht="11.25">
      <c r="B217" s="203"/>
      <c r="C217" s="204"/>
      <c r="D217" s="188" t="s">
        <v>146</v>
      </c>
      <c r="E217" s="205" t="s">
        <v>19</v>
      </c>
      <c r="F217" s="206" t="s">
        <v>304</v>
      </c>
      <c r="G217" s="204"/>
      <c r="H217" s="207">
        <v>92.210999999999999</v>
      </c>
      <c r="I217" s="208"/>
      <c r="J217" s="204"/>
      <c r="K217" s="204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146</v>
      </c>
      <c r="AU217" s="213" t="s">
        <v>86</v>
      </c>
      <c r="AV217" s="14" t="s">
        <v>86</v>
      </c>
      <c r="AW217" s="14" t="s">
        <v>37</v>
      </c>
      <c r="AX217" s="14" t="s">
        <v>75</v>
      </c>
      <c r="AY217" s="213" t="s">
        <v>135</v>
      </c>
    </row>
    <row r="218" spans="1:65" s="16" customFormat="1" ht="11.25">
      <c r="B218" s="225"/>
      <c r="C218" s="226"/>
      <c r="D218" s="188" t="s">
        <v>146</v>
      </c>
      <c r="E218" s="227" t="s">
        <v>19</v>
      </c>
      <c r="F218" s="228" t="s">
        <v>247</v>
      </c>
      <c r="G218" s="226"/>
      <c r="H218" s="229">
        <v>92.210999999999999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AT218" s="235" t="s">
        <v>146</v>
      </c>
      <c r="AU218" s="235" t="s">
        <v>86</v>
      </c>
      <c r="AV218" s="16" t="s">
        <v>142</v>
      </c>
      <c r="AW218" s="16" t="s">
        <v>37</v>
      </c>
      <c r="AX218" s="16" t="s">
        <v>75</v>
      </c>
      <c r="AY218" s="235" t="s">
        <v>135</v>
      </c>
    </row>
    <row r="219" spans="1:65" s="14" customFormat="1" ht="11.25">
      <c r="B219" s="203"/>
      <c r="C219" s="204"/>
      <c r="D219" s="188" t="s">
        <v>146</v>
      </c>
      <c r="E219" s="205" t="s">
        <v>19</v>
      </c>
      <c r="F219" s="206" t="s">
        <v>305</v>
      </c>
      <c r="G219" s="204"/>
      <c r="H219" s="207">
        <v>165.98</v>
      </c>
      <c r="I219" s="208"/>
      <c r="J219" s="204"/>
      <c r="K219" s="204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146</v>
      </c>
      <c r="AU219" s="213" t="s">
        <v>86</v>
      </c>
      <c r="AV219" s="14" t="s">
        <v>86</v>
      </c>
      <c r="AW219" s="14" t="s">
        <v>37</v>
      </c>
      <c r="AX219" s="14" t="s">
        <v>83</v>
      </c>
      <c r="AY219" s="213" t="s">
        <v>135</v>
      </c>
    </row>
    <row r="220" spans="1:65" s="2" customFormat="1" ht="14.45" customHeight="1">
      <c r="A220" s="36"/>
      <c r="B220" s="37"/>
      <c r="C220" s="175" t="s">
        <v>306</v>
      </c>
      <c r="D220" s="175" t="s">
        <v>137</v>
      </c>
      <c r="E220" s="176" t="s">
        <v>307</v>
      </c>
      <c r="F220" s="177" t="s">
        <v>308</v>
      </c>
      <c r="G220" s="178" t="s">
        <v>189</v>
      </c>
      <c r="H220" s="179">
        <v>122.42100000000001</v>
      </c>
      <c r="I220" s="180"/>
      <c r="J220" s="181">
        <f>ROUND(I220*H220,2)</f>
        <v>0</v>
      </c>
      <c r="K220" s="177" t="s">
        <v>19</v>
      </c>
      <c r="L220" s="41"/>
      <c r="M220" s="182" t="s">
        <v>19</v>
      </c>
      <c r="N220" s="183" t="s">
        <v>46</v>
      </c>
      <c r="O220" s="66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142</v>
      </c>
      <c r="AT220" s="186" t="s">
        <v>137</v>
      </c>
      <c r="AU220" s="186" t="s">
        <v>86</v>
      </c>
      <c r="AY220" s="19" t="s">
        <v>135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83</v>
      </c>
      <c r="BK220" s="187">
        <f>ROUND(I220*H220,2)</f>
        <v>0</v>
      </c>
      <c r="BL220" s="19" t="s">
        <v>142</v>
      </c>
      <c r="BM220" s="186" t="s">
        <v>309</v>
      </c>
    </row>
    <row r="221" spans="1:65" s="13" customFormat="1" ht="11.25">
      <c r="B221" s="193"/>
      <c r="C221" s="194"/>
      <c r="D221" s="188" t="s">
        <v>146</v>
      </c>
      <c r="E221" s="195" t="s">
        <v>19</v>
      </c>
      <c r="F221" s="196" t="s">
        <v>303</v>
      </c>
      <c r="G221" s="194"/>
      <c r="H221" s="195" t="s">
        <v>19</v>
      </c>
      <c r="I221" s="197"/>
      <c r="J221" s="194"/>
      <c r="K221" s="194"/>
      <c r="L221" s="198"/>
      <c r="M221" s="199"/>
      <c r="N221" s="200"/>
      <c r="O221" s="200"/>
      <c r="P221" s="200"/>
      <c r="Q221" s="200"/>
      <c r="R221" s="200"/>
      <c r="S221" s="200"/>
      <c r="T221" s="201"/>
      <c r="AT221" s="202" t="s">
        <v>146</v>
      </c>
      <c r="AU221" s="202" t="s">
        <v>86</v>
      </c>
      <c r="AV221" s="13" t="s">
        <v>83</v>
      </c>
      <c r="AW221" s="13" t="s">
        <v>37</v>
      </c>
      <c r="AX221" s="13" t="s">
        <v>75</v>
      </c>
      <c r="AY221" s="202" t="s">
        <v>135</v>
      </c>
    </row>
    <row r="222" spans="1:65" s="13" customFormat="1" ht="11.25">
      <c r="B222" s="193"/>
      <c r="C222" s="194"/>
      <c r="D222" s="188" t="s">
        <v>146</v>
      </c>
      <c r="E222" s="195" t="s">
        <v>19</v>
      </c>
      <c r="F222" s="196" t="s">
        <v>294</v>
      </c>
      <c r="G222" s="194"/>
      <c r="H222" s="195" t="s">
        <v>19</v>
      </c>
      <c r="I222" s="197"/>
      <c r="J222" s="194"/>
      <c r="K222" s="194"/>
      <c r="L222" s="198"/>
      <c r="M222" s="199"/>
      <c r="N222" s="200"/>
      <c r="O222" s="200"/>
      <c r="P222" s="200"/>
      <c r="Q222" s="200"/>
      <c r="R222" s="200"/>
      <c r="S222" s="200"/>
      <c r="T222" s="201"/>
      <c r="AT222" s="202" t="s">
        <v>146</v>
      </c>
      <c r="AU222" s="202" t="s">
        <v>86</v>
      </c>
      <c r="AV222" s="13" t="s">
        <v>83</v>
      </c>
      <c r="AW222" s="13" t="s">
        <v>37</v>
      </c>
      <c r="AX222" s="13" t="s">
        <v>75</v>
      </c>
      <c r="AY222" s="202" t="s">
        <v>135</v>
      </c>
    </row>
    <row r="223" spans="1:65" s="14" customFormat="1" ht="11.25">
      <c r="B223" s="203"/>
      <c r="C223" s="204"/>
      <c r="D223" s="188" t="s">
        <v>146</v>
      </c>
      <c r="E223" s="205" t="s">
        <v>19</v>
      </c>
      <c r="F223" s="206" t="s">
        <v>295</v>
      </c>
      <c r="G223" s="204"/>
      <c r="H223" s="207">
        <v>30.21</v>
      </c>
      <c r="I223" s="208"/>
      <c r="J223" s="204"/>
      <c r="K223" s="204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146</v>
      </c>
      <c r="AU223" s="213" t="s">
        <v>86</v>
      </c>
      <c r="AV223" s="14" t="s">
        <v>86</v>
      </c>
      <c r="AW223" s="14" t="s">
        <v>37</v>
      </c>
      <c r="AX223" s="14" t="s">
        <v>75</v>
      </c>
      <c r="AY223" s="213" t="s">
        <v>135</v>
      </c>
    </row>
    <row r="224" spans="1:65" s="13" customFormat="1" ht="22.5">
      <c r="B224" s="193"/>
      <c r="C224" s="194"/>
      <c r="D224" s="188" t="s">
        <v>146</v>
      </c>
      <c r="E224" s="195" t="s">
        <v>19</v>
      </c>
      <c r="F224" s="196" t="s">
        <v>296</v>
      </c>
      <c r="G224" s="194"/>
      <c r="H224" s="195" t="s">
        <v>19</v>
      </c>
      <c r="I224" s="197"/>
      <c r="J224" s="194"/>
      <c r="K224" s="194"/>
      <c r="L224" s="198"/>
      <c r="M224" s="199"/>
      <c r="N224" s="200"/>
      <c r="O224" s="200"/>
      <c r="P224" s="200"/>
      <c r="Q224" s="200"/>
      <c r="R224" s="200"/>
      <c r="S224" s="200"/>
      <c r="T224" s="201"/>
      <c r="AT224" s="202" t="s">
        <v>146</v>
      </c>
      <c r="AU224" s="202" t="s">
        <v>86</v>
      </c>
      <c r="AV224" s="13" t="s">
        <v>83</v>
      </c>
      <c r="AW224" s="13" t="s">
        <v>37</v>
      </c>
      <c r="AX224" s="13" t="s">
        <v>75</v>
      </c>
      <c r="AY224" s="202" t="s">
        <v>135</v>
      </c>
    </row>
    <row r="225" spans="1:65" s="14" customFormat="1" ht="11.25">
      <c r="B225" s="203"/>
      <c r="C225" s="204"/>
      <c r="D225" s="188" t="s">
        <v>146</v>
      </c>
      <c r="E225" s="205" t="s">
        <v>19</v>
      </c>
      <c r="F225" s="206" t="s">
        <v>304</v>
      </c>
      <c r="G225" s="204"/>
      <c r="H225" s="207">
        <v>92.210999999999999</v>
      </c>
      <c r="I225" s="208"/>
      <c r="J225" s="204"/>
      <c r="K225" s="204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146</v>
      </c>
      <c r="AU225" s="213" t="s">
        <v>86</v>
      </c>
      <c r="AV225" s="14" t="s">
        <v>86</v>
      </c>
      <c r="AW225" s="14" t="s">
        <v>37</v>
      </c>
      <c r="AX225" s="14" t="s">
        <v>75</v>
      </c>
      <c r="AY225" s="213" t="s">
        <v>135</v>
      </c>
    </row>
    <row r="226" spans="1:65" s="16" customFormat="1" ht="11.25">
      <c r="B226" s="225"/>
      <c r="C226" s="226"/>
      <c r="D226" s="188" t="s">
        <v>146</v>
      </c>
      <c r="E226" s="227" t="s">
        <v>19</v>
      </c>
      <c r="F226" s="228" t="s">
        <v>247</v>
      </c>
      <c r="G226" s="226"/>
      <c r="H226" s="229">
        <v>122.42100000000001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AT226" s="235" t="s">
        <v>146</v>
      </c>
      <c r="AU226" s="235" t="s">
        <v>86</v>
      </c>
      <c r="AV226" s="16" t="s">
        <v>142</v>
      </c>
      <c r="AW226" s="16" t="s">
        <v>37</v>
      </c>
      <c r="AX226" s="16" t="s">
        <v>83</v>
      </c>
      <c r="AY226" s="235" t="s">
        <v>135</v>
      </c>
    </row>
    <row r="227" spans="1:65" s="2" customFormat="1" ht="37.9" customHeight="1">
      <c r="A227" s="36"/>
      <c r="B227" s="37"/>
      <c r="C227" s="175" t="s">
        <v>310</v>
      </c>
      <c r="D227" s="175" t="s">
        <v>137</v>
      </c>
      <c r="E227" s="176" t="s">
        <v>311</v>
      </c>
      <c r="F227" s="177" t="s">
        <v>312</v>
      </c>
      <c r="G227" s="178" t="s">
        <v>189</v>
      </c>
      <c r="H227" s="179">
        <v>112.41800000000001</v>
      </c>
      <c r="I227" s="180"/>
      <c r="J227" s="181">
        <f>ROUND(I227*H227,2)</f>
        <v>0</v>
      </c>
      <c r="K227" s="177" t="s">
        <v>141</v>
      </c>
      <c r="L227" s="41"/>
      <c r="M227" s="182" t="s">
        <v>19</v>
      </c>
      <c r="N227" s="183" t="s">
        <v>46</v>
      </c>
      <c r="O227" s="66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6" t="s">
        <v>142</v>
      </c>
      <c r="AT227" s="186" t="s">
        <v>137</v>
      </c>
      <c r="AU227" s="186" t="s">
        <v>86</v>
      </c>
      <c r="AY227" s="19" t="s">
        <v>135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19" t="s">
        <v>83</v>
      </c>
      <c r="BK227" s="187">
        <f>ROUND(I227*H227,2)</f>
        <v>0</v>
      </c>
      <c r="BL227" s="19" t="s">
        <v>142</v>
      </c>
      <c r="BM227" s="186" t="s">
        <v>313</v>
      </c>
    </row>
    <row r="228" spans="1:65" s="2" customFormat="1" ht="87.75">
      <c r="A228" s="36"/>
      <c r="B228" s="37"/>
      <c r="C228" s="38"/>
      <c r="D228" s="188" t="s">
        <v>144</v>
      </c>
      <c r="E228" s="38"/>
      <c r="F228" s="189" t="s">
        <v>314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144</v>
      </c>
      <c r="AU228" s="19" t="s">
        <v>86</v>
      </c>
    </row>
    <row r="229" spans="1:65" s="13" customFormat="1" ht="11.25">
      <c r="B229" s="193"/>
      <c r="C229" s="194"/>
      <c r="D229" s="188" t="s">
        <v>146</v>
      </c>
      <c r="E229" s="195" t="s">
        <v>19</v>
      </c>
      <c r="F229" s="196" t="s">
        <v>315</v>
      </c>
      <c r="G229" s="194"/>
      <c r="H229" s="195" t="s">
        <v>19</v>
      </c>
      <c r="I229" s="197"/>
      <c r="J229" s="194"/>
      <c r="K229" s="194"/>
      <c r="L229" s="198"/>
      <c r="M229" s="199"/>
      <c r="N229" s="200"/>
      <c r="O229" s="200"/>
      <c r="P229" s="200"/>
      <c r="Q229" s="200"/>
      <c r="R229" s="200"/>
      <c r="S229" s="200"/>
      <c r="T229" s="201"/>
      <c r="AT229" s="202" t="s">
        <v>146</v>
      </c>
      <c r="AU229" s="202" t="s">
        <v>86</v>
      </c>
      <c r="AV229" s="13" t="s">
        <v>83</v>
      </c>
      <c r="AW229" s="13" t="s">
        <v>37</v>
      </c>
      <c r="AX229" s="13" t="s">
        <v>75</v>
      </c>
      <c r="AY229" s="202" t="s">
        <v>135</v>
      </c>
    </row>
    <row r="230" spans="1:65" s="14" customFormat="1" ht="11.25">
      <c r="B230" s="203"/>
      <c r="C230" s="204"/>
      <c r="D230" s="188" t="s">
        <v>146</v>
      </c>
      <c r="E230" s="205" t="s">
        <v>19</v>
      </c>
      <c r="F230" s="206" t="s">
        <v>316</v>
      </c>
      <c r="G230" s="204"/>
      <c r="H230" s="207">
        <v>112.41800000000001</v>
      </c>
      <c r="I230" s="208"/>
      <c r="J230" s="204"/>
      <c r="K230" s="204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146</v>
      </c>
      <c r="AU230" s="213" t="s">
        <v>86</v>
      </c>
      <c r="AV230" s="14" t="s">
        <v>86</v>
      </c>
      <c r="AW230" s="14" t="s">
        <v>37</v>
      </c>
      <c r="AX230" s="14" t="s">
        <v>75</v>
      </c>
      <c r="AY230" s="213" t="s">
        <v>135</v>
      </c>
    </row>
    <row r="231" spans="1:65" s="16" customFormat="1" ht="11.25">
      <c r="B231" s="225"/>
      <c r="C231" s="226"/>
      <c r="D231" s="188" t="s">
        <v>146</v>
      </c>
      <c r="E231" s="227" t="s">
        <v>19</v>
      </c>
      <c r="F231" s="228" t="s">
        <v>247</v>
      </c>
      <c r="G231" s="226"/>
      <c r="H231" s="229">
        <v>112.41800000000001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AT231" s="235" t="s">
        <v>146</v>
      </c>
      <c r="AU231" s="235" t="s">
        <v>86</v>
      </c>
      <c r="AV231" s="16" t="s">
        <v>142</v>
      </c>
      <c r="AW231" s="16" t="s">
        <v>37</v>
      </c>
      <c r="AX231" s="16" t="s">
        <v>83</v>
      </c>
      <c r="AY231" s="235" t="s">
        <v>135</v>
      </c>
    </row>
    <row r="232" spans="1:65" s="2" customFormat="1" ht="14.45" customHeight="1">
      <c r="A232" s="36"/>
      <c r="B232" s="37"/>
      <c r="C232" s="236" t="s">
        <v>317</v>
      </c>
      <c r="D232" s="236" t="s">
        <v>299</v>
      </c>
      <c r="E232" s="237" t="s">
        <v>318</v>
      </c>
      <c r="F232" s="238" t="s">
        <v>319</v>
      </c>
      <c r="G232" s="239" t="s">
        <v>285</v>
      </c>
      <c r="H232" s="240">
        <v>202.352</v>
      </c>
      <c r="I232" s="241"/>
      <c r="J232" s="242">
        <f>ROUND(I232*H232,2)</f>
        <v>0</v>
      </c>
      <c r="K232" s="238" t="s">
        <v>141</v>
      </c>
      <c r="L232" s="243"/>
      <c r="M232" s="244" t="s">
        <v>19</v>
      </c>
      <c r="N232" s="245" t="s">
        <v>46</v>
      </c>
      <c r="O232" s="66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177</v>
      </c>
      <c r="AT232" s="186" t="s">
        <v>299</v>
      </c>
      <c r="AU232" s="186" t="s">
        <v>86</v>
      </c>
      <c r="AY232" s="19" t="s">
        <v>135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83</v>
      </c>
      <c r="BK232" s="187">
        <f>ROUND(I232*H232,2)</f>
        <v>0</v>
      </c>
      <c r="BL232" s="19" t="s">
        <v>142</v>
      </c>
      <c r="BM232" s="186" t="s">
        <v>320</v>
      </c>
    </row>
    <row r="233" spans="1:65" s="14" customFormat="1" ht="11.25">
      <c r="B233" s="203"/>
      <c r="C233" s="204"/>
      <c r="D233" s="188" t="s">
        <v>146</v>
      </c>
      <c r="E233" s="205" t="s">
        <v>19</v>
      </c>
      <c r="F233" s="206" t="s">
        <v>321</v>
      </c>
      <c r="G233" s="204"/>
      <c r="H233" s="207">
        <v>202.352</v>
      </c>
      <c r="I233" s="208"/>
      <c r="J233" s="204"/>
      <c r="K233" s="204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146</v>
      </c>
      <c r="AU233" s="213" t="s">
        <v>86</v>
      </c>
      <c r="AV233" s="14" t="s">
        <v>86</v>
      </c>
      <c r="AW233" s="14" t="s">
        <v>37</v>
      </c>
      <c r="AX233" s="14" t="s">
        <v>83</v>
      </c>
      <c r="AY233" s="213" t="s">
        <v>135</v>
      </c>
    </row>
    <row r="234" spans="1:65" s="12" customFormat="1" ht="22.9" customHeight="1">
      <c r="B234" s="159"/>
      <c r="C234" s="160"/>
      <c r="D234" s="161" t="s">
        <v>74</v>
      </c>
      <c r="E234" s="173" t="s">
        <v>86</v>
      </c>
      <c r="F234" s="173" t="s">
        <v>322</v>
      </c>
      <c r="G234" s="160"/>
      <c r="H234" s="160"/>
      <c r="I234" s="163"/>
      <c r="J234" s="174">
        <f>BK234</f>
        <v>0</v>
      </c>
      <c r="K234" s="160"/>
      <c r="L234" s="165"/>
      <c r="M234" s="166"/>
      <c r="N234" s="167"/>
      <c r="O234" s="167"/>
      <c r="P234" s="168">
        <f>SUM(P235:P238)</f>
        <v>0</v>
      </c>
      <c r="Q234" s="167"/>
      <c r="R234" s="168">
        <f>SUM(R235:R238)</f>
        <v>0</v>
      </c>
      <c r="S234" s="167"/>
      <c r="T234" s="169">
        <f>SUM(T235:T238)</f>
        <v>0</v>
      </c>
      <c r="AR234" s="170" t="s">
        <v>83</v>
      </c>
      <c r="AT234" s="171" t="s">
        <v>74</v>
      </c>
      <c r="AU234" s="171" t="s">
        <v>83</v>
      </c>
      <c r="AY234" s="170" t="s">
        <v>135</v>
      </c>
      <c r="BK234" s="172">
        <f>SUM(BK235:BK238)</f>
        <v>0</v>
      </c>
    </row>
    <row r="235" spans="1:65" s="2" customFormat="1" ht="24.2" customHeight="1">
      <c r="A235" s="36"/>
      <c r="B235" s="37"/>
      <c r="C235" s="175" t="s">
        <v>323</v>
      </c>
      <c r="D235" s="175" t="s">
        <v>137</v>
      </c>
      <c r="E235" s="176" t="s">
        <v>324</v>
      </c>
      <c r="F235" s="177" t="s">
        <v>325</v>
      </c>
      <c r="G235" s="178" t="s">
        <v>227</v>
      </c>
      <c r="H235" s="179">
        <v>288.25</v>
      </c>
      <c r="I235" s="180"/>
      <c r="J235" s="181">
        <f>ROUND(I235*H235,2)</f>
        <v>0</v>
      </c>
      <c r="K235" s="177" t="s">
        <v>141</v>
      </c>
      <c r="L235" s="41"/>
      <c r="M235" s="182" t="s">
        <v>19</v>
      </c>
      <c r="N235" s="183" t="s">
        <v>46</v>
      </c>
      <c r="O235" s="66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6" t="s">
        <v>142</v>
      </c>
      <c r="AT235" s="186" t="s">
        <v>137</v>
      </c>
      <c r="AU235" s="186" t="s">
        <v>86</v>
      </c>
      <c r="AY235" s="19" t="s">
        <v>135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19" t="s">
        <v>83</v>
      </c>
      <c r="BK235" s="187">
        <f>ROUND(I235*H235,2)</f>
        <v>0</v>
      </c>
      <c r="BL235" s="19" t="s">
        <v>142</v>
      </c>
      <c r="BM235" s="186" t="s">
        <v>326</v>
      </c>
    </row>
    <row r="236" spans="1:65" s="2" customFormat="1" ht="48.75">
      <c r="A236" s="36"/>
      <c r="B236" s="37"/>
      <c r="C236" s="38"/>
      <c r="D236" s="188" t="s">
        <v>144</v>
      </c>
      <c r="E236" s="38"/>
      <c r="F236" s="189" t="s">
        <v>327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144</v>
      </c>
      <c r="AU236" s="19" t="s">
        <v>86</v>
      </c>
    </row>
    <row r="237" spans="1:65" s="13" customFormat="1" ht="11.25">
      <c r="B237" s="193"/>
      <c r="C237" s="194"/>
      <c r="D237" s="188" t="s">
        <v>146</v>
      </c>
      <c r="E237" s="195" t="s">
        <v>19</v>
      </c>
      <c r="F237" s="196" t="s">
        <v>328</v>
      </c>
      <c r="G237" s="194"/>
      <c r="H237" s="195" t="s">
        <v>19</v>
      </c>
      <c r="I237" s="197"/>
      <c r="J237" s="194"/>
      <c r="K237" s="194"/>
      <c r="L237" s="198"/>
      <c r="M237" s="199"/>
      <c r="N237" s="200"/>
      <c r="O237" s="200"/>
      <c r="P237" s="200"/>
      <c r="Q237" s="200"/>
      <c r="R237" s="200"/>
      <c r="S237" s="200"/>
      <c r="T237" s="201"/>
      <c r="AT237" s="202" t="s">
        <v>146</v>
      </c>
      <c r="AU237" s="202" t="s">
        <v>86</v>
      </c>
      <c r="AV237" s="13" t="s">
        <v>83</v>
      </c>
      <c r="AW237" s="13" t="s">
        <v>37</v>
      </c>
      <c r="AX237" s="13" t="s">
        <v>75</v>
      </c>
      <c r="AY237" s="202" t="s">
        <v>135</v>
      </c>
    </row>
    <row r="238" spans="1:65" s="14" customFormat="1" ht="11.25">
      <c r="B238" s="203"/>
      <c r="C238" s="204"/>
      <c r="D238" s="188" t="s">
        <v>146</v>
      </c>
      <c r="E238" s="205" t="s">
        <v>19</v>
      </c>
      <c r="F238" s="206" t="s">
        <v>329</v>
      </c>
      <c r="G238" s="204"/>
      <c r="H238" s="207">
        <v>288.25</v>
      </c>
      <c r="I238" s="208"/>
      <c r="J238" s="204"/>
      <c r="K238" s="204"/>
      <c r="L238" s="209"/>
      <c r="M238" s="210"/>
      <c r="N238" s="211"/>
      <c r="O238" s="211"/>
      <c r="P238" s="211"/>
      <c r="Q238" s="211"/>
      <c r="R238" s="211"/>
      <c r="S238" s="211"/>
      <c r="T238" s="212"/>
      <c r="AT238" s="213" t="s">
        <v>146</v>
      </c>
      <c r="AU238" s="213" t="s">
        <v>86</v>
      </c>
      <c r="AV238" s="14" t="s">
        <v>86</v>
      </c>
      <c r="AW238" s="14" t="s">
        <v>37</v>
      </c>
      <c r="AX238" s="14" t="s">
        <v>83</v>
      </c>
      <c r="AY238" s="213" t="s">
        <v>135</v>
      </c>
    </row>
    <row r="239" spans="1:65" s="12" customFormat="1" ht="22.9" customHeight="1">
      <c r="B239" s="159"/>
      <c r="C239" s="160"/>
      <c r="D239" s="161" t="s">
        <v>74</v>
      </c>
      <c r="E239" s="173" t="s">
        <v>142</v>
      </c>
      <c r="F239" s="173" t="s">
        <v>330</v>
      </c>
      <c r="G239" s="160"/>
      <c r="H239" s="160"/>
      <c r="I239" s="163"/>
      <c r="J239" s="174">
        <f>BK239</f>
        <v>0</v>
      </c>
      <c r="K239" s="160"/>
      <c r="L239" s="165"/>
      <c r="M239" s="166"/>
      <c r="N239" s="167"/>
      <c r="O239" s="167"/>
      <c r="P239" s="168">
        <f>SUM(P240:P248)</f>
        <v>0</v>
      </c>
      <c r="Q239" s="167"/>
      <c r="R239" s="168">
        <f>SUM(R240:R248)</f>
        <v>2.294649E-2</v>
      </c>
      <c r="S239" s="167"/>
      <c r="T239" s="169">
        <f>SUM(T240:T248)</f>
        <v>0</v>
      </c>
      <c r="AR239" s="170" t="s">
        <v>83</v>
      </c>
      <c r="AT239" s="171" t="s">
        <v>74</v>
      </c>
      <c r="AU239" s="171" t="s">
        <v>83</v>
      </c>
      <c r="AY239" s="170" t="s">
        <v>135</v>
      </c>
      <c r="BK239" s="172">
        <f>SUM(BK240:BK248)</f>
        <v>0</v>
      </c>
    </row>
    <row r="240" spans="1:65" s="2" customFormat="1" ht="14.45" customHeight="1">
      <c r="A240" s="36"/>
      <c r="B240" s="37"/>
      <c r="C240" s="175" t="s">
        <v>331</v>
      </c>
      <c r="D240" s="175" t="s">
        <v>137</v>
      </c>
      <c r="E240" s="176" t="s">
        <v>332</v>
      </c>
      <c r="F240" s="177" t="s">
        <v>333</v>
      </c>
      <c r="G240" s="178" t="s">
        <v>189</v>
      </c>
      <c r="H240" s="179">
        <v>28.824999999999999</v>
      </c>
      <c r="I240" s="180"/>
      <c r="J240" s="181">
        <f>ROUND(I240*H240,2)</f>
        <v>0</v>
      </c>
      <c r="K240" s="177" t="s">
        <v>141</v>
      </c>
      <c r="L240" s="41"/>
      <c r="M240" s="182" t="s">
        <v>19</v>
      </c>
      <c r="N240" s="183" t="s">
        <v>46</v>
      </c>
      <c r="O240" s="66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142</v>
      </c>
      <c r="AT240" s="186" t="s">
        <v>137</v>
      </c>
      <c r="AU240" s="186" t="s">
        <v>86</v>
      </c>
      <c r="AY240" s="19" t="s">
        <v>135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83</v>
      </c>
      <c r="BK240" s="187">
        <f>ROUND(I240*H240,2)</f>
        <v>0</v>
      </c>
      <c r="BL240" s="19" t="s">
        <v>142</v>
      </c>
      <c r="BM240" s="186" t="s">
        <v>334</v>
      </c>
    </row>
    <row r="241" spans="1:65" s="2" customFormat="1" ht="39">
      <c r="A241" s="36"/>
      <c r="B241" s="37"/>
      <c r="C241" s="38"/>
      <c r="D241" s="188" t="s">
        <v>144</v>
      </c>
      <c r="E241" s="38"/>
      <c r="F241" s="189" t="s">
        <v>335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144</v>
      </c>
      <c r="AU241" s="19" t="s">
        <v>86</v>
      </c>
    </row>
    <row r="242" spans="1:65" s="13" customFormat="1" ht="11.25">
      <c r="B242" s="193"/>
      <c r="C242" s="194"/>
      <c r="D242" s="188" t="s">
        <v>146</v>
      </c>
      <c r="E242" s="195" t="s">
        <v>19</v>
      </c>
      <c r="F242" s="196" t="s">
        <v>336</v>
      </c>
      <c r="G242" s="194"/>
      <c r="H242" s="195" t="s">
        <v>19</v>
      </c>
      <c r="I242" s="197"/>
      <c r="J242" s="194"/>
      <c r="K242" s="194"/>
      <c r="L242" s="198"/>
      <c r="M242" s="199"/>
      <c r="N242" s="200"/>
      <c r="O242" s="200"/>
      <c r="P242" s="200"/>
      <c r="Q242" s="200"/>
      <c r="R242" s="200"/>
      <c r="S242" s="200"/>
      <c r="T242" s="201"/>
      <c r="AT242" s="202" t="s">
        <v>146</v>
      </c>
      <c r="AU242" s="202" t="s">
        <v>86</v>
      </c>
      <c r="AV242" s="13" t="s">
        <v>83</v>
      </c>
      <c r="AW242" s="13" t="s">
        <v>37</v>
      </c>
      <c r="AX242" s="13" t="s">
        <v>75</v>
      </c>
      <c r="AY242" s="202" t="s">
        <v>135</v>
      </c>
    </row>
    <row r="243" spans="1:65" s="14" customFormat="1" ht="11.25">
      <c r="B243" s="203"/>
      <c r="C243" s="204"/>
      <c r="D243" s="188" t="s">
        <v>146</v>
      </c>
      <c r="E243" s="205" t="s">
        <v>19</v>
      </c>
      <c r="F243" s="206" t="s">
        <v>337</v>
      </c>
      <c r="G243" s="204"/>
      <c r="H243" s="207">
        <v>28.824999999999999</v>
      </c>
      <c r="I243" s="208"/>
      <c r="J243" s="204"/>
      <c r="K243" s="204"/>
      <c r="L243" s="209"/>
      <c r="M243" s="210"/>
      <c r="N243" s="211"/>
      <c r="O243" s="211"/>
      <c r="P243" s="211"/>
      <c r="Q243" s="211"/>
      <c r="R243" s="211"/>
      <c r="S243" s="211"/>
      <c r="T243" s="212"/>
      <c r="AT243" s="213" t="s">
        <v>146</v>
      </c>
      <c r="AU243" s="213" t="s">
        <v>86</v>
      </c>
      <c r="AV243" s="14" t="s">
        <v>86</v>
      </c>
      <c r="AW243" s="14" t="s">
        <v>37</v>
      </c>
      <c r="AX243" s="14" t="s">
        <v>83</v>
      </c>
      <c r="AY243" s="213" t="s">
        <v>135</v>
      </c>
    </row>
    <row r="244" spans="1:65" s="2" customFormat="1" ht="14.45" customHeight="1">
      <c r="A244" s="36"/>
      <c r="B244" s="37"/>
      <c r="C244" s="175" t="s">
        <v>338</v>
      </c>
      <c r="D244" s="175" t="s">
        <v>137</v>
      </c>
      <c r="E244" s="176" t="s">
        <v>339</v>
      </c>
      <c r="F244" s="177" t="s">
        <v>340</v>
      </c>
      <c r="G244" s="178" t="s">
        <v>189</v>
      </c>
      <c r="H244" s="179">
        <v>0.60199999999999998</v>
      </c>
      <c r="I244" s="180"/>
      <c r="J244" s="181">
        <f>ROUND(I244*H244,2)</f>
        <v>0</v>
      </c>
      <c r="K244" s="177" t="s">
        <v>141</v>
      </c>
      <c r="L244" s="41"/>
      <c r="M244" s="182" t="s">
        <v>19</v>
      </c>
      <c r="N244" s="183" t="s">
        <v>46</v>
      </c>
      <c r="O244" s="66"/>
      <c r="P244" s="184">
        <f>O244*H244</f>
        <v>0</v>
      </c>
      <c r="Q244" s="184">
        <v>0</v>
      </c>
      <c r="R244" s="184">
        <f>Q244*H244</f>
        <v>0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142</v>
      </c>
      <c r="AT244" s="186" t="s">
        <v>137</v>
      </c>
      <c r="AU244" s="186" t="s">
        <v>86</v>
      </c>
      <c r="AY244" s="19" t="s">
        <v>135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83</v>
      </c>
      <c r="BK244" s="187">
        <f>ROUND(I244*H244,2)</f>
        <v>0</v>
      </c>
      <c r="BL244" s="19" t="s">
        <v>142</v>
      </c>
      <c r="BM244" s="186" t="s">
        <v>341</v>
      </c>
    </row>
    <row r="245" spans="1:65" s="2" customFormat="1" ht="39">
      <c r="A245" s="36"/>
      <c r="B245" s="37"/>
      <c r="C245" s="38"/>
      <c r="D245" s="188" t="s">
        <v>144</v>
      </c>
      <c r="E245" s="38"/>
      <c r="F245" s="189" t="s">
        <v>342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144</v>
      </c>
      <c r="AU245" s="19" t="s">
        <v>86</v>
      </c>
    </row>
    <row r="246" spans="1:65" s="14" customFormat="1" ht="11.25">
      <c r="B246" s="203"/>
      <c r="C246" s="204"/>
      <c r="D246" s="188" t="s">
        <v>146</v>
      </c>
      <c r="E246" s="205" t="s">
        <v>19</v>
      </c>
      <c r="F246" s="206" t="s">
        <v>343</v>
      </c>
      <c r="G246" s="204"/>
      <c r="H246" s="207">
        <v>0.60199999999999998</v>
      </c>
      <c r="I246" s="208"/>
      <c r="J246" s="204"/>
      <c r="K246" s="204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146</v>
      </c>
      <c r="AU246" s="213" t="s">
        <v>86</v>
      </c>
      <c r="AV246" s="14" t="s">
        <v>86</v>
      </c>
      <c r="AW246" s="14" t="s">
        <v>37</v>
      </c>
      <c r="AX246" s="14" t="s">
        <v>83</v>
      </c>
      <c r="AY246" s="213" t="s">
        <v>135</v>
      </c>
    </row>
    <row r="247" spans="1:65" s="2" customFormat="1" ht="14.45" customHeight="1">
      <c r="A247" s="36"/>
      <c r="B247" s="37"/>
      <c r="C247" s="175" t="s">
        <v>344</v>
      </c>
      <c r="D247" s="175" t="s">
        <v>137</v>
      </c>
      <c r="E247" s="176" t="s">
        <v>345</v>
      </c>
      <c r="F247" s="177" t="s">
        <v>346</v>
      </c>
      <c r="G247" s="178" t="s">
        <v>227</v>
      </c>
      <c r="H247" s="179">
        <v>3.5910000000000002</v>
      </c>
      <c r="I247" s="180"/>
      <c r="J247" s="181">
        <f>ROUND(I247*H247,2)</f>
        <v>0</v>
      </c>
      <c r="K247" s="177" t="s">
        <v>141</v>
      </c>
      <c r="L247" s="41"/>
      <c r="M247" s="182" t="s">
        <v>19</v>
      </c>
      <c r="N247" s="183" t="s">
        <v>46</v>
      </c>
      <c r="O247" s="66"/>
      <c r="P247" s="184">
        <f>O247*H247</f>
        <v>0</v>
      </c>
      <c r="Q247" s="184">
        <v>6.3899999999999998E-3</v>
      </c>
      <c r="R247" s="184">
        <f>Q247*H247</f>
        <v>2.294649E-2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142</v>
      </c>
      <c r="AT247" s="186" t="s">
        <v>137</v>
      </c>
      <c r="AU247" s="186" t="s">
        <v>86</v>
      </c>
      <c r="AY247" s="19" t="s">
        <v>135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83</v>
      </c>
      <c r="BK247" s="187">
        <f>ROUND(I247*H247,2)</f>
        <v>0</v>
      </c>
      <c r="BL247" s="19" t="s">
        <v>142</v>
      </c>
      <c r="BM247" s="186" t="s">
        <v>347</v>
      </c>
    </row>
    <row r="248" spans="1:65" s="14" customFormat="1" ht="11.25">
      <c r="B248" s="203"/>
      <c r="C248" s="204"/>
      <c r="D248" s="188" t="s">
        <v>146</v>
      </c>
      <c r="E248" s="205" t="s">
        <v>19</v>
      </c>
      <c r="F248" s="206" t="s">
        <v>348</v>
      </c>
      <c r="G248" s="204"/>
      <c r="H248" s="207">
        <v>3.5910000000000002</v>
      </c>
      <c r="I248" s="208"/>
      <c r="J248" s="204"/>
      <c r="K248" s="204"/>
      <c r="L248" s="209"/>
      <c r="M248" s="210"/>
      <c r="N248" s="211"/>
      <c r="O248" s="211"/>
      <c r="P248" s="211"/>
      <c r="Q248" s="211"/>
      <c r="R248" s="211"/>
      <c r="S248" s="211"/>
      <c r="T248" s="212"/>
      <c r="AT248" s="213" t="s">
        <v>146</v>
      </c>
      <c r="AU248" s="213" t="s">
        <v>86</v>
      </c>
      <c r="AV248" s="14" t="s">
        <v>86</v>
      </c>
      <c r="AW248" s="14" t="s">
        <v>37</v>
      </c>
      <c r="AX248" s="14" t="s">
        <v>83</v>
      </c>
      <c r="AY248" s="213" t="s">
        <v>135</v>
      </c>
    </row>
    <row r="249" spans="1:65" s="12" customFormat="1" ht="22.9" customHeight="1">
      <c r="B249" s="159"/>
      <c r="C249" s="160"/>
      <c r="D249" s="161" t="s">
        <v>74</v>
      </c>
      <c r="E249" s="173" t="s">
        <v>177</v>
      </c>
      <c r="F249" s="173" t="s">
        <v>349</v>
      </c>
      <c r="G249" s="160"/>
      <c r="H249" s="160"/>
      <c r="I249" s="163"/>
      <c r="J249" s="174">
        <f>BK249</f>
        <v>0</v>
      </c>
      <c r="K249" s="160"/>
      <c r="L249" s="165"/>
      <c r="M249" s="166"/>
      <c r="N249" s="167"/>
      <c r="O249" s="167"/>
      <c r="P249" s="168">
        <f>SUM(P250:P377)</f>
        <v>0</v>
      </c>
      <c r="Q249" s="167"/>
      <c r="R249" s="168">
        <f>SUM(R250:R377)</f>
        <v>3.5925087399999995</v>
      </c>
      <c r="S249" s="167"/>
      <c r="T249" s="169">
        <f>SUM(T250:T377)</f>
        <v>51.493300000000005</v>
      </c>
      <c r="AR249" s="170" t="s">
        <v>83</v>
      </c>
      <c r="AT249" s="171" t="s">
        <v>74</v>
      </c>
      <c r="AU249" s="171" t="s">
        <v>83</v>
      </c>
      <c r="AY249" s="170" t="s">
        <v>135</v>
      </c>
      <c r="BK249" s="172">
        <f>SUM(BK250:BK377)</f>
        <v>0</v>
      </c>
    </row>
    <row r="250" spans="1:65" s="2" customFormat="1" ht="14.45" customHeight="1">
      <c r="A250" s="36"/>
      <c r="B250" s="37"/>
      <c r="C250" s="175" t="s">
        <v>350</v>
      </c>
      <c r="D250" s="175" t="s">
        <v>137</v>
      </c>
      <c r="E250" s="176" t="s">
        <v>351</v>
      </c>
      <c r="F250" s="177" t="s">
        <v>352</v>
      </c>
      <c r="G250" s="178" t="s">
        <v>140</v>
      </c>
      <c r="H250" s="179">
        <v>130</v>
      </c>
      <c r="I250" s="180"/>
      <c r="J250" s="181">
        <f>ROUND(I250*H250,2)</f>
        <v>0</v>
      </c>
      <c r="K250" s="177" t="s">
        <v>141</v>
      </c>
      <c r="L250" s="41"/>
      <c r="M250" s="182" t="s">
        <v>19</v>
      </c>
      <c r="N250" s="183" t="s">
        <v>46</v>
      </c>
      <c r="O250" s="66"/>
      <c r="P250" s="184">
        <f>O250*H250</f>
        <v>0</v>
      </c>
      <c r="Q250" s="184">
        <v>0</v>
      </c>
      <c r="R250" s="184">
        <f>Q250*H250</f>
        <v>0</v>
      </c>
      <c r="S250" s="184">
        <v>0.32</v>
      </c>
      <c r="T250" s="185">
        <f>S250*H250</f>
        <v>41.6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142</v>
      </c>
      <c r="AT250" s="186" t="s">
        <v>137</v>
      </c>
      <c r="AU250" s="186" t="s">
        <v>86</v>
      </c>
      <c r="AY250" s="19" t="s">
        <v>135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83</v>
      </c>
      <c r="BK250" s="187">
        <f>ROUND(I250*H250,2)</f>
        <v>0</v>
      </c>
      <c r="BL250" s="19" t="s">
        <v>142</v>
      </c>
      <c r="BM250" s="186" t="s">
        <v>353</v>
      </c>
    </row>
    <row r="251" spans="1:65" s="2" customFormat="1" ht="39">
      <c r="A251" s="36"/>
      <c r="B251" s="37"/>
      <c r="C251" s="38"/>
      <c r="D251" s="188" t="s">
        <v>144</v>
      </c>
      <c r="E251" s="38"/>
      <c r="F251" s="189" t="s">
        <v>354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144</v>
      </c>
      <c r="AU251" s="19" t="s">
        <v>86</v>
      </c>
    </row>
    <row r="252" spans="1:65" s="13" customFormat="1" ht="11.25">
      <c r="B252" s="193"/>
      <c r="C252" s="194"/>
      <c r="D252" s="188" t="s">
        <v>146</v>
      </c>
      <c r="E252" s="195" t="s">
        <v>19</v>
      </c>
      <c r="F252" s="196" t="s">
        <v>355</v>
      </c>
      <c r="G252" s="194"/>
      <c r="H252" s="195" t="s">
        <v>19</v>
      </c>
      <c r="I252" s="197"/>
      <c r="J252" s="194"/>
      <c r="K252" s="194"/>
      <c r="L252" s="198"/>
      <c r="M252" s="199"/>
      <c r="N252" s="200"/>
      <c r="O252" s="200"/>
      <c r="P252" s="200"/>
      <c r="Q252" s="200"/>
      <c r="R252" s="200"/>
      <c r="S252" s="200"/>
      <c r="T252" s="201"/>
      <c r="AT252" s="202" t="s">
        <v>146</v>
      </c>
      <c r="AU252" s="202" t="s">
        <v>86</v>
      </c>
      <c r="AV252" s="13" t="s">
        <v>83</v>
      </c>
      <c r="AW252" s="13" t="s">
        <v>37</v>
      </c>
      <c r="AX252" s="13" t="s">
        <v>75</v>
      </c>
      <c r="AY252" s="202" t="s">
        <v>135</v>
      </c>
    </row>
    <row r="253" spans="1:65" s="14" customFormat="1" ht="11.25">
      <c r="B253" s="203"/>
      <c r="C253" s="204"/>
      <c r="D253" s="188" t="s">
        <v>146</v>
      </c>
      <c r="E253" s="205" t="s">
        <v>19</v>
      </c>
      <c r="F253" s="206" t="s">
        <v>356</v>
      </c>
      <c r="G253" s="204"/>
      <c r="H253" s="207">
        <v>130</v>
      </c>
      <c r="I253" s="208"/>
      <c r="J253" s="204"/>
      <c r="K253" s="204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146</v>
      </c>
      <c r="AU253" s="213" t="s">
        <v>86</v>
      </c>
      <c r="AV253" s="14" t="s">
        <v>86</v>
      </c>
      <c r="AW253" s="14" t="s">
        <v>37</v>
      </c>
      <c r="AX253" s="14" t="s">
        <v>83</v>
      </c>
      <c r="AY253" s="213" t="s">
        <v>135</v>
      </c>
    </row>
    <row r="254" spans="1:65" s="2" customFormat="1" ht="14.45" customHeight="1">
      <c r="A254" s="36"/>
      <c r="B254" s="37"/>
      <c r="C254" s="175" t="s">
        <v>357</v>
      </c>
      <c r="D254" s="175" t="s">
        <v>137</v>
      </c>
      <c r="E254" s="176" t="s">
        <v>358</v>
      </c>
      <c r="F254" s="177" t="s">
        <v>359</v>
      </c>
      <c r="G254" s="178" t="s">
        <v>162</v>
      </c>
      <c r="H254" s="179">
        <v>2</v>
      </c>
      <c r="I254" s="180"/>
      <c r="J254" s="181">
        <f>ROUND(I254*H254,2)</f>
        <v>0</v>
      </c>
      <c r="K254" s="177" t="s">
        <v>141</v>
      </c>
      <c r="L254" s="41"/>
      <c r="M254" s="182" t="s">
        <v>19</v>
      </c>
      <c r="N254" s="183" t="s">
        <v>46</v>
      </c>
      <c r="O254" s="66"/>
      <c r="P254" s="184">
        <f>O254*H254</f>
        <v>0</v>
      </c>
      <c r="Q254" s="184">
        <v>0</v>
      </c>
      <c r="R254" s="184">
        <f>Q254*H254</f>
        <v>0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142</v>
      </c>
      <c r="AT254" s="186" t="s">
        <v>137</v>
      </c>
      <c r="AU254" s="186" t="s">
        <v>86</v>
      </c>
      <c r="AY254" s="19" t="s">
        <v>135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83</v>
      </c>
      <c r="BK254" s="187">
        <f>ROUND(I254*H254,2)</f>
        <v>0</v>
      </c>
      <c r="BL254" s="19" t="s">
        <v>142</v>
      </c>
      <c r="BM254" s="186" t="s">
        <v>360</v>
      </c>
    </row>
    <row r="255" spans="1:65" s="2" customFormat="1" ht="107.25">
      <c r="A255" s="36"/>
      <c r="B255" s="37"/>
      <c r="C255" s="38"/>
      <c r="D255" s="188" t="s">
        <v>144</v>
      </c>
      <c r="E255" s="38"/>
      <c r="F255" s="189" t="s">
        <v>361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144</v>
      </c>
      <c r="AU255" s="19" t="s">
        <v>86</v>
      </c>
    </row>
    <row r="256" spans="1:65" s="2" customFormat="1" ht="14.45" customHeight="1">
      <c r="A256" s="36"/>
      <c r="B256" s="37"/>
      <c r="C256" s="175" t="s">
        <v>362</v>
      </c>
      <c r="D256" s="175" t="s">
        <v>137</v>
      </c>
      <c r="E256" s="176" t="s">
        <v>363</v>
      </c>
      <c r="F256" s="177" t="s">
        <v>364</v>
      </c>
      <c r="G256" s="178" t="s">
        <v>162</v>
      </c>
      <c r="H256" s="179">
        <v>1</v>
      </c>
      <c r="I256" s="180"/>
      <c r="J256" s="181">
        <f>ROUND(I256*H256,2)</f>
        <v>0</v>
      </c>
      <c r="K256" s="177" t="s">
        <v>141</v>
      </c>
      <c r="L256" s="41"/>
      <c r="M256" s="182" t="s">
        <v>19</v>
      </c>
      <c r="N256" s="183" t="s">
        <v>46</v>
      </c>
      <c r="O256" s="66"/>
      <c r="P256" s="184">
        <f>O256*H256</f>
        <v>0</v>
      </c>
      <c r="Q256" s="184">
        <v>0</v>
      </c>
      <c r="R256" s="184">
        <f>Q256*H256</f>
        <v>0</v>
      </c>
      <c r="S256" s="184">
        <v>0</v>
      </c>
      <c r="T256" s="185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6" t="s">
        <v>142</v>
      </c>
      <c r="AT256" s="186" t="s">
        <v>137</v>
      </c>
      <c r="AU256" s="186" t="s">
        <v>86</v>
      </c>
      <c r="AY256" s="19" t="s">
        <v>135</v>
      </c>
      <c r="BE256" s="187">
        <f>IF(N256="základní",J256,0)</f>
        <v>0</v>
      </c>
      <c r="BF256" s="187">
        <f>IF(N256="snížená",J256,0)</f>
        <v>0</v>
      </c>
      <c r="BG256" s="187">
        <f>IF(N256="zákl. přenesená",J256,0)</f>
        <v>0</v>
      </c>
      <c r="BH256" s="187">
        <f>IF(N256="sníž. přenesená",J256,0)</f>
        <v>0</v>
      </c>
      <c r="BI256" s="187">
        <f>IF(N256="nulová",J256,0)</f>
        <v>0</v>
      </c>
      <c r="BJ256" s="19" t="s">
        <v>83</v>
      </c>
      <c r="BK256" s="187">
        <f>ROUND(I256*H256,2)</f>
        <v>0</v>
      </c>
      <c r="BL256" s="19" t="s">
        <v>142</v>
      </c>
      <c r="BM256" s="186" t="s">
        <v>365</v>
      </c>
    </row>
    <row r="257" spans="1:65" s="2" customFormat="1" ht="107.25">
      <c r="A257" s="36"/>
      <c r="B257" s="37"/>
      <c r="C257" s="38"/>
      <c r="D257" s="188" t="s">
        <v>144</v>
      </c>
      <c r="E257" s="38"/>
      <c r="F257" s="189" t="s">
        <v>361</v>
      </c>
      <c r="G257" s="38"/>
      <c r="H257" s="38"/>
      <c r="I257" s="190"/>
      <c r="J257" s="38"/>
      <c r="K257" s="38"/>
      <c r="L257" s="41"/>
      <c r="M257" s="191"/>
      <c r="N257" s="192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144</v>
      </c>
      <c r="AU257" s="19" t="s">
        <v>86</v>
      </c>
    </row>
    <row r="258" spans="1:65" s="2" customFormat="1" ht="14.45" customHeight="1">
      <c r="A258" s="36"/>
      <c r="B258" s="37"/>
      <c r="C258" s="175" t="s">
        <v>366</v>
      </c>
      <c r="D258" s="175" t="s">
        <v>137</v>
      </c>
      <c r="E258" s="176" t="s">
        <v>367</v>
      </c>
      <c r="F258" s="177" t="s">
        <v>368</v>
      </c>
      <c r="G258" s="178" t="s">
        <v>140</v>
      </c>
      <c r="H258" s="179">
        <v>224</v>
      </c>
      <c r="I258" s="180"/>
      <c r="J258" s="181">
        <f>ROUND(I258*H258,2)</f>
        <v>0</v>
      </c>
      <c r="K258" s="177" t="s">
        <v>141</v>
      </c>
      <c r="L258" s="41"/>
      <c r="M258" s="182" t="s">
        <v>19</v>
      </c>
      <c r="N258" s="183" t="s">
        <v>46</v>
      </c>
      <c r="O258" s="66"/>
      <c r="P258" s="184">
        <f>O258*H258</f>
        <v>0</v>
      </c>
      <c r="Q258" s="184">
        <v>0</v>
      </c>
      <c r="R258" s="184">
        <f>Q258*H258</f>
        <v>0</v>
      </c>
      <c r="S258" s="184">
        <v>4.3999999999999997E-2</v>
      </c>
      <c r="T258" s="185">
        <f>S258*H258</f>
        <v>9.8559999999999999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6" t="s">
        <v>142</v>
      </c>
      <c r="AT258" s="186" t="s">
        <v>137</v>
      </c>
      <c r="AU258" s="186" t="s">
        <v>86</v>
      </c>
      <c r="AY258" s="19" t="s">
        <v>135</v>
      </c>
      <c r="BE258" s="187">
        <f>IF(N258="základní",J258,0)</f>
        <v>0</v>
      </c>
      <c r="BF258" s="187">
        <f>IF(N258="snížená",J258,0)</f>
        <v>0</v>
      </c>
      <c r="BG258" s="187">
        <f>IF(N258="zákl. přenesená",J258,0)</f>
        <v>0</v>
      </c>
      <c r="BH258" s="187">
        <f>IF(N258="sníž. přenesená",J258,0)</f>
        <v>0</v>
      </c>
      <c r="BI258" s="187">
        <f>IF(N258="nulová",J258,0)</f>
        <v>0</v>
      </c>
      <c r="BJ258" s="19" t="s">
        <v>83</v>
      </c>
      <c r="BK258" s="187">
        <f>ROUND(I258*H258,2)</f>
        <v>0</v>
      </c>
      <c r="BL258" s="19" t="s">
        <v>142</v>
      </c>
      <c r="BM258" s="186" t="s">
        <v>369</v>
      </c>
    </row>
    <row r="259" spans="1:65" s="2" customFormat="1" ht="39">
      <c r="A259" s="36"/>
      <c r="B259" s="37"/>
      <c r="C259" s="38"/>
      <c r="D259" s="188" t="s">
        <v>144</v>
      </c>
      <c r="E259" s="38"/>
      <c r="F259" s="189" t="s">
        <v>370</v>
      </c>
      <c r="G259" s="38"/>
      <c r="H259" s="38"/>
      <c r="I259" s="190"/>
      <c r="J259" s="38"/>
      <c r="K259" s="38"/>
      <c r="L259" s="41"/>
      <c r="M259" s="191"/>
      <c r="N259" s="192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144</v>
      </c>
      <c r="AU259" s="19" t="s">
        <v>86</v>
      </c>
    </row>
    <row r="260" spans="1:65" s="13" customFormat="1" ht="11.25">
      <c r="B260" s="193"/>
      <c r="C260" s="194"/>
      <c r="D260" s="188" t="s">
        <v>146</v>
      </c>
      <c r="E260" s="195" t="s">
        <v>19</v>
      </c>
      <c r="F260" s="196" t="s">
        <v>371</v>
      </c>
      <c r="G260" s="194"/>
      <c r="H260" s="195" t="s">
        <v>19</v>
      </c>
      <c r="I260" s="197"/>
      <c r="J260" s="194"/>
      <c r="K260" s="194"/>
      <c r="L260" s="198"/>
      <c r="M260" s="199"/>
      <c r="N260" s="200"/>
      <c r="O260" s="200"/>
      <c r="P260" s="200"/>
      <c r="Q260" s="200"/>
      <c r="R260" s="200"/>
      <c r="S260" s="200"/>
      <c r="T260" s="201"/>
      <c r="AT260" s="202" t="s">
        <v>146</v>
      </c>
      <c r="AU260" s="202" t="s">
        <v>86</v>
      </c>
      <c r="AV260" s="13" t="s">
        <v>83</v>
      </c>
      <c r="AW260" s="13" t="s">
        <v>37</v>
      </c>
      <c r="AX260" s="13" t="s">
        <v>75</v>
      </c>
      <c r="AY260" s="202" t="s">
        <v>135</v>
      </c>
    </row>
    <row r="261" spans="1:65" s="14" customFormat="1" ht="11.25">
      <c r="B261" s="203"/>
      <c r="C261" s="204"/>
      <c r="D261" s="188" t="s">
        <v>146</v>
      </c>
      <c r="E261" s="205" t="s">
        <v>19</v>
      </c>
      <c r="F261" s="206" t="s">
        <v>372</v>
      </c>
      <c r="G261" s="204"/>
      <c r="H261" s="207">
        <v>224</v>
      </c>
      <c r="I261" s="208"/>
      <c r="J261" s="204"/>
      <c r="K261" s="204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146</v>
      </c>
      <c r="AU261" s="213" t="s">
        <v>86</v>
      </c>
      <c r="AV261" s="14" t="s">
        <v>86</v>
      </c>
      <c r="AW261" s="14" t="s">
        <v>37</v>
      </c>
      <c r="AX261" s="14" t="s">
        <v>83</v>
      </c>
      <c r="AY261" s="213" t="s">
        <v>135</v>
      </c>
    </row>
    <row r="262" spans="1:65" s="2" customFormat="1" ht="24.2" customHeight="1">
      <c r="A262" s="36"/>
      <c r="B262" s="37"/>
      <c r="C262" s="175" t="s">
        <v>373</v>
      </c>
      <c r="D262" s="175" t="s">
        <v>137</v>
      </c>
      <c r="E262" s="176" t="s">
        <v>374</v>
      </c>
      <c r="F262" s="177" t="s">
        <v>375</v>
      </c>
      <c r="G262" s="178" t="s">
        <v>162</v>
      </c>
      <c r="H262" s="179">
        <v>4</v>
      </c>
      <c r="I262" s="180"/>
      <c r="J262" s="181">
        <f>ROUND(I262*H262,2)</f>
        <v>0</v>
      </c>
      <c r="K262" s="177" t="s">
        <v>141</v>
      </c>
      <c r="L262" s="41"/>
      <c r="M262" s="182" t="s">
        <v>19</v>
      </c>
      <c r="N262" s="183" t="s">
        <v>46</v>
      </c>
      <c r="O262" s="66"/>
      <c r="P262" s="184">
        <f>O262*H262</f>
        <v>0</v>
      </c>
      <c r="Q262" s="184">
        <v>0</v>
      </c>
      <c r="R262" s="184">
        <f>Q262*H262</f>
        <v>0</v>
      </c>
      <c r="S262" s="184">
        <v>0</v>
      </c>
      <c r="T262" s="185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142</v>
      </c>
      <c r="AT262" s="186" t="s">
        <v>137</v>
      </c>
      <c r="AU262" s="186" t="s">
        <v>86</v>
      </c>
      <c r="AY262" s="19" t="s">
        <v>135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83</v>
      </c>
      <c r="BK262" s="187">
        <f>ROUND(I262*H262,2)</f>
        <v>0</v>
      </c>
      <c r="BL262" s="19" t="s">
        <v>142</v>
      </c>
      <c r="BM262" s="186" t="s">
        <v>376</v>
      </c>
    </row>
    <row r="263" spans="1:65" s="2" customFormat="1" ht="68.25">
      <c r="A263" s="36"/>
      <c r="B263" s="37"/>
      <c r="C263" s="38"/>
      <c r="D263" s="188" t="s">
        <v>144</v>
      </c>
      <c r="E263" s="38"/>
      <c r="F263" s="189" t="s">
        <v>377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144</v>
      </c>
      <c r="AU263" s="19" t="s">
        <v>86</v>
      </c>
    </row>
    <row r="264" spans="1:65" s="2" customFormat="1" ht="24.2" customHeight="1">
      <c r="A264" s="36"/>
      <c r="B264" s="37"/>
      <c r="C264" s="236" t="s">
        <v>378</v>
      </c>
      <c r="D264" s="236" t="s">
        <v>299</v>
      </c>
      <c r="E264" s="237" t="s">
        <v>379</v>
      </c>
      <c r="F264" s="238" t="s">
        <v>380</v>
      </c>
      <c r="G264" s="239" t="s">
        <v>162</v>
      </c>
      <c r="H264" s="240">
        <v>1</v>
      </c>
      <c r="I264" s="241"/>
      <c r="J264" s="242">
        <f>ROUND(I264*H264,2)</f>
        <v>0</v>
      </c>
      <c r="K264" s="238" t="s">
        <v>19</v>
      </c>
      <c r="L264" s="243"/>
      <c r="M264" s="244" t="s">
        <v>19</v>
      </c>
      <c r="N264" s="245" t="s">
        <v>46</v>
      </c>
      <c r="O264" s="66"/>
      <c r="P264" s="184">
        <f>O264*H264</f>
        <v>0</v>
      </c>
      <c r="Q264" s="184">
        <v>4.8399999999999997E-3</v>
      </c>
      <c r="R264" s="184">
        <f>Q264*H264</f>
        <v>4.8399999999999997E-3</v>
      </c>
      <c r="S264" s="184">
        <v>0</v>
      </c>
      <c r="T264" s="185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6" t="s">
        <v>177</v>
      </c>
      <c r="AT264" s="186" t="s">
        <v>299</v>
      </c>
      <c r="AU264" s="186" t="s">
        <v>86</v>
      </c>
      <c r="AY264" s="19" t="s">
        <v>135</v>
      </c>
      <c r="BE264" s="187">
        <f>IF(N264="základní",J264,0)</f>
        <v>0</v>
      </c>
      <c r="BF264" s="187">
        <f>IF(N264="snížená",J264,0)</f>
        <v>0</v>
      </c>
      <c r="BG264" s="187">
        <f>IF(N264="zákl. přenesená",J264,0)</f>
        <v>0</v>
      </c>
      <c r="BH264" s="187">
        <f>IF(N264="sníž. přenesená",J264,0)</f>
        <v>0</v>
      </c>
      <c r="BI264" s="187">
        <f>IF(N264="nulová",J264,0)</f>
        <v>0</v>
      </c>
      <c r="BJ264" s="19" t="s">
        <v>83</v>
      </c>
      <c r="BK264" s="187">
        <f>ROUND(I264*H264,2)</f>
        <v>0</v>
      </c>
      <c r="BL264" s="19" t="s">
        <v>142</v>
      </c>
      <c r="BM264" s="186" t="s">
        <v>381</v>
      </c>
    </row>
    <row r="265" spans="1:65" s="2" customFormat="1" ht="24.2" customHeight="1">
      <c r="A265" s="36"/>
      <c r="B265" s="37"/>
      <c r="C265" s="236" t="s">
        <v>382</v>
      </c>
      <c r="D265" s="236" t="s">
        <v>299</v>
      </c>
      <c r="E265" s="237" t="s">
        <v>383</v>
      </c>
      <c r="F265" s="238" t="s">
        <v>384</v>
      </c>
      <c r="G265" s="239" t="s">
        <v>162</v>
      </c>
      <c r="H265" s="240">
        <v>3</v>
      </c>
      <c r="I265" s="241"/>
      <c r="J265" s="242">
        <f>ROUND(I265*H265,2)</f>
        <v>0</v>
      </c>
      <c r="K265" s="238" t="s">
        <v>19</v>
      </c>
      <c r="L265" s="243"/>
      <c r="M265" s="244" t="s">
        <v>19</v>
      </c>
      <c r="N265" s="245" t="s">
        <v>46</v>
      </c>
      <c r="O265" s="66"/>
      <c r="P265" s="184">
        <f>O265*H265</f>
        <v>0</v>
      </c>
      <c r="Q265" s="184">
        <v>6.8999999999999999E-3</v>
      </c>
      <c r="R265" s="184">
        <f>Q265*H265</f>
        <v>2.07E-2</v>
      </c>
      <c r="S265" s="184">
        <v>0</v>
      </c>
      <c r="T265" s="185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177</v>
      </c>
      <c r="AT265" s="186" t="s">
        <v>299</v>
      </c>
      <c r="AU265" s="186" t="s">
        <v>86</v>
      </c>
      <c r="AY265" s="19" t="s">
        <v>135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83</v>
      </c>
      <c r="BK265" s="187">
        <f>ROUND(I265*H265,2)</f>
        <v>0</v>
      </c>
      <c r="BL265" s="19" t="s">
        <v>142</v>
      </c>
      <c r="BM265" s="186" t="s">
        <v>385</v>
      </c>
    </row>
    <row r="266" spans="1:65" s="2" customFormat="1" ht="24.2" customHeight="1">
      <c r="A266" s="36"/>
      <c r="B266" s="37"/>
      <c r="C266" s="175" t="s">
        <v>386</v>
      </c>
      <c r="D266" s="175" t="s">
        <v>137</v>
      </c>
      <c r="E266" s="176" t="s">
        <v>387</v>
      </c>
      <c r="F266" s="177" t="s">
        <v>388</v>
      </c>
      <c r="G266" s="178" t="s">
        <v>162</v>
      </c>
      <c r="H266" s="179">
        <v>1</v>
      </c>
      <c r="I266" s="180"/>
      <c r="J266" s="181">
        <f>ROUND(I266*H266,2)</f>
        <v>0</v>
      </c>
      <c r="K266" s="177" t="s">
        <v>141</v>
      </c>
      <c r="L266" s="41"/>
      <c r="M266" s="182" t="s">
        <v>19</v>
      </c>
      <c r="N266" s="183" t="s">
        <v>46</v>
      </c>
      <c r="O266" s="66"/>
      <c r="P266" s="184">
        <f>O266*H266</f>
        <v>0</v>
      </c>
      <c r="Q266" s="184">
        <v>1.67E-3</v>
      </c>
      <c r="R266" s="184">
        <f>Q266*H266</f>
        <v>1.67E-3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142</v>
      </c>
      <c r="AT266" s="186" t="s">
        <v>137</v>
      </c>
      <c r="AU266" s="186" t="s">
        <v>86</v>
      </c>
      <c r="AY266" s="19" t="s">
        <v>135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83</v>
      </c>
      <c r="BK266" s="187">
        <f>ROUND(I266*H266,2)</f>
        <v>0</v>
      </c>
      <c r="BL266" s="19" t="s">
        <v>142</v>
      </c>
      <c r="BM266" s="186" t="s">
        <v>389</v>
      </c>
    </row>
    <row r="267" spans="1:65" s="2" customFormat="1" ht="68.25">
      <c r="A267" s="36"/>
      <c r="B267" s="37"/>
      <c r="C267" s="38"/>
      <c r="D267" s="188" t="s">
        <v>144</v>
      </c>
      <c r="E267" s="38"/>
      <c r="F267" s="189" t="s">
        <v>377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144</v>
      </c>
      <c r="AU267" s="19" t="s">
        <v>86</v>
      </c>
    </row>
    <row r="268" spans="1:65" s="2" customFormat="1" ht="24.2" customHeight="1">
      <c r="A268" s="36"/>
      <c r="B268" s="37"/>
      <c r="C268" s="236" t="s">
        <v>390</v>
      </c>
      <c r="D268" s="236" t="s">
        <v>299</v>
      </c>
      <c r="E268" s="237" t="s">
        <v>391</v>
      </c>
      <c r="F268" s="238" t="s">
        <v>392</v>
      </c>
      <c r="G268" s="239" t="s">
        <v>162</v>
      </c>
      <c r="H268" s="240">
        <v>1</v>
      </c>
      <c r="I268" s="241"/>
      <c r="J268" s="242">
        <f>ROUND(I268*H268,2)</f>
        <v>0</v>
      </c>
      <c r="K268" s="238" t="s">
        <v>19</v>
      </c>
      <c r="L268" s="243"/>
      <c r="M268" s="244" t="s">
        <v>19</v>
      </c>
      <c r="N268" s="245" t="s">
        <v>46</v>
      </c>
      <c r="O268" s="66"/>
      <c r="P268" s="184">
        <f>O268*H268</f>
        <v>0</v>
      </c>
      <c r="Q268" s="184">
        <v>1.6E-2</v>
      </c>
      <c r="R268" s="184">
        <f>Q268*H268</f>
        <v>1.6E-2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177</v>
      </c>
      <c r="AT268" s="186" t="s">
        <v>299</v>
      </c>
      <c r="AU268" s="186" t="s">
        <v>86</v>
      </c>
      <c r="AY268" s="19" t="s">
        <v>135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83</v>
      </c>
      <c r="BK268" s="187">
        <f>ROUND(I268*H268,2)</f>
        <v>0</v>
      </c>
      <c r="BL268" s="19" t="s">
        <v>142</v>
      </c>
      <c r="BM268" s="186" t="s">
        <v>393</v>
      </c>
    </row>
    <row r="269" spans="1:65" s="2" customFormat="1" ht="24.2" customHeight="1">
      <c r="A269" s="36"/>
      <c r="B269" s="37"/>
      <c r="C269" s="175" t="s">
        <v>394</v>
      </c>
      <c r="D269" s="175" t="s">
        <v>137</v>
      </c>
      <c r="E269" s="176" t="s">
        <v>395</v>
      </c>
      <c r="F269" s="177" t="s">
        <v>396</v>
      </c>
      <c r="G269" s="178" t="s">
        <v>162</v>
      </c>
      <c r="H269" s="179">
        <v>1</v>
      </c>
      <c r="I269" s="180"/>
      <c r="J269" s="181">
        <f>ROUND(I269*H269,2)</f>
        <v>0</v>
      </c>
      <c r="K269" s="177" t="s">
        <v>141</v>
      </c>
      <c r="L269" s="41"/>
      <c r="M269" s="182" t="s">
        <v>19</v>
      </c>
      <c r="N269" s="183" t="s">
        <v>46</v>
      </c>
      <c r="O269" s="66"/>
      <c r="P269" s="184">
        <f>O269*H269</f>
        <v>0</v>
      </c>
      <c r="Q269" s="184">
        <v>1.7099999999999999E-3</v>
      </c>
      <c r="R269" s="184">
        <f>Q269*H269</f>
        <v>1.7099999999999999E-3</v>
      </c>
      <c r="S269" s="184">
        <v>0</v>
      </c>
      <c r="T269" s="185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142</v>
      </c>
      <c r="AT269" s="186" t="s">
        <v>137</v>
      </c>
      <c r="AU269" s="186" t="s">
        <v>86</v>
      </c>
      <c r="AY269" s="19" t="s">
        <v>135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83</v>
      </c>
      <c r="BK269" s="187">
        <f>ROUND(I269*H269,2)</f>
        <v>0</v>
      </c>
      <c r="BL269" s="19" t="s">
        <v>142</v>
      </c>
      <c r="BM269" s="186" t="s">
        <v>397</v>
      </c>
    </row>
    <row r="270" spans="1:65" s="2" customFormat="1" ht="68.25">
      <c r="A270" s="36"/>
      <c r="B270" s="37"/>
      <c r="C270" s="38"/>
      <c r="D270" s="188" t="s">
        <v>144</v>
      </c>
      <c r="E270" s="38"/>
      <c r="F270" s="189" t="s">
        <v>377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144</v>
      </c>
      <c r="AU270" s="19" t="s">
        <v>86</v>
      </c>
    </row>
    <row r="271" spans="1:65" s="2" customFormat="1" ht="24.2" customHeight="1">
      <c r="A271" s="36"/>
      <c r="B271" s="37"/>
      <c r="C271" s="236" t="s">
        <v>398</v>
      </c>
      <c r="D271" s="236" t="s">
        <v>299</v>
      </c>
      <c r="E271" s="237" t="s">
        <v>399</v>
      </c>
      <c r="F271" s="238" t="s">
        <v>400</v>
      </c>
      <c r="G271" s="239" t="s">
        <v>162</v>
      </c>
      <c r="H271" s="240">
        <v>1</v>
      </c>
      <c r="I271" s="241"/>
      <c r="J271" s="242">
        <f>ROUND(I271*H271,2)</f>
        <v>0</v>
      </c>
      <c r="K271" s="238" t="s">
        <v>19</v>
      </c>
      <c r="L271" s="243"/>
      <c r="M271" s="244" t="s">
        <v>19</v>
      </c>
      <c r="N271" s="245" t="s">
        <v>46</v>
      </c>
      <c r="O271" s="66"/>
      <c r="P271" s="184">
        <f>O271*H271</f>
        <v>0</v>
      </c>
      <c r="Q271" s="184">
        <v>1.6E-2</v>
      </c>
      <c r="R271" s="184">
        <f>Q271*H271</f>
        <v>1.6E-2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177</v>
      </c>
      <c r="AT271" s="186" t="s">
        <v>299</v>
      </c>
      <c r="AU271" s="186" t="s">
        <v>86</v>
      </c>
      <c r="AY271" s="19" t="s">
        <v>135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83</v>
      </c>
      <c r="BK271" s="187">
        <f>ROUND(I271*H271,2)</f>
        <v>0</v>
      </c>
      <c r="BL271" s="19" t="s">
        <v>142</v>
      </c>
      <c r="BM271" s="186" t="s">
        <v>401</v>
      </c>
    </row>
    <row r="272" spans="1:65" s="2" customFormat="1" ht="24.2" customHeight="1">
      <c r="A272" s="36"/>
      <c r="B272" s="37"/>
      <c r="C272" s="175" t="s">
        <v>402</v>
      </c>
      <c r="D272" s="175" t="s">
        <v>137</v>
      </c>
      <c r="E272" s="176" t="s">
        <v>403</v>
      </c>
      <c r="F272" s="177" t="s">
        <v>404</v>
      </c>
      <c r="G272" s="178" t="s">
        <v>162</v>
      </c>
      <c r="H272" s="179">
        <v>2</v>
      </c>
      <c r="I272" s="180"/>
      <c r="J272" s="181">
        <f>ROUND(I272*H272,2)</f>
        <v>0</v>
      </c>
      <c r="K272" s="177" t="s">
        <v>141</v>
      </c>
      <c r="L272" s="41"/>
      <c r="M272" s="182" t="s">
        <v>19</v>
      </c>
      <c r="N272" s="183" t="s">
        <v>46</v>
      </c>
      <c r="O272" s="66"/>
      <c r="P272" s="184">
        <f>O272*H272</f>
        <v>0</v>
      </c>
      <c r="Q272" s="184">
        <v>1.67E-3</v>
      </c>
      <c r="R272" s="184">
        <f>Q272*H272</f>
        <v>3.3400000000000001E-3</v>
      </c>
      <c r="S272" s="184">
        <v>0</v>
      </c>
      <c r="T272" s="185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6" t="s">
        <v>142</v>
      </c>
      <c r="AT272" s="186" t="s">
        <v>137</v>
      </c>
      <c r="AU272" s="186" t="s">
        <v>86</v>
      </c>
      <c r="AY272" s="19" t="s">
        <v>135</v>
      </c>
      <c r="BE272" s="187">
        <f>IF(N272="základní",J272,0)</f>
        <v>0</v>
      </c>
      <c r="BF272" s="187">
        <f>IF(N272="snížená",J272,0)</f>
        <v>0</v>
      </c>
      <c r="BG272" s="187">
        <f>IF(N272="zákl. přenesená",J272,0)</f>
        <v>0</v>
      </c>
      <c r="BH272" s="187">
        <f>IF(N272="sníž. přenesená",J272,0)</f>
        <v>0</v>
      </c>
      <c r="BI272" s="187">
        <f>IF(N272="nulová",J272,0)</f>
        <v>0</v>
      </c>
      <c r="BJ272" s="19" t="s">
        <v>83</v>
      </c>
      <c r="BK272" s="187">
        <f>ROUND(I272*H272,2)</f>
        <v>0</v>
      </c>
      <c r="BL272" s="19" t="s">
        <v>142</v>
      </c>
      <c r="BM272" s="186" t="s">
        <v>405</v>
      </c>
    </row>
    <row r="273" spans="1:65" s="2" customFormat="1" ht="68.25">
      <c r="A273" s="36"/>
      <c r="B273" s="37"/>
      <c r="C273" s="38"/>
      <c r="D273" s="188" t="s">
        <v>144</v>
      </c>
      <c r="E273" s="38"/>
      <c r="F273" s="189" t="s">
        <v>377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144</v>
      </c>
      <c r="AU273" s="19" t="s">
        <v>86</v>
      </c>
    </row>
    <row r="274" spans="1:65" s="2" customFormat="1" ht="24.2" customHeight="1">
      <c r="A274" s="36"/>
      <c r="B274" s="37"/>
      <c r="C274" s="236" t="s">
        <v>406</v>
      </c>
      <c r="D274" s="236" t="s">
        <v>299</v>
      </c>
      <c r="E274" s="237" t="s">
        <v>407</v>
      </c>
      <c r="F274" s="238" t="s">
        <v>408</v>
      </c>
      <c r="G274" s="239" t="s">
        <v>162</v>
      </c>
      <c r="H274" s="240">
        <v>1</v>
      </c>
      <c r="I274" s="241"/>
      <c r="J274" s="242">
        <f>ROUND(I274*H274,2)</f>
        <v>0</v>
      </c>
      <c r="K274" s="238" t="s">
        <v>19</v>
      </c>
      <c r="L274" s="243"/>
      <c r="M274" s="244" t="s">
        <v>19</v>
      </c>
      <c r="N274" s="245" t="s">
        <v>46</v>
      </c>
      <c r="O274" s="66"/>
      <c r="P274" s="184">
        <f>O274*H274</f>
        <v>0</v>
      </c>
      <c r="Q274" s="184">
        <v>9.4999999999999998E-3</v>
      </c>
      <c r="R274" s="184">
        <f>Q274*H274</f>
        <v>9.4999999999999998E-3</v>
      </c>
      <c r="S274" s="184">
        <v>0</v>
      </c>
      <c r="T274" s="185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177</v>
      </c>
      <c r="AT274" s="186" t="s">
        <v>299</v>
      </c>
      <c r="AU274" s="186" t="s">
        <v>86</v>
      </c>
      <c r="AY274" s="19" t="s">
        <v>135</v>
      </c>
      <c r="BE274" s="187">
        <f>IF(N274="základní",J274,0)</f>
        <v>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83</v>
      </c>
      <c r="BK274" s="187">
        <f>ROUND(I274*H274,2)</f>
        <v>0</v>
      </c>
      <c r="BL274" s="19" t="s">
        <v>142</v>
      </c>
      <c r="BM274" s="186" t="s">
        <v>409</v>
      </c>
    </row>
    <row r="275" spans="1:65" s="2" customFormat="1" ht="24.2" customHeight="1">
      <c r="A275" s="36"/>
      <c r="B275" s="37"/>
      <c r="C275" s="236" t="s">
        <v>410</v>
      </c>
      <c r="D275" s="236" t="s">
        <v>299</v>
      </c>
      <c r="E275" s="237" t="s">
        <v>411</v>
      </c>
      <c r="F275" s="238" t="s">
        <v>412</v>
      </c>
      <c r="G275" s="239" t="s">
        <v>162</v>
      </c>
      <c r="H275" s="240">
        <v>1</v>
      </c>
      <c r="I275" s="241"/>
      <c r="J275" s="242">
        <f>ROUND(I275*H275,2)</f>
        <v>0</v>
      </c>
      <c r="K275" s="238" t="s">
        <v>19</v>
      </c>
      <c r="L275" s="243"/>
      <c r="M275" s="244" t="s">
        <v>19</v>
      </c>
      <c r="N275" s="245" t="s">
        <v>46</v>
      </c>
      <c r="O275" s="66"/>
      <c r="P275" s="184">
        <f>O275*H275</f>
        <v>0</v>
      </c>
      <c r="Q275" s="184">
        <v>1.0800000000000001E-2</v>
      </c>
      <c r="R275" s="184">
        <f>Q275*H275</f>
        <v>1.0800000000000001E-2</v>
      </c>
      <c r="S275" s="184">
        <v>0</v>
      </c>
      <c r="T275" s="185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6" t="s">
        <v>177</v>
      </c>
      <c r="AT275" s="186" t="s">
        <v>299</v>
      </c>
      <c r="AU275" s="186" t="s">
        <v>86</v>
      </c>
      <c r="AY275" s="19" t="s">
        <v>135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19" t="s">
        <v>83</v>
      </c>
      <c r="BK275" s="187">
        <f>ROUND(I275*H275,2)</f>
        <v>0</v>
      </c>
      <c r="BL275" s="19" t="s">
        <v>142</v>
      </c>
      <c r="BM275" s="186" t="s">
        <v>413</v>
      </c>
    </row>
    <row r="276" spans="1:65" s="2" customFormat="1" ht="24.2" customHeight="1">
      <c r="A276" s="36"/>
      <c r="B276" s="37"/>
      <c r="C276" s="175" t="s">
        <v>414</v>
      </c>
      <c r="D276" s="175" t="s">
        <v>137</v>
      </c>
      <c r="E276" s="176" t="s">
        <v>415</v>
      </c>
      <c r="F276" s="177" t="s">
        <v>416</v>
      </c>
      <c r="G276" s="178" t="s">
        <v>140</v>
      </c>
      <c r="H276" s="179">
        <v>9</v>
      </c>
      <c r="I276" s="180"/>
      <c r="J276" s="181">
        <f>ROUND(I276*H276,2)</f>
        <v>0</v>
      </c>
      <c r="K276" s="177" t="s">
        <v>141</v>
      </c>
      <c r="L276" s="41"/>
      <c r="M276" s="182" t="s">
        <v>19</v>
      </c>
      <c r="N276" s="183" t="s">
        <v>46</v>
      </c>
      <c r="O276" s="66"/>
      <c r="P276" s="184">
        <f>O276*H276</f>
        <v>0</v>
      </c>
      <c r="Q276" s="184">
        <v>0</v>
      </c>
      <c r="R276" s="184">
        <f>Q276*H276</f>
        <v>0</v>
      </c>
      <c r="S276" s="184">
        <v>0</v>
      </c>
      <c r="T276" s="185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6" t="s">
        <v>142</v>
      </c>
      <c r="AT276" s="186" t="s">
        <v>137</v>
      </c>
      <c r="AU276" s="186" t="s">
        <v>86</v>
      </c>
      <c r="AY276" s="19" t="s">
        <v>135</v>
      </c>
      <c r="BE276" s="187">
        <f>IF(N276="základní",J276,0)</f>
        <v>0</v>
      </c>
      <c r="BF276" s="187">
        <f>IF(N276="snížená",J276,0)</f>
        <v>0</v>
      </c>
      <c r="BG276" s="187">
        <f>IF(N276="zákl. přenesená",J276,0)</f>
        <v>0</v>
      </c>
      <c r="BH276" s="187">
        <f>IF(N276="sníž. přenesená",J276,0)</f>
        <v>0</v>
      </c>
      <c r="BI276" s="187">
        <f>IF(N276="nulová",J276,0)</f>
        <v>0</v>
      </c>
      <c r="BJ276" s="19" t="s">
        <v>83</v>
      </c>
      <c r="BK276" s="187">
        <f>ROUND(I276*H276,2)</f>
        <v>0</v>
      </c>
      <c r="BL276" s="19" t="s">
        <v>142</v>
      </c>
      <c r="BM276" s="186" t="s">
        <v>417</v>
      </c>
    </row>
    <row r="277" spans="1:65" s="2" customFormat="1" ht="68.25">
      <c r="A277" s="36"/>
      <c r="B277" s="37"/>
      <c r="C277" s="38"/>
      <c r="D277" s="188" t="s">
        <v>144</v>
      </c>
      <c r="E277" s="38"/>
      <c r="F277" s="189" t="s">
        <v>418</v>
      </c>
      <c r="G277" s="38"/>
      <c r="H277" s="38"/>
      <c r="I277" s="190"/>
      <c r="J277" s="38"/>
      <c r="K277" s="38"/>
      <c r="L277" s="41"/>
      <c r="M277" s="191"/>
      <c r="N277" s="192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144</v>
      </c>
      <c r="AU277" s="19" t="s">
        <v>86</v>
      </c>
    </row>
    <row r="278" spans="1:65" s="2" customFormat="1" ht="14.45" customHeight="1">
      <c r="A278" s="36"/>
      <c r="B278" s="37"/>
      <c r="C278" s="236" t="s">
        <v>419</v>
      </c>
      <c r="D278" s="236" t="s">
        <v>299</v>
      </c>
      <c r="E278" s="237" t="s">
        <v>420</v>
      </c>
      <c r="F278" s="238" t="s">
        <v>421</v>
      </c>
      <c r="G278" s="239" t="s">
        <v>140</v>
      </c>
      <c r="H278" s="240">
        <v>9.1349999999999998</v>
      </c>
      <c r="I278" s="241"/>
      <c r="J278" s="242">
        <f>ROUND(I278*H278,2)</f>
        <v>0</v>
      </c>
      <c r="K278" s="238" t="s">
        <v>19</v>
      </c>
      <c r="L278" s="243"/>
      <c r="M278" s="244" t="s">
        <v>19</v>
      </c>
      <c r="N278" s="245" t="s">
        <v>46</v>
      </c>
      <c r="O278" s="66"/>
      <c r="P278" s="184">
        <f>O278*H278</f>
        <v>0</v>
      </c>
      <c r="Q278" s="184">
        <v>2.7999999999999998E-4</v>
      </c>
      <c r="R278" s="184">
        <f>Q278*H278</f>
        <v>2.5577999999999998E-3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177</v>
      </c>
      <c r="AT278" s="186" t="s">
        <v>299</v>
      </c>
      <c r="AU278" s="186" t="s">
        <v>86</v>
      </c>
      <c r="AY278" s="19" t="s">
        <v>135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83</v>
      </c>
      <c r="BK278" s="187">
        <f>ROUND(I278*H278,2)</f>
        <v>0</v>
      </c>
      <c r="BL278" s="19" t="s">
        <v>142</v>
      </c>
      <c r="BM278" s="186" t="s">
        <v>422</v>
      </c>
    </row>
    <row r="279" spans="1:65" s="14" customFormat="1" ht="11.25">
      <c r="B279" s="203"/>
      <c r="C279" s="204"/>
      <c r="D279" s="188" t="s">
        <v>146</v>
      </c>
      <c r="E279" s="205" t="s">
        <v>19</v>
      </c>
      <c r="F279" s="206" t="s">
        <v>182</v>
      </c>
      <c r="G279" s="204"/>
      <c r="H279" s="207">
        <v>9</v>
      </c>
      <c r="I279" s="208"/>
      <c r="J279" s="204"/>
      <c r="K279" s="204"/>
      <c r="L279" s="209"/>
      <c r="M279" s="210"/>
      <c r="N279" s="211"/>
      <c r="O279" s="211"/>
      <c r="P279" s="211"/>
      <c r="Q279" s="211"/>
      <c r="R279" s="211"/>
      <c r="S279" s="211"/>
      <c r="T279" s="212"/>
      <c r="AT279" s="213" t="s">
        <v>146</v>
      </c>
      <c r="AU279" s="213" t="s">
        <v>86</v>
      </c>
      <c r="AV279" s="14" t="s">
        <v>86</v>
      </c>
      <c r="AW279" s="14" t="s">
        <v>37</v>
      </c>
      <c r="AX279" s="14" t="s">
        <v>83</v>
      </c>
      <c r="AY279" s="213" t="s">
        <v>135</v>
      </c>
    </row>
    <row r="280" spans="1:65" s="14" customFormat="1" ht="11.25">
      <c r="B280" s="203"/>
      <c r="C280" s="204"/>
      <c r="D280" s="188" t="s">
        <v>146</v>
      </c>
      <c r="E280" s="204"/>
      <c r="F280" s="206" t="s">
        <v>423</v>
      </c>
      <c r="G280" s="204"/>
      <c r="H280" s="207">
        <v>9.1349999999999998</v>
      </c>
      <c r="I280" s="208"/>
      <c r="J280" s="204"/>
      <c r="K280" s="204"/>
      <c r="L280" s="209"/>
      <c r="M280" s="210"/>
      <c r="N280" s="211"/>
      <c r="O280" s="211"/>
      <c r="P280" s="211"/>
      <c r="Q280" s="211"/>
      <c r="R280" s="211"/>
      <c r="S280" s="211"/>
      <c r="T280" s="212"/>
      <c r="AT280" s="213" t="s">
        <v>146</v>
      </c>
      <c r="AU280" s="213" t="s">
        <v>86</v>
      </c>
      <c r="AV280" s="14" t="s">
        <v>86</v>
      </c>
      <c r="AW280" s="14" t="s">
        <v>4</v>
      </c>
      <c r="AX280" s="14" t="s">
        <v>83</v>
      </c>
      <c r="AY280" s="213" t="s">
        <v>135</v>
      </c>
    </row>
    <row r="281" spans="1:65" s="2" customFormat="1" ht="24.2" customHeight="1">
      <c r="A281" s="36"/>
      <c r="B281" s="37"/>
      <c r="C281" s="236" t="s">
        <v>424</v>
      </c>
      <c r="D281" s="236" t="s">
        <v>299</v>
      </c>
      <c r="E281" s="237" t="s">
        <v>425</v>
      </c>
      <c r="F281" s="238" t="s">
        <v>426</v>
      </c>
      <c r="G281" s="239" t="s">
        <v>162</v>
      </c>
      <c r="H281" s="240">
        <v>9</v>
      </c>
      <c r="I281" s="241"/>
      <c r="J281" s="242">
        <f>ROUND(I281*H281,2)</f>
        <v>0</v>
      </c>
      <c r="K281" s="238" t="s">
        <v>19</v>
      </c>
      <c r="L281" s="243"/>
      <c r="M281" s="244" t="s">
        <v>19</v>
      </c>
      <c r="N281" s="245" t="s">
        <v>46</v>
      </c>
      <c r="O281" s="66"/>
      <c r="P281" s="184">
        <f>O281*H281</f>
        <v>0</v>
      </c>
      <c r="Q281" s="184">
        <v>2.0000000000000001E-4</v>
      </c>
      <c r="R281" s="184">
        <f>Q281*H281</f>
        <v>1.8000000000000002E-3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177</v>
      </c>
      <c r="AT281" s="186" t="s">
        <v>299</v>
      </c>
      <c r="AU281" s="186" t="s">
        <v>86</v>
      </c>
      <c r="AY281" s="19" t="s">
        <v>135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83</v>
      </c>
      <c r="BK281" s="187">
        <f>ROUND(I281*H281,2)</f>
        <v>0</v>
      </c>
      <c r="BL281" s="19" t="s">
        <v>142</v>
      </c>
      <c r="BM281" s="186" t="s">
        <v>427</v>
      </c>
    </row>
    <row r="282" spans="1:65" s="2" customFormat="1" ht="24.2" customHeight="1">
      <c r="A282" s="36"/>
      <c r="B282" s="37"/>
      <c r="C282" s="175" t="s">
        <v>428</v>
      </c>
      <c r="D282" s="175" t="s">
        <v>137</v>
      </c>
      <c r="E282" s="176" t="s">
        <v>429</v>
      </c>
      <c r="F282" s="177" t="s">
        <v>430</v>
      </c>
      <c r="G282" s="178" t="s">
        <v>140</v>
      </c>
      <c r="H282" s="179">
        <v>6.5</v>
      </c>
      <c r="I282" s="180"/>
      <c r="J282" s="181">
        <f>ROUND(I282*H282,2)</f>
        <v>0</v>
      </c>
      <c r="K282" s="177" t="s">
        <v>141</v>
      </c>
      <c r="L282" s="41"/>
      <c r="M282" s="182" t="s">
        <v>19</v>
      </c>
      <c r="N282" s="183" t="s">
        <v>46</v>
      </c>
      <c r="O282" s="66"/>
      <c r="P282" s="184">
        <f>O282*H282</f>
        <v>0</v>
      </c>
      <c r="Q282" s="184">
        <v>0</v>
      </c>
      <c r="R282" s="184">
        <f>Q282*H282</f>
        <v>0</v>
      </c>
      <c r="S282" s="184">
        <v>0</v>
      </c>
      <c r="T282" s="185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6" t="s">
        <v>142</v>
      </c>
      <c r="AT282" s="186" t="s">
        <v>137</v>
      </c>
      <c r="AU282" s="186" t="s">
        <v>86</v>
      </c>
      <c r="AY282" s="19" t="s">
        <v>135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19" t="s">
        <v>83</v>
      </c>
      <c r="BK282" s="187">
        <f>ROUND(I282*H282,2)</f>
        <v>0</v>
      </c>
      <c r="BL282" s="19" t="s">
        <v>142</v>
      </c>
      <c r="BM282" s="186" t="s">
        <v>431</v>
      </c>
    </row>
    <row r="283" spans="1:65" s="2" customFormat="1" ht="68.25">
      <c r="A283" s="36"/>
      <c r="B283" s="37"/>
      <c r="C283" s="38"/>
      <c r="D283" s="188" t="s">
        <v>144</v>
      </c>
      <c r="E283" s="38"/>
      <c r="F283" s="189" t="s">
        <v>418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144</v>
      </c>
      <c r="AU283" s="19" t="s">
        <v>86</v>
      </c>
    </row>
    <row r="284" spans="1:65" s="2" customFormat="1" ht="14.45" customHeight="1">
      <c r="A284" s="36"/>
      <c r="B284" s="37"/>
      <c r="C284" s="236" t="s">
        <v>432</v>
      </c>
      <c r="D284" s="236" t="s">
        <v>299</v>
      </c>
      <c r="E284" s="237" t="s">
        <v>433</v>
      </c>
      <c r="F284" s="238" t="s">
        <v>434</v>
      </c>
      <c r="G284" s="239" t="s">
        <v>140</v>
      </c>
      <c r="H284" s="240">
        <v>6.5979999999999999</v>
      </c>
      <c r="I284" s="241"/>
      <c r="J284" s="242">
        <f>ROUND(I284*H284,2)</f>
        <v>0</v>
      </c>
      <c r="K284" s="238" t="s">
        <v>19</v>
      </c>
      <c r="L284" s="243"/>
      <c r="M284" s="244" t="s">
        <v>19</v>
      </c>
      <c r="N284" s="245" t="s">
        <v>46</v>
      </c>
      <c r="O284" s="66"/>
      <c r="P284" s="184">
        <f>O284*H284</f>
        <v>0</v>
      </c>
      <c r="Q284" s="184">
        <v>1.0499999999999999E-3</v>
      </c>
      <c r="R284" s="184">
        <f>Q284*H284</f>
        <v>6.9278999999999999E-3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177</v>
      </c>
      <c r="AT284" s="186" t="s">
        <v>299</v>
      </c>
      <c r="AU284" s="186" t="s">
        <v>86</v>
      </c>
      <c r="AY284" s="19" t="s">
        <v>135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83</v>
      </c>
      <c r="BK284" s="187">
        <f>ROUND(I284*H284,2)</f>
        <v>0</v>
      </c>
      <c r="BL284" s="19" t="s">
        <v>142</v>
      </c>
      <c r="BM284" s="186" t="s">
        <v>435</v>
      </c>
    </row>
    <row r="285" spans="1:65" s="14" customFormat="1" ht="11.25">
      <c r="B285" s="203"/>
      <c r="C285" s="204"/>
      <c r="D285" s="188" t="s">
        <v>146</v>
      </c>
      <c r="E285" s="205" t="s">
        <v>19</v>
      </c>
      <c r="F285" s="206" t="s">
        <v>436</v>
      </c>
      <c r="G285" s="204"/>
      <c r="H285" s="207">
        <v>6.5</v>
      </c>
      <c r="I285" s="208"/>
      <c r="J285" s="204"/>
      <c r="K285" s="204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146</v>
      </c>
      <c r="AU285" s="213" t="s">
        <v>86</v>
      </c>
      <c r="AV285" s="14" t="s">
        <v>86</v>
      </c>
      <c r="AW285" s="14" t="s">
        <v>37</v>
      </c>
      <c r="AX285" s="14" t="s">
        <v>83</v>
      </c>
      <c r="AY285" s="213" t="s">
        <v>135</v>
      </c>
    </row>
    <row r="286" spans="1:65" s="14" customFormat="1" ht="11.25">
      <c r="B286" s="203"/>
      <c r="C286" s="204"/>
      <c r="D286" s="188" t="s">
        <v>146</v>
      </c>
      <c r="E286" s="204"/>
      <c r="F286" s="206" t="s">
        <v>437</v>
      </c>
      <c r="G286" s="204"/>
      <c r="H286" s="207">
        <v>6.5979999999999999</v>
      </c>
      <c r="I286" s="208"/>
      <c r="J286" s="204"/>
      <c r="K286" s="204"/>
      <c r="L286" s="209"/>
      <c r="M286" s="210"/>
      <c r="N286" s="211"/>
      <c r="O286" s="211"/>
      <c r="P286" s="211"/>
      <c r="Q286" s="211"/>
      <c r="R286" s="211"/>
      <c r="S286" s="211"/>
      <c r="T286" s="212"/>
      <c r="AT286" s="213" t="s">
        <v>146</v>
      </c>
      <c r="AU286" s="213" t="s">
        <v>86</v>
      </c>
      <c r="AV286" s="14" t="s">
        <v>86</v>
      </c>
      <c r="AW286" s="14" t="s">
        <v>4</v>
      </c>
      <c r="AX286" s="14" t="s">
        <v>83</v>
      </c>
      <c r="AY286" s="213" t="s">
        <v>135</v>
      </c>
    </row>
    <row r="287" spans="1:65" s="2" customFormat="1" ht="24.2" customHeight="1">
      <c r="A287" s="36"/>
      <c r="B287" s="37"/>
      <c r="C287" s="175" t="s">
        <v>438</v>
      </c>
      <c r="D287" s="175" t="s">
        <v>137</v>
      </c>
      <c r="E287" s="176" t="s">
        <v>439</v>
      </c>
      <c r="F287" s="177" t="s">
        <v>440</v>
      </c>
      <c r="G287" s="178" t="s">
        <v>140</v>
      </c>
      <c r="H287" s="179">
        <v>288.25</v>
      </c>
      <c r="I287" s="180"/>
      <c r="J287" s="181">
        <f>ROUND(I287*H287,2)</f>
        <v>0</v>
      </c>
      <c r="K287" s="177" t="s">
        <v>141</v>
      </c>
      <c r="L287" s="41"/>
      <c r="M287" s="182" t="s">
        <v>19</v>
      </c>
      <c r="N287" s="183" t="s">
        <v>46</v>
      </c>
      <c r="O287" s="66"/>
      <c r="P287" s="184">
        <f>O287*H287</f>
        <v>0</v>
      </c>
      <c r="Q287" s="184">
        <v>0</v>
      </c>
      <c r="R287" s="184">
        <f>Q287*H287</f>
        <v>0</v>
      </c>
      <c r="S287" s="184">
        <v>0</v>
      </c>
      <c r="T287" s="185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6" t="s">
        <v>142</v>
      </c>
      <c r="AT287" s="186" t="s">
        <v>137</v>
      </c>
      <c r="AU287" s="186" t="s">
        <v>86</v>
      </c>
      <c r="AY287" s="19" t="s">
        <v>135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19" t="s">
        <v>83</v>
      </c>
      <c r="BK287" s="187">
        <f>ROUND(I287*H287,2)</f>
        <v>0</v>
      </c>
      <c r="BL287" s="19" t="s">
        <v>142</v>
      </c>
      <c r="BM287" s="186" t="s">
        <v>441</v>
      </c>
    </row>
    <row r="288" spans="1:65" s="2" customFormat="1" ht="68.25">
      <c r="A288" s="36"/>
      <c r="B288" s="37"/>
      <c r="C288" s="38"/>
      <c r="D288" s="188" t="s">
        <v>144</v>
      </c>
      <c r="E288" s="38"/>
      <c r="F288" s="189" t="s">
        <v>418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144</v>
      </c>
      <c r="AU288" s="19" t="s">
        <v>86</v>
      </c>
    </row>
    <row r="289" spans="1:65" s="2" customFormat="1" ht="14.45" customHeight="1">
      <c r="A289" s="36"/>
      <c r="B289" s="37"/>
      <c r="C289" s="236" t="s">
        <v>442</v>
      </c>
      <c r="D289" s="236" t="s">
        <v>299</v>
      </c>
      <c r="E289" s="237" t="s">
        <v>443</v>
      </c>
      <c r="F289" s="238" t="s">
        <v>444</v>
      </c>
      <c r="G289" s="239" t="s">
        <v>140</v>
      </c>
      <c r="H289" s="240">
        <v>292.57400000000001</v>
      </c>
      <c r="I289" s="241"/>
      <c r="J289" s="242">
        <f>ROUND(I289*H289,2)</f>
        <v>0</v>
      </c>
      <c r="K289" s="238" t="s">
        <v>19</v>
      </c>
      <c r="L289" s="243"/>
      <c r="M289" s="244" t="s">
        <v>19</v>
      </c>
      <c r="N289" s="245" t="s">
        <v>46</v>
      </c>
      <c r="O289" s="66"/>
      <c r="P289" s="184">
        <f>O289*H289</f>
        <v>0</v>
      </c>
      <c r="Q289" s="184">
        <v>1.4599999999999999E-3</v>
      </c>
      <c r="R289" s="184">
        <f>Q289*H289</f>
        <v>0.42715804000000002</v>
      </c>
      <c r="S289" s="184">
        <v>0</v>
      </c>
      <c r="T289" s="185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6" t="s">
        <v>177</v>
      </c>
      <c r="AT289" s="186" t="s">
        <v>299</v>
      </c>
      <c r="AU289" s="186" t="s">
        <v>86</v>
      </c>
      <c r="AY289" s="19" t="s">
        <v>135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19" t="s">
        <v>83</v>
      </c>
      <c r="BK289" s="187">
        <f>ROUND(I289*H289,2)</f>
        <v>0</v>
      </c>
      <c r="BL289" s="19" t="s">
        <v>142</v>
      </c>
      <c r="BM289" s="186" t="s">
        <v>445</v>
      </c>
    </row>
    <row r="290" spans="1:65" s="14" customFormat="1" ht="11.25">
      <c r="B290" s="203"/>
      <c r="C290" s="204"/>
      <c r="D290" s="188" t="s">
        <v>146</v>
      </c>
      <c r="E290" s="205" t="s">
        <v>19</v>
      </c>
      <c r="F290" s="206" t="s">
        <v>446</v>
      </c>
      <c r="G290" s="204"/>
      <c r="H290" s="207">
        <v>288.25</v>
      </c>
      <c r="I290" s="208"/>
      <c r="J290" s="204"/>
      <c r="K290" s="204"/>
      <c r="L290" s="209"/>
      <c r="M290" s="210"/>
      <c r="N290" s="211"/>
      <c r="O290" s="211"/>
      <c r="P290" s="211"/>
      <c r="Q290" s="211"/>
      <c r="R290" s="211"/>
      <c r="S290" s="211"/>
      <c r="T290" s="212"/>
      <c r="AT290" s="213" t="s">
        <v>146</v>
      </c>
      <c r="AU290" s="213" t="s">
        <v>86</v>
      </c>
      <c r="AV290" s="14" t="s">
        <v>86</v>
      </c>
      <c r="AW290" s="14" t="s">
        <v>37</v>
      </c>
      <c r="AX290" s="14" t="s">
        <v>83</v>
      </c>
      <c r="AY290" s="213" t="s">
        <v>135</v>
      </c>
    </row>
    <row r="291" spans="1:65" s="14" customFormat="1" ht="11.25">
      <c r="B291" s="203"/>
      <c r="C291" s="204"/>
      <c r="D291" s="188" t="s">
        <v>146</v>
      </c>
      <c r="E291" s="204"/>
      <c r="F291" s="206" t="s">
        <v>447</v>
      </c>
      <c r="G291" s="204"/>
      <c r="H291" s="207">
        <v>292.57400000000001</v>
      </c>
      <c r="I291" s="208"/>
      <c r="J291" s="204"/>
      <c r="K291" s="204"/>
      <c r="L291" s="209"/>
      <c r="M291" s="210"/>
      <c r="N291" s="211"/>
      <c r="O291" s="211"/>
      <c r="P291" s="211"/>
      <c r="Q291" s="211"/>
      <c r="R291" s="211"/>
      <c r="S291" s="211"/>
      <c r="T291" s="212"/>
      <c r="AT291" s="213" t="s">
        <v>146</v>
      </c>
      <c r="AU291" s="213" t="s">
        <v>86</v>
      </c>
      <c r="AV291" s="14" t="s">
        <v>86</v>
      </c>
      <c r="AW291" s="14" t="s">
        <v>4</v>
      </c>
      <c r="AX291" s="14" t="s">
        <v>83</v>
      </c>
      <c r="AY291" s="213" t="s">
        <v>135</v>
      </c>
    </row>
    <row r="292" spans="1:65" s="2" customFormat="1" ht="24.2" customHeight="1">
      <c r="A292" s="36"/>
      <c r="B292" s="37"/>
      <c r="C292" s="175" t="s">
        <v>448</v>
      </c>
      <c r="D292" s="175" t="s">
        <v>137</v>
      </c>
      <c r="E292" s="176" t="s">
        <v>449</v>
      </c>
      <c r="F292" s="177" t="s">
        <v>450</v>
      </c>
      <c r="G292" s="178" t="s">
        <v>162</v>
      </c>
      <c r="H292" s="179">
        <v>9</v>
      </c>
      <c r="I292" s="180"/>
      <c r="J292" s="181">
        <f>ROUND(I292*H292,2)</f>
        <v>0</v>
      </c>
      <c r="K292" s="177" t="s">
        <v>141</v>
      </c>
      <c r="L292" s="41"/>
      <c r="M292" s="182" t="s">
        <v>19</v>
      </c>
      <c r="N292" s="183" t="s">
        <v>46</v>
      </c>
      <c r="O292" s="66"/>
      <c r="P292" s="184">
        <f>O292*H292</f>
        <v>0</v>
      </c>
      <c r="Q292" s="184">
        <v>0</v>
      </c>
      <c r="R292" s="184">
        <f>Q292*H292</f>
        <v>0</v>
      </c>
      <c r="S292" s="184">
        <v>0</v>
      </c>
      <c r="T292" s="185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6" t="s">
        <v>142</v>
      </c>
      <c r="AT292" s="186" t="s">
        <v>137</v>
      </c>
      <c r="AU292" s="186" t="s">
        <v>86</v>
      </c>
      <c r="AY292" s="19" t="s">
        <v>135</v>
      </c>
      <c r="BE292" s="187">
        <f>IF(N292="základní",J292,0)</f>
        <v>0</v>
      </c>
      <c r="BF292" s="187">
        <f>IF(N292="snížená",J292,0)</f>
        <v>0</v>
      </c>
      <c r="BG292" s="187">
        <f>IF(N292="zákl. přenesená",J292,0)</f>
        <v>0</v>
      </c>
      <c r="BH292" s="187">
        <f>IF(N292="sníž. přenesená",J292,0)</f>
        <v>0</v>
      </c>
      <c r="BI292" s="187">
        <f>IF(N292="nulová",J292,0)</f>
        <v>0</v>
      </c>
      <c r="BJ292" s="19" t="s">
        <v>83</v>
      </c>
      <c r="BK292" s="187">
        <f>ROUND(I292*H292,2)</f>
        <v>0</v>
      </c>
      <c r="BL292" s="19" t="s">
        <v>142</v>
      </c>
      <c r="BM292" s="186" t="s">
        <v>451</v>
      </c>
    </row>
    <row r="293" spans="1:65" s="2" customFormat="1" ht="29.25">
      <c r="A293" s="36"/>
      <c r="B293" s="37"/>
      <c r="C293" s="38"/>
      <c r="D293" s="188" t="s">
        <v>144</v>
      </c>
      <c r="E293" s="38"/>
      <c r="F293" s="189" t="s">
        <v>452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144</v>
      </c>
      <c r="AU293" s="19" t="s">
        <v>86</v>
      </c>
    </row>
    <row r="294" spans="1:65" s="2" customFormat="1" ht="14.45" customHeight="1">
      <c r="A294" s="36"/>
      <c r="B294" s="37"/>
      <c r="C294" s="236" t="s">
        <v>453</v>
      </c>
      <c r="D294" s="236" t="s">
        <v>299</v>
      </c>
      <c r="E294" s="237" t="s">
        <v>454</v>
      </c>
      <c r="F294" s="238" t="s">
        <v>455</v>
      </c>
      <c r="G294" s="239" t="s">
        <v>162</v>
      </c>
      <c r="H294" s="240">
        <v>9</v>
      </c>
      <c r="I294" s="241"/>
      <c r="J294" s="242">
        <f>ROUND(I294*H294,2)</f>
        <v>0</v>
      </c>
      <c r="K294" s="238" t="s">
        <v>19</v>
      </c>
      <c r="L294" s="243"/>
      <c r="M294" s="244" t="s">
        <v>19</v>
      </c>
      <c r="N294" s="245" t="s">
        <v>46</v>
      </c>
      <c r="O294" s="66"/>
      <c r="P294" s="184">
        <f>O294*H294</f>
        <v>0</v>
      </c>
      <c r="Q294" s="184">
        <v>1E-4</v>
      </c>
      <c r="R294" s="184">
        <f>Q294*H294</f>
        <v>9.0000000000000008E-4</v>
      </c>
      <c r="S294" s="184">
        <v>0</v>
      </c>
      <c r="T294" s="185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6" t="s">
        <v>177</v>
      </c>
      <c r="AT294" s="186" t="s">
        <v>299</v>
      </c>
      <c r="AU294" s="186" t="s">
        <v>86</v>
      </c>
      <c r="AY294" s="19" t="s">
        <v>135</v>
      </c>
      <c r="BE294" s="187">
        <f>IF(N294="základní",J294,0)</f>
        <v>0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19" t="s">
        <v>83</v>
      </c>
      <c r="BK294" s="187">
        <f>ROUND(I294*H294,2)</f>
        <v>0</v>
      </c>
      <c r="BL294" s="19" t="s">
        <v>142</v>
      </c>
      <c r="BM294" s="186" t="s">
        <v>456</v>
      </c>
    </row>
    <row r="295" spans="1:65" s="2" customFormat="1" ht="24.2" customHeight="1">
      <c r="A295" s="36"/>
      <c r="B295" s="37"/>
      <c r="C295" s="175" t="s">
        <v>457</v>
      </c>
      <c r="D295" s="175" t="s">
        <v>137</v>
      </c>
      <c r="E295" s="176" t="s">
        <v>458</v>
      </c>
      <c r="F295" s="177" t="s">
        <v>459</v>
      </c>
      <c r="G295" s="178" t="s">
        <v>162</v>
      </c>
      <c r="H295" s="179">
        <v>4</v>
      </c>
      <c r="I295" s="180"/>
      <c r="J295" s="181">
        <f>ROUND(I295*H295,2)</f>
        <v>0</v>
      </c>
      <c r="K295" s="177" t="s">
        <v>141</v>
      </c>
      <c r="L295" s="41"/>
      <c r="M295" s="182" t="s">
        <v>19</v>
      </c>
      <c r="N295" s="183" t="s">
        <v>46</v>
      </c>
      <c r="O295" s="66"/>
      <c r="P295" s="184">
        <f>O295*H295</f>
        <v>0</v>
      </c>
      <c r="Q295" s="184">
        <v>0</v>
      </c>
      <c r="R295" s="184">
        <f>Q295*H295</f>
        <v>0</v>
      </c>
      <c r="S295" s="184">
        <v>0</v>
      </c>
      <c r="T295" s="185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6" t="s">
        <v>142</v>
      </c>
      <c r="AT295" s="186" t="s">
        <v>137</v>
      </c>
      <c r="AU295" s="186" t="s">
        <v>86</v>
      </c>
      <c r="AY295" s="19" t="s">
        <v>135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19" t="s">
        <v>83</v>
      </c>
      <c r="BK295" s="187">
        <f>ROUND(I295*H295,2)</f>
        <v>0</v>
      </c>
      <c r="BL295" s="19" t="s">
        <v>142</v>
      </c>
      <c r="BM295" s="186" t="s">
        <v>460</v>
      </c>
    </row>
    <row r="296" spans="1:65" s="2" customFormat="1" ht="29.25">
      <c r="A296" s="36"/>
      <c r="B296" s="37"/>
      <c r="C296" s="38"/>
      <c r="D296" s="188" t="s">
        <v>144</v>
      </c>
      <c r="E296" s="38"/>
      <c r="F296" s="189" t="s">
        <v>452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144</v>
      </c>
      <c r="AU296" s="19" t="s">
        <v>86</v>
      </c>
    </row>
    <row r="297" spans="1:65" s="2" customFormat="1" ht="14.45" customHeight="1">
      <c r="A297" s="36"/>
      <c r="B297" s="37"/>
      <c r="C297" s="236" t="s">
        <v>461</v>
      </c>
      <c r="D297" s="236" t="s">
        <v>299</v>
      </c>
      <c r="E297" s="237" t="s">
        <v>462</v>
      </c>
      <c r="F297" s="238" t="s">
        <v>463</v>
      </c>
      <c r="G297" s="239" t="s">
        <v>162</v>
      </c>
      <c r="H297" s="240">
        <v>2</v>
      </c>
      <c r="I297" s="241"/>
      <c r="J297" s="242">
        <f>ROUND(I297*H297,2)</f>
        <v>0</v>
      </c>
      <c r="K297" s="238" t="s">
        <v>19</v>
      </c>
      <c r="L297" s="243"/>
      <c r="M297" s="244" t="s">
        <v>19</v>
      </c>
      <c r="N297" s="245" t="s">
        <v>46</v>
      </c>
      <c r="O297" s="66"/>
      <c r="P297" s="184">
        <f>O297*H297</f>
        <v>0</v>
      </c>
      <c r="Q297" s="184">
        <v>2.0000000000000001E-4</v>
      </c>
      <c r="R297" s="184">
        <f>Q297*H297</f>
        <v>4.0000000000000002E-4</v>
      </c>
      <c r="S297" s="184">
        <v>0</v>
      </c>
      <c r="T297" s="185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6" t="s">
        <v>177</v>
      </c>
      <c r="AT297" s="186" t="s">
        <v>299</v>
      </c>
      <c r="AU297" s="186" t="s">
        <v>86</v>
      </c>
      <c r="AY297" s="19" t="s">
        <v>135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19" t="s">
        <v>83</v>
      </c>
      <c r="BK297" s="187">
        <f>ROUND(I297*H297,2)</f>
        <v>0</v>
      </c>
      <c r="BL297" s="19" t="s">
        <v>142</v>
      </c>
      <c r="BM297" s="186" t="s">
        <v>464</v>
      </c>
    </row>
    <row r="298" spans="1:65" s="2" customFormat="1" ht="14.45" customHeight="1">
      <c r="A298" s="36"/>
      <c r="B298" s="37"/>
      <c r="C298" s="236" t="s">
        <v>465</v>
      </c>
      <c r="D298" s="236" t="s">
        <v>299</v>
      </c>
      <c r="E298" s="237" t="s">
        <v>466</v>
      </c>
      <c r="F298" s="238" t="s">
        <v>467</v>
      </c>
      <c r="G298" s="239" t="s">
        <v>162</v>
      </c>
      <c r="H298" s="240">
        <v>2</v>
      </c>
      <c r="I298" s="241"/>
      <c r="J298" s="242">
        <f>ROUND(I298*H298,2)</f>
        <v>0</v>
      </c>
      <c r="K298" s="238" t="s">
        <v>19</v>
      </c>
      <c r="L298" s="243"/>
      <c r="M298" s="244" t="s">
        <v>19</v>
      </c>
      <c r="N298" s="245" t="s">
        <v>46</v>
      </c>
      <c r="O298" s="66"/>
      <c r="P298" s="184">
        <f>O298*H298</f>
        <v>0</v>
      </c>
      <c r="Q298" s="184">
        <v>1.6000000000000001E-4</v>
      </c>
      <c r="R298" s="184">
        <f>Q298*H298</f>
        <v>3.2000000000000003E-4</v>
      </c>
      <c r="S298" s="184">
        <v>0</v>
      </c>
      <c r="T298" s="185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177</v>
      </c>
      <c r="AT298" s="186" t="s">
        <v>299</v>
      </c>
      <c r="AU298" s="186" t="s">
        <v>86</v>
      </c>
      <c r="AY298" s="19" t="s">
        <v>135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83</v>
      </c>
      <c r="BK298" s="187">
        <f>ROUND(I298*H298,2)</f>
        <v>0</v>
      </c>
      <c r="BL298" s="19" t="s">
        <v>142</v>
      </c>
      <c r="BM298" s="186" t="s">
        <v>468</v>
      </c>
    </row>
    <row r="299" spans="1:65" s="2" customFormat="1" ht="14.45" customHeight="1">
      <c r="A299" s="36"/>
      <c r="B299" s="37"/>
      <c r="C299" s="236" t="s">
        <v>469</v>
      </c>
      <c r="D299" s="236" t="s">
        <v>299</v>
      </c>
      <c r="E299" s="237" t="s">
        <v>470</v>
      </c>
      <c r="F299" s="238" t="s">
        <v>471</v>
      </c>
      <c r="G299" s="239" t="s">
        <v>162</v>
      </c>
      <c r="H299" s="240">
        <v>2</v>
      </c>
      <c r="I299" s="241"/>
      <c r="J299" s="242">
        <f>ROUND(I299*H299,2)</f>
        <v>0</v>
      </c>
      <c r="K299" s="238" t="s">
        <v>19</v>
      </c>
      <c r="L299" s="243"/>
      <c r="M299" s="244" t="s">
        <v>19</v>
      </c>
      <c r="N299" s="245" t="s">
        <v>46</v>
      </c>
      <c r="O299" s="66"/>
      <c r="P299" s="184">
        <f>O299*H299</f>
        <v>0</v>
      </c>
      <c r="Q299" s="184">
        <v>9.3000000000000005E-4</v>
      </c>
      <c r="R299" s="184">
        <f>Q299*H299</f>
        <v>1.8600000000000001E-3</v>
      </c>
      <c r="S299" s="184">
        <v>0</v>
      </c>
      <c r="T299" s="185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6" t="s">
        <v>177</v>
      </c>
      <c r="AT299" s="186" t="s">
        <v>299</v>
      </c>
      <c r="AU299" s="186" t="s">
        <v>86</v>
      </c>
      <c r="AY299" s="19" t="s">
        <v>135</v>
      </c>
      <c r="BE299" s="187">
        <f>IF(N299="základní",J299,0)</f>
        <v>0</v>
      </c>
      <c r="BF299" s="187">
        <f>IF(N299="snížená",J299,0)</f>
        <v>0</v>
      </c>
      <c r="BG299" s="187">
        <f>IF(N299="zákl. přenesená",J299,0)</f>
        <v>0</v>
      </c>
      <c r="BH299" s="187">
        <f>IF(N299="sníž. přenesená",J299,0)</f>
        <v>0</v>
      </c>
      <c r="BI299" s="187">
        <f>IF(N299="nulová",J299,0)</f>
        <v>0</v>
      </c>
      <c r="BJ299" s="19" t="s">
        <v>83</v>
      </c>
      <c r="BK299" s="187">
        <f>ROUND(I299*H299,2)</f>
        <v>0</v>
      </c>
      <c r="BL299" s="19" t="s">
        <v>142</v>
      </c>
      <c r="BM299" s="186" t="s">
        <v>472</v>
      </c>
    </row>
    <row r="300" spans="1:65" s="2" customFormat="1" ht="14.45" customHeight="1">
      <c r="A300" s="36"/>
      <c r="B300" s="37"/>
      <c r="C300" s="236" t="s">
        <v>473</v>
      </c>
      <c r="D300" s="236" t="s">
        <v>299</v>
      </c>
      <c r="E300" s="237" t="s">
        <v>474</v>
      </c>
      <c r="F300" s="238" t="s">
        <v>475</v>
      </c>
      <c r="G300" s="239" t="s">
        <v>162</v>
      </c>
      <c r="H300" s="240">
        <v>2</v>
      </c>
      <c r="I300" s="241"/>
      <c r="J300" s="242">
        <f>ROUND(I300*H300,2)</f>
        <v>0</v>
      </c>
      <c r="K300" s="238" t="s">
        <v>19</v>
      </c>
      <c r="L300" s="243"/>
      <c r="M300" s="244" t="s">
        <v>19</v>
      </c>
      <c r="N300" s="245" t="s">
        <v>46</v>
      </c>
      <c r="O300" s="66"/>
      <c r="P300" s="184">
        <f>O300*H300</f>
        <v>0</v>
      </c>
      <c r="Q300" s="184">
        <v>3.0000000000000001E-5</v>
      </c>
      <c r="R300" s="184">
        <f>Q300*H300</f>
        <v>6.0000000000000002E-5</v>
      </c>
      <c r="S300" s="184">
        <v>0</v>
      </c>
      <c r="T300" s="185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6" t="s">
        <v>177</v>
      </c>
      <c r="AT300" s="186" t="s">
        <v>299</v>
      </c>
      <c r="AU300" s="186" t="s">
        <v>86</v>
      </c>
      <c r="AY300" s="19" t="s">
        <v>135</v>
      </c>
      <c r="BE300" s="187">
        <f>IF(N300="základní",J300,0)</f>
        <v>0</v>
      </c>
      <c r="BF300" s="187">
        <f>IF(N300="snížená",J300,0)</f>
        <v>0</v>
      </c>
      <c r="BG300" s="187">
        <f>IF(N300="zákl. přenesená",J300,0)</f>
        <v>0</v>
      </c>
      <c r="BH300" s="187">
        <f>IF(N300="sníž. přenesená",J300,0)</f>
        <v>0</v>
      </c>
      <c r="BI300" s="187">
        <f>IF(N300="nulová",J300,0)</f>
        <v>0</v>
      </c>
      <c r="BJ300" s="19" t="s">
        <v>83</v>
      </c>
      <c r="BK300" s="187">
        <f>ROUND(I300*H300,2)</f>
        <v>0</v>
      </c>
      <c r="BL300" s="19" t="s">
        <v>142</v>
      </c>
      <c r="BM300" s="186" t="s">
        <v>476</v>
      </c>
    </row>
    <row r="301" spans="1:65" s="2" customFormat="1" ht="24.2" customHeight="1">
      <c r="A301" s="36"/>
      <c r="B301" s="37"/>
      <c r="C301" s="175" t="s">
        <v>477</v>
      </c>
      <c r="D301" s="175" t="s">
        <v>137</v>
      </c>
      <c r="E301" s="176" t="s">
        <v>478</v>
      </c>
      <c r="F301" s="177" t="s">
        <v>479</v>
      </c>
      <c r="G301" s="178" t="s">
        <v>162</v>
      </c>
      <c r="H301" s="179">
        <v>60</v>
      </c>
      <c r="I301" s="180"/>
      <c r="J301" s="181">
        <f>ROUND(I301*H301,2)</f>
        <v>0</v>
      </c>
      <c r="K301" s="177" t="s">
        <v>141</v>
      </c>
      <c r="L301" s="41"/>
      <c r="M301" s="182" t="s">
        <v>19</v>
      </c>
      <c r="N301" s="183" t="s">
        <v>46</v>
      </c>
      <c r="O301" s="66"/>
      <c r="P301" s="184">
        <f>O301*H301</f>
        <v>0</v>
      </c>
      <c r="Q301" s="184">
        <v>0</v>
      </c>
      <c r="R301" s="184">
        <f>Q301*H301</f>
        <v>0</v>
      </c>
      <c r="S301" s="184">
        <v>0</v>
      </c>
      <c r="T301" s="185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6" t="s">
        <v>142</v>
      </c>
      <c r="AT301" s="186" t="s">
        <v>137</v>
      </c>
      <c r="AU301" s="186" t="s">
        <v>86</v>
      </c>
      <c r="AY301" s="19" t="s">
        <v>135</v>
      </c>
      <c r="BE301" s="187">
        <f>IF(N301="základní",J301,0)</f>
        <v>0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19" t="s">
        <v>83</v>
      </c>
      <c r="BK301" s="187">
        <f>ROUND(I301*H301,2)</f>
        <v>0</v>
      </c>
      <c r="BL301" s="19" t="s">
        <v>142</v>
      </c>
      <c r="BM301" s="186" t="s">
        <v>480</v>
      </c>
    </row>
    <row r="302" spans="1:65" s="2" customFormat="1" ht="29.25">
      <c r="A302" s="36"/>
      <c r="B302" s="37"/>
      <c r="C302" s="38"/>
      <c r="D302" s="188" t="s">
        <v>144</v>
      </c>
      <c r="E302" s="38"/>
      <c r="F302" s="189" t="s">
        <v>452</v>
      </c>
      <c r="G302" s="38"/>
      <c r="H302" s="38"/>
      <c r="I302" s="190"/>
      <c r="J302" s="38"/>
      <c r="K302" s="38"/>
      <c r="L302" s="41"/>
      <c r="M302" s="191"/>
      <c r="N302" s="192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144</v>
      </c>
      <c r="AU302" s="19" t="s">
        <v>86</v>
      </c>
    </row>
    <row r="303" spans="1:65" s="2" customFormat="1" ht="14.45" customHeight="1">
      <c r="A303" s="36"/>
      <c r="B303" s="37"/>
      <c r="C303" s="236" t="s">
        <v>481</v>
      </c>
      <c r="D303" s="236" t="s">
        <v>299</v>
      </c>
      <c r="E303" s="237" t="s">
        <v>482</v>
      </c>
      <c r="F303" s="238" t="s">
        <v>483</v>
      </c>
      <c r="G303" s="239" t="s">
        <v>162</v>
      </c>
      <c r="H303" s="240">
        <v>50</v>
      </c>
      <c r="I303" s="241"/>
      <c r="J303" s="242">
        <f>ROUND(I303*H303,2)</f>
        <v>0</v>
      </c>
      <c r="K303" s="238" t="s">
        <v>19</v>
      </c>
      <c r="L303" s="243"/>
      <c r="M303" s="244" t="s">
        <v>19</v>
      </c>
      <c r="N303" s="245" t="s">
        <v>46</v>
      </c>
      <c r="O303" s="66"/>
      <c r="P303" s="184">
        <f>O303*H303</f>
        <v>0</v>
      </c>
      <c r="Q303" s="184">
        <v>4.0000000000000002E-4</v>
      </c>
      <c r="R303" s="184">
        <f>Q303*H303</f>
        <v>0.02</v>
      </c>
      <c r="S303" s="184">
        <v>0</v>
      </c>
      <c r="T303" s="185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6" t="s">
        <v>177</v>
      </c>
      <c r="AT303" s="186" t="s">
        <v>299</v>
      </c>
      <c r="AU303" s="186" t="s">
        <v>86</v>
      </c>
      <c r="AY303" s="19" t="s">
        <v>135</v>
      </c>
      <c r="BE303" s="187">
        <f>IF(N303="základní",J303,0)</f>
        <v>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19" t="s">
        <v>83</v>
      </c>
      <c r="BK303" s="187">
        <f>ROUND(I303*H303,2)</f>
        <v>0</v>
      </c>
      <c r="BL303" s="19" t="s">
        <v>142</v>
      </c>
      <c r="BM303" s="186" t="s">
        <v>484</v>
      </c>
    </row>
    <row r="304" spans="1:65" s="2" customFormat="1" ht="14.45" customHeight="1">
      <c r="A304" s="36"/>
      <c r="B304" s="37"/>
      <c r="C304" s="236" t="s">
        <v>485</v>
      </c>
      <c r="D304" s="236" t="s">
        <v>299</v>
      </c>
      <c r="E304" s="237" t="s">
        <v>486</v>
      </c>
      <c r="F304" s="238" t="s">
        <v>487</v>
      </c>
      <c r="G304" s="239" t="s">
        <v>162</v>
      </c>
      <c r="H304" s="240">
        <v>5</v>
      </c>
      <c r="I304" s="241"/>
      <c r="J304" s="242">
        <f>ROUND(I304*H304,2)</f>
        <v>0</v>
      </c>
      <c r="K304" s="238" t="s">
        <v>19</v>
      </c>
      <c r="L304" s="243"/>
      <c r="M304" s="244" t="s">
        <v>19</v>
      </c>
      <c r="N304" s="245" t="s">
        <v>46</v>
      </c>
      <c r="O304" s="66"/>
      <c r="P304" s="184">
        <f>O304*H304</f>
        <v>0</v>
      </c>
      <c r="Q304" s="184">
        <v>3.8000000000000002E-4</v>
      </c>
      <c r="R304" s="184">
        <f>Q304*H304</f>
        <v>1.9000000000000002E-3</v>
      </c>
      <c r="S304" s="184">
        <v>0</v>
      </c>
      <c r="T304" s="185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6" t="s">
        <v>177</v>
      </c>
      <c r="AT304" s="186" t="s">
        <v>299</v>
      </c>
      <c r="AU304" s="186" t="s">
        <v>86</v>
      </c>
      <c r="AY304" s="19" t="s">
        <v>135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19" t="s">
        <v>83</v>
      </c>
      <c r="BK304" s="187">
        <f>ROUND(I304*H304,2)</f>
        <v>0</v>
      </c>
      <c r="BL304" s="19" t="s">
        <v>142</v>
      </c>
      <c r="BM304" s="186" t="s">
        <v>488</v>
      </c>
    </row>
    <row r="305" spans="1:65" s="2" customFormat="1" ht="14.45" customHeight="1">
      <c r="A305" s="36"/>
      <c r="B305" s="37"/>
      <c r="C305" s="236" t="s">
        <v>489</v>
      </c>
      <c r="D305" s="236" t="s">
        <v>299</v>
      </c>
      <c r="E305" s="237" t="s">
        <v>490</v>
      </c>
      <c r="F305" s="238" t="s">
        <v>491</v>
      </c>
      <c r="G305" s="239" t="s">
        <v>162</v>
      </c>
      <c r="H305" s="240">
        <v>5</v>
      </c>
      <c r="I305" s="241"/>
      <c r="J305" s="242">
        <f>ROUND(I305*H305,2)</f>
        <v>0</v>
      </c>
      <c r="K305" s="238" t="s">
        <v>19</v>
      </c>
      <c r="L305" s="243"/>
      <c r="M305" s="244" t="s">
        <v>19</v>
      </c>
      <c r="N305" s="245" t="s">
        <v>46</v>
      </c>
      <c r="O305" s="66"/>
      <c r="P305" s="184">
        <f>O305*H305</f>
        <v>0</v>
      </c>
      <c r="Q305" s="184">
        <v>1.1800000000000001E-3</v>
      </c>
      <c r="R305" s="184">
        <f>Q305*H305</f>
        <v>5.9000000000000007E-3</v>
      </c>
      <c r="S305" s="184">
        <v>0</v>
      </c>
      <c r="T305" s="185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6" t="s">
        <v>177</v>
      </c>
      <c r="AT305" s="186" t="s">
        <v>299</v>
      </c>
      <c r="AU305" s="186" t="s">
        <v>86</v>
      </c>
      <c r="AY305" s="19" t="s">
        <v>135</v>
      </c>
      <c r="BE305" s="187">
        <f>IF(N305="základní",J305,0)</f>
        <v>0</v>
      </c>
      <c r="BF305" s="187">
        <f>IF(N305="snížená",J305,0)</f>
        <v>0</v>
      </c>
      <c r="BG305" s="187">
        <f>IF(N305="zákl. přenesená",J305,0)</f>
        <v>0</v>
      </c>
      <c r="BH305" s="187">
        <f>IF(N305="sníž. přenesená",J305,0)</f>
        <v>0</v>
      </c>
      <c r="BI305" s="187">
        <f>IF(N305="nulová",J305,0)</f>
        <v>0</v>
      </c>
      <c r="BJ305" s="19" t="s">
        <v>83</v>
      </c>
      <c r="BK305" s="187">
        <f>ROUND(I305*H305,2)</f>
        <v>0</v>
      </c>
      <c r="BL305" s="19" t="s">
        <v>142</v>
      </c>
      <c r="BM305" s="186" t="s">
        <v>492</v>
      </c>
    </row>
    <row r="306" spans="1:65" s="2" customFormat="1" ht="14.45" customHeight="1">
      <c r="A306" s="36"/>
      <c r="B306" s="37"/>
      <c r="C306" s="236" t="s">
        <v>493</v>
      </c>
      <c r="D306" s="236" t="s">
        <v>299</v>
      </c>
      <c r="E306" s="237" t="s">
        <v>494</v>
      </c>
      <c r="F306" s="238" t="s">
        <v>495</v>
      </c>
      <c r="G306" s="239" t="s">
        <v>162</v>
      </c>
      <c r="H306" s="240">
        <v>5</v>
      </c>
      <c r="I306" s="241"/>
      <c r="J306" s="242">
        <f>ROUND(I306*H306,2)</f>
        <v>0</v>
      </c>
      <c r="K306" s="238" t="s">
        <v>19</v>
      </c>
      <c r="L306" s="243"/>
      <c r="M306" s="244" t="s">
        <v>19</v>
      </c>
      <c r="N306" s="245" t="s">
        <v>46</v>
      </c>
      <c r="O306" s="66"/>
      <c r="P306" s="184">
        <f>O306*H306</f>
        <v>0</v>
      </c>
      <c r="Q306" s="184">
        <v>3.0000000000000001E-5</v>
      </c>
      <c r="R306" s="184">
        <f>Q306*H306</f>
        <v>1.5000000000000001E-4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177</v>
      </c>
      <c r="AT306" s="186" t="s">
        <v>299</v>
      </c>
      <c r="AU306" s="186" t="s">
        <v>86</v>
      </c>
      <c r="AY306" s="19" t="s">
        <v>135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83</v>
      </c>
      <c r="BK306" s="187">
        <f>ROUND(I306*H306,2)</f>
        <v>0</v>
      </c>
      <c r="BL306" s="19" t="s">
        <v>142</v>
      </c>
      <c r="BM306" s="186" t="s">
        <v>496</v>
      </c>
    </row>
    <row r="307" spans="1:65" s="2" customFormat="1" ht="24.2" customHeight="1">
      <c r="A307" s="36"/>
      <c r="B307" s="37"/>
      <c r="C307" s="175" t="s">
        <v>497</v>
      </c>
      <c r="D307" s="175" t="s">
        <v>137</v>
      </c>
      <c r="E307" s="176" t="s">
        <v>498</v>
      </c>
      <c r="F307" s="177" t="s">
        <v>499</v>
      </c>
      <c r="G307" s="178" t="s">
        <v>162</v>
      </c>
      <c r="H307" s="179">
        <v>2</v>
      </c>
      <c r="I307" s="180"/>
      <c r="J307" s="181">
        <f>ROUND(I307*H307,2)</f>
        <v>0</v>
      </c>
      <c r="K307" s="177" t="s">
        <v>141</v>
      </c>
      <c r="L307" s="41"/>
      <c r="M307" s="182" t="s">
        <v>19</v>
      </c>
      <c r="N307" s="183" t="s">
        <v>46</v>
      </c>
      <c r="O307" s="66"/>
      <c r="P307" s="184">
        <f>O307*H307</f>
        <v>0</v>
      </c>
      <c r="Q307" s="184">
        <v>0</v>
      </c>
      <c r="R307" s="184">
        <f>Q307*H307</f>
        <v>0</v>
      </c>
      <c r="S307" s="184">
        <v>0</v>
      </c>
      <c r="T307" s="185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6" t="s">
        <v>142</v>
      </c>
      <c r="AT307" s="186" t="s">
        <v>137</v>
      </c>
      <c r="AU307" s="186" t="s">
        <v>86</v>
      </c>
      <c r="AY307" s="19" t="s">
        <v>135</v>
      </c>
      <c r="BE307" s="187">
        <f>IF(N307="základní",J307,0)</f>
        <v>0</v>
      </c>
      <c r="BF307" s="187">
        <f>IF(N307="snížená",J307,0)</f>
        <v>0</v>
      </c>
      <c r="BG307" s="187">
        <f>IF(N307="zákl. přenesená",J307,0)</f>
        <v>0</v>
      </c>
      <c r="BH307" s="187">
        <f>IF(N307="sníž. přenesená",J307,0)</f>
        <v>0</v>
      </c>
      <c r="BI307" s="187">
        <f>IF(N307="nulová",J307,0)</f>
        <v>0</v>
      </c>
      <c r="BJ307" s="19" t="s">
        <v>83</v>
      </c>
      <c r="BK307" s="187">
        <f>ROUND(I307*H307,2)</f>
        <v>0</v>
      </c>
      <c r="BL307" s="19" t="s">
        <v>142</v>
      </c>
      <c r="BM307" s="186" t="s">
        <v>500</v>
      </c>
    </row>
    <row r="308" spans="1:65" s="2" customFormat="1" ht="29.25">
      <c r="A308" s="36"/>
      <c r="B308" s="37"/>
      <c r="C308" s="38"/>
      <c r="D308" s="188" t="s">
        <v>144</v>
      </c>
      <c r="E308" s="38"/>
      <c r="F308" s="189" t="s">
        <v>452</v>
      </c>
      <c r="G308" s="38"/>
      <c r="H308" s="38"/>
      <c r="I308" s="190"/>
      <c r="J308" s="38"/>
      <c r="K308" s="38"/>
      <c r="L308" s="41"/>
      <c r="M308" s="191"/>
      <c r="N308" s="192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144</v>
      </c>
      <c r="AU308" s="19" t="s">
        <v>86</v>
      </c>
    </row>
    <row r="309" spans="1:65" s="2" customFormat="1" ht="14.45" customHeight="1">
      <c r="A309" s="36"/>
      <c r="B309" s="37"/>
      <c r="C309" s="236" t="s">
        <v>501</v>
      </c>
      <c r="D309" s="236" t="s">
        <v>299</v>
      </c>
      <c r="E309" s="237" t="s">
        <v>502</v>
      </c>
      <c r="F309" s="238" t="s">
        <v>503</v>
      </c>
      <c r="G309" s="239" t="s">
        <v>162</v>
      </c>
      <c r="H309" s="240">
        <v>2</v>
      </c>
      <c r="I309" s="241"/>
      <c r="J309" s="242">
        <f>ROUND(I309*H309,2)</f>
        <v>0</v>
      </c>
      <c r="K309" s="238" t="s">
        <v>19</v>
      </c>
      <c r="L309" s="243"/>
      <c r="M309" s="244" t="s">
        <v>19</v>
      </c>
      <c r="N309" s="245" t="s">
        <v>46</v>
      </c>
      <c r="O309" s="66"/>
      <c r="P309" s="184">
        <f>O309*H309</f>
        <v>0</v>
      </c>
      <c r="Q309" s="184">
        <v>7.7999999999999999E-4</v>
      </c>
      <c r="R309" s="184">
        <f>Q309*H309</f>
        <v>1.56E-3</v>
      </c>
      <c r="S309" s="184">
        <v>0</v>
      </c>
      <c r="T309" s="185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6" t="s">
        <v>177</v>
      </c>
      <c r="AT309" s="186" t="s">
        <v>299</v>
      </c>
      <c r="AU309" s="186" t="s">
        <v>86</v>
      </c>
      <c r="AY309" s="19" t="s">
        <v>135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19" t="s">
        <v>83</v>
      </c>
      <c r="BK309" s="187">
        <f>ROUND(I309*H309,2)</f>
        <v>0</v>
      </c>
      <c r="BL309" s="19" t="s">
        <v>142</v>
      </c>
      <c r="BM309" s="186" t="s">
        <v>504</v>
      </c>
    </row>
    <row r="310" spans="1:65" s="2" customFormat="1" ht="24.2" customHeight="1">
      <c r="A310" s="36"/>
      <c r="B310" s="37"/>
      <c r="C310" s="175" t="s">
        <v>505</v>
      </c>
      <c r="D310" s="175" t="s">
        <v>137</v>
      </c>
      <c r="E310" s="176" t="s">
        <v>506</v>
      </c>
      <c r="F310" s="177" t="s">
        <v>507</v>
      </c>
      <c r="G310" s="178" t="s">
        <v>162</v>
      </c>
      <c r="H310" s="179">
        <v>1</v>
      </c>
      <c r="I310" s="180"/>
      <c r="J310" s="181">
        <f>ROUND(I310*H310,2)</f>
        <v>0</v>
      </c>
      <c r="K310" s="177" t="s">
        <v>141</v>
      </c>
      <c r="L310" s="41"/>
      <c r="M310" s="182" t="s">
        <v>19</v>
      </c>
      <c r="N310" s="183" t="s">
        <v>46</v>
      </c>
      <c r="O310" s="66"/>
      <c r="P310" s="184">
        <f>O310*H310</f>
        <v>0</v>
      </c>
      <c r="Q310" s="184">
        <v>0</v>
      </c>
      <c r="R310" s="184">
        <f>Q310*H310</f>
        <v>0</v>
      </c>
      <c r="S310" s="184">
        <v>0</v>
      </c>
      <c r="T310" s="185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6" t="s">
        <v>142</v>
      </c>
      <c r="AT310" s="186" t="s">
        <v>137</v>
      </c>
      <c r="AU310" s="186" t="s">
        <v>86</v>
      </c>
      <c r="AY310" s="19" t="s">
        <v>135</v>
      </c>
      <c r="BE310" s="187">
        <f>IF(N310="základní",J310,0)</f>
        <v>0</v>
      </c>
      <c r="BF310" s="187">
        <f>IF(N310="snížená",J310,0)</f>
        <v>0</v>
      </c>
      <c r="BG310" s="187">
        <f>IF(N310="zákl. přenesená",J310,0)</f>
        <v>0</v>
      </c>
      <c r="BH310" s="187">
        <f>IF(N310="sníž. přenesená",J310,0)</f>
        <v>0</v>
      </c>
      <c r="BI310" s="187">
        <f>IF(N310="nulová",J310,0)</f>
        <v>0</v>
      </c>
      <c r="BJ310" s="19" t="s">
        <v>83</v>
      </c>
      <c r="BK310" s="187">
        <f>ROUND(I310*H310,2)</f>
        <v>0</v>
      </c>
      <c r="BL310" s="19" t="s">
        <v>142</v>
      </c>
      <c r="BM310" s="186" t="s">
        <v>508</v>
      </c>
    </row>
    <row r="311" spans="1:65" s="2" customFormat="1" ht="29.25">
      <c r="A311" s="36"/>
      <c r="B311" s="37"/>
      <c r="C311" s="38"/>
      <c r="D311" s="188" t="s">
        <v>144</v>
      </c>
      <c r="E311" s="38"/>
      <c r="F311" s="189" t="s">
        <v>452</v>
      </c>
      <c r="G311" s="38"/>
      <c r="H311" s="38"/>
      <c r="I311" s="190"/>
      <c r="J311" s="38"/>
      <c r="K311" s="38"/>
      <c r="L311" s="41"/>
      <c r="M311" s="191"/>
      <c r="N311" s="192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144</v>
      </c>
      <c r="AU311" s="19" t="s">
        <v>86</v>
      </c>
    </row>
    <row r="312" spans="1:65" s="2" customFormat="1" ht="14.45" customHeight="1">
      <c r="A312" s="36"/>
      <c r="B312" s="37"/>
      <c r="C312" s="236" t="s">
        <v>509</v>
      </c>
      <c r="D312" s="236" t="s">
        <v>299</v>
      </c>
      <c r="E312" s="237" t="s">
        <v>510</v>
      </c>
      <c r="F312" s="238" t="s">
        <v>511</v>
      </c>
      <c r="G312" s="239" t="s">
        <v>162</v>
      </c>
      <c r="H312" s="240">
        <v>1</v>
      </c>
      <c r="I312" s="241"/>
      <c r="J312" s="242">
        <f>ROUND(I312*H312,2)</f>
        <v>0</v>
      </c>
      <c r="K312" s="238" t="s">
        <v>19</v>
      </c>
      <c r="L312" s="243"/>
      <c r="M312" s="244" t="s">
        <v>19</v>
      </c>
      <c r="N312" s="245" t="s">
        <v>46</v>
      </c>
      <c r="O312" s="66"/>
      <c r="P312" s="184">
        <f>O312*H312</f>
        <v>0</v>
      </c>
      <c r="Q312" s="184">
        <v>6.9999999999999999E-4</v>
      </c>
      <c r="R312" s="184">
        <f>Q312*H312</f>
        <v>6.9999999999999999E-4</v>
      </c>
      <c r="S312" s="184">
        <v>0</v>
      </c>
      <c r="T312" s="185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6" t="s">
        <v>177</v>
      </c>
      <c r="AT312" s="186" t="s">
        <v>299</v>
      </c>
      <c r="AU312" s="186" t="s">
        <v>86</v>
      </c>
      <c r="AY312" s="19" t="s">
        <v>135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19" t="s">
        <v>83</v>
      </c>
      <c r="BK312" s="187">
        <f>ROUND(I312*H312,2)</f>
        <v>0</v>
      </c>
      <c r="BL312" s="19" t="s">
        <v>142</v>
      </c>
      <c r="BM312" s="186" t="s">
        <v>512</v>
      </c>
    </row>
    <row r="313" spans="1:65" s="2" customFormat="1" ht="24.2" customHeight="1">
      <c r="A313" s="36"/>
      <c r="B313" s="37"/>
      <c r="C313" s="175" t="s">
        <v>513</v>
      </c>
      <c r="D313" s="175" t="s">
        <v>137</v>
      </c>
      <c r="E313" s="176" t="s">
        <v>514</v>
      </c>
      <c r="F313" s="177" t="s">
        <v>515</v>
      </c>
      <c r="G313" s="178" t="s">
        <v>162</v>
      </c>
      <c r="H313" s="179">
        <v>3</v>
      </c>
      <c r="I313" s="180"/>
      <c r="J313" s="181">
        <f>ROUND(I313*H313,2)</f>
        <v>0</v>
      </c>
      <c r="K313" s="177" t="s">
        <v>141</v>
      </c>
      <c r="L313" s="41"/>
      <c r="M313" s="182" t="s">
        <v>19</v>
      </c>
      <c r="N313" s="183" t="s">
        <v>46</v>
      </c>
      <c r="O313" s="66"/>
      <c r="P313" s="184">
        <f>O313*H313</f>
        <v>0</v>
      </c>
      <c r="Q313" s="184">
        <v>0</v>
      </c>
      <c r="R313" s="184">
        <f>Q313*H313</f>
        <v>0</v>
      </c>
      <c r="S313" s="184">
        <v>0</v>
      </c>
      <c r="T313" s="185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6" t="s">
        <v>142</v>
      </c>
      <c r="AT313" s="186" t="s">
        <v>137</v>
      </c>
      <c r="AU313" s="186" t="s">
        <v>86</v>
      </c>
      <c r="AY313" s="19" t="s">
        <v>135</v>
      </c>
      <c r="BE313" s="187">
        <f>IF(N313="základní",J313,0)</f>
        <v>0</v>
      </c>
      <c r="BF313" s="187">
        <f>IF(N313="snížená",J313,0)</f>
        <v>0</v>
      </c>
      <c r="BG313" s="187">
        <f>IF(N313="zákl. přenesená",J313,0)</f>
        <v>0</v>
      </c>
      <c r="BH313" s="187">
        <f>IF(N313="sníž. přenesená",J313,0)</f>
        <v>0</v>
      </c>
      <c r="BI313" s="187">
        <f>IF(N313="nulová",J313,0)</f>
        <v>0</v>
      </c>
      <c r="BJ313" s="19" t="s">
        <v>83</v>
      </c>
      <c r="BK313" s="187">
        <f>ROUND(I313*H313,2)</f>
        <v>0</v>
      </c>
      <c r="BL313" s="19" t="s">
        <v>142</v>
      </c>
      <c r="BM313" s="186" t="s">
        <v>516</v>
      </c>
    </row>
    <row r="314" spans="1:65" s="2" customFormat="1" ht="29.25">
      <c r="A314" s="36"/>
      <c r="B314" s="37"/>
      <c r="C314" s="38"/>
      <c r="D314" s="188" t="s">
        <v>144</v>
      </c>
      <c r="E314" s="38"/>
      <c r="F314" s="189" t="s">
        <v>452</v>
      </c>
      <c r="G314" s="38"/>
      <c r="H314" s="38"/>
      <c r="I314" s="190"/>
      <c r="J314" s="38"/>
      <c r="K314" s="38"/>
      <c r="L314" s="41"/>
      <c r="M314" s="191"/>
      <c r="N314" s="192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144</v>
      </c>
      <c r="AU314" s="19" t="s">
        <v>86</v>
      </c>
    </row>
    <row r="315" spans="1:65" s="2" customFormat="1" ht="14.45" customHeight="1">
      <c r="A315" s="36"/>
      <c r="B315" s="37"/>
      <c r="C315" s="236" t="s">
        <v>517</v>
      </c>
      <c r="D315" s="236" t="s">
        <v>299</v>
      </c>
      <c r="E315" s="237" t="s">
        <v>518</v>
      </c>
      <c r="F315" s="238" t="s">
        <v>519</v>
      </c>
      <c r="G315" s="239" t="s">
        <v>162</v>
      </c>
      <c r="H315" s="240">
        <v>2</v>
      </c>
      <c r="I315" s="241"/>
      <c r="J315" s="242">
        <f>ROUND(I315*H315,2)</f>
        <v>0</v>
      </c>
      <c r="K315" s="238" t="s">
        <v>19</v>
      </c>
      <c r="L315" s="243"/>
      <c r="M315" s="244" t="s">
        <v>19</v>
      </c>
      <c r="N315" s="245" t="s">
        <v>46</v>
      </c>
      <c r="O315" s="66"/>
      <c r="P315" s="184">
        <f>O315*H315</f>
        <v>0</v>
      </c>
      <c r="Q315" s="184">
        <v>1.5E-3</v>
      </c>
      <c r="R315" s="184">
        <f>Q315*H315</f>
        <v>3.0000000000000001E-3</v>
      </c>
      <c r="S315" s="184">
        <v>0</v>
      </c>
      <c r="T315" s="185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177</v>
      </c>
      <c r="AT315" s="186" t="s">
        <v>299</v>
      </c>
      <c r="AU315" s="186" t="s">
        <v>86</v>
      </c>
      <c r="AY315" s="19" t="s">
        <v>135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83</v>
      </c>
      <c r="BK315" s="187">
        <f>ROUND(I315*H315,2)</f>
        <v>0</v>
      </c>
      <c r="BL315" s="19" t="s">
        <v>142</v>
      </c>
      <c r="BM315" s="186" t="s">
        <v>520</v>
      </c>
    </row>
    <row r="316" spans="1:65" s="2" customFormat="1" ht="14.45" customHeight="1">
      <c r="A316" s="36"/>
      <c r="B316" s="37"/>
      <c r="C316" s="236" t="s">
        <v>521</v>
      </c>
      <c r="D316" s="236" t="s">
        <v>299</v>
      </c>
      <c r="E316" s="237" t="s">
        <v>522</v>
      </c>
      <c r="F316" s="238" t="s">
        <v>523</v>
      </c>
      <c r="G316" s="239" t="s">
        <v>162</v>
      </c>
      <c r="H316" s="240">
        <v>1</v>
      </c>
      <c r="I316" s="241"/>
      <c r="J316" s="242">
        <f>ROUND(I316*H316,2)</f>
        <v>0</v>
      </c>
      <c r="K316" s="238" t="s">
        <v>19</v>
      </c>
      <c r="L316" s="243"/>
      <c r="M316" s="244" t="s">
        <v>19</v>
      </c>
      <c r="N316" s="245" t="s">
        <v>46</v>
      </c>
      <c r="O316" s="66"/>
      <c r="P316" s="184">
        <f>O316*H316</f>
        <v>0</v>
      </c>
      <c r="Q316" s="184">
        <v>5.6999999999999998E-4</v>
      </c>
      <c r="R316" s="184">
        <f>Q316*H316</f>
        <v>5.6999999999999998E-4</v>
      </c>
      <c r="S316" s="184">
        <v>0</v>
      </c>
      <c r="T316" s="185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6" t="s">
        <v>177</v>
      </c>
      <c r="AT316" s="186" t="s">
        <v>299</v>
      </c>
      <c r="AU316" s="186" t="s">
        <v>86</v>
      </c>
      <c r="AY316" s="19" t="s">
        <v>135</v>
      </c>
      <c r="BE316" s="187">
        <f>IF(N316="základní",J316,0)</f>
        <v>0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19" t="s">
        <v>83</v>
      </c>
      <c r="BK316" s="187">
        <f>ROUND(I316*H316,2)</f>
        <v>0</v>
      </c>
      <c r="BL316" s="19" t="s">
        <v>142</v>
      </c>
      <c r="BM316" s="186" t="s">
        <v>524</v>
      </c>
    </row>
    <row r="317" spans="1:65" s="2" customFormat="1" ht="24.2" customHeight="1">
      <c r="A317" s="36"/>
      <c r="B317" s="37"/>
      <c r="C317" s="175" t="s">
        <v>525</v>
      </c>
      <c r="D317" s="175" t="s">
        <v>137</v>
      </c>
      <c r="E317" s="176" t="s">
        <v>526</v>
      </c>
      <c r="F317" s="177" t="s">
        <v>527</v>
      </c>
      <c r="G317" s="178" t="s">
        <v>162</v>
      </c>
      <c r="H317" s="179">
        <v>1</v>
      </c>
      <c r="I317" s="180"/>
      <c r="J317" s="181">
        <f>ROUND(I317*H317,2)</f>
        <v>0</v>
      </c>
      <c r="K317" s="177" t="s">
        <v>141</v>
      </c>
      <c r="L317" s="41"/>
      <c r="M317" s="182" t="s">
        <v>19</v>
      </c>
      <c r="N317" s="183" t="s">
        <v>46</v>
      </c>
      <c r="O317" s="66"/>
      <c r="P317" s="184">
        <f>O317*H317</f>
        <v>0</v>
      </c>
      <c r="Q317" s="184">
        <v>7.2000000000000005E-4</v>
      </c>
      <c r="R317" s="184">
        <f>Q317*H317</f>
        <v>7.2000000000000005E-4</v>
      </c>
      <c r="S317" s="184">
        <v>0</v>
      </c>
      <c r="T317" s="185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6" t="s">
        <v>142</v>
      </c>
      <c r="AT317" s="186" t="s">
        <v>137</v>
      </c>
      <c r="AU317" s="186" t="s">
        <v>86</v>
      </c>
      <c r="AY317" s="19" t="s">
        <v>135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19" t="s">
        <v>83</v>
      </c>
      <c r="BK317" s="187">
        <f>ROUND(I317*H317,2)</f>
        <v>0</v>
      </c>
      <c r="BL317" s="19" t="s">
        <v>142</v>
      </c>
      <c r="BM317" s="186" t="s">
        <v>528</v>
      </c>
    </row>
    <row r="318" spans="1:65" s="2" customFormat="1" ht="195">
      <c r="A318" s="36"/>
      <c r="B318" s="37"/>
      <c r="C318" s="38"/>
      <c r="D318" s="188" t="s">
        <v>144</v>
      </c>
      <c r="E318" s="38"/>
      <c r="F318" s="189" t="s">
        <v>529</v>
      </c>
      <c r="G318" s="38"/>
      <c r="H318" s="38"/>
      <c r="I318" s="190"/>
      <c r="J318" s="38"/>
      <c r="K318" s="38"/>
      <c r="L318" s="41"/>
      <c r="M318" s="191"/>
      <c r="N318" s="192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144</v>
      </c>
      <c r="AU318" s="19" t="s">
        <v>86</v>
      </c>
    </row>
    <row r="319" spans="1:65" s="2" customFormat="1" ht="24.2" customHeight="1">
      <c r="A319" s="36"/>
      <c r="B319" s="37"/>
      <c r="C319" s="236" t="s">
        <v>530</v>
      </c>
      <c r="D319" s="236" t="s">
        <v>299</v>
      </c>
      <c r="E319" s="237" t="s">
        <v>531</v>
      </c>
      <c r="F319" s="238" t="s">
        <v>532</v>
      </c>
      <c r="G319" s="239" t="s">
        <v>162</v>
      </c>
      <c r="H319" s="240">
        <v>1</v>
      </c>
      <c r="I319" s="241"/>
      <c r="J319" s="242">
        <f>ROUND(I319*H319,2)</f>
        <v>0</v>
      </c>
      <c r="K319" s="238" t="s">
        <v>19</v>
      </c>
      <c r="L319" s="243"/>
      <c r="M319" s="244" t="s">
        <v>19</v>
      </c>
      <c r="N319" s="245" t="s">
        <v>46</v>
      </c>
      <c r="O319" s="66"/>
      <c r="P319" s="184">
        <f>O319*H319</f>
        <v>0</v>
      </c>
      <c r="Q319" s="184">
        <v>1.0999999999999999E-2</v>
      </c>
      <c r="R319" s="184">
        <f>Q319*H319</f>
        <v>1.0999999999999999E-2</v>
      </c>
      <c r="S319" s="184">
        <v>0</v>
      </c>
      <c r="T319" s="185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6" t="s">
        <v>177</v>
      </c>
      <c r="AT319" s="186" t="s">
        <v>299</v>
      </c>
      <c r="AU319" s="186" t="s">
        <v>86</v>
      </c>
      <c r="AY319" s="19" t="s">
        <v>135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9" t="s">
        <v>83</v>
      </c>
      <c r="BK319" s="187">
        <f>ROUND(I319*H319,2)</f>
        <v>0</v>
      </c>
      <c r="BL319" s="19" t="s">
        <v>142</v>
      </c>
      <c r="BM319" s="186" t="s">
        <v>533</v>
      </c>
    </row>
    <row r="320" spans="1:65" s="2" customFormat="1" ht="24.2" customHeight="1">
      <c r="A320" s="36"/>
      <c r="B320" s="37"/>
      <c r="C320" s="175" t="s">
        <v>534</v>
      </c>
      <c r="D320" s="175" t="s">
        <v>137</v>
      </c>
      <c r="E320" s="176" t="s">
        <v>535</v>
      </c>
      <c r="F320" s="177" t="s">
        <v>536</v>
      </c>
      <c r="G320" s="178" t="s">
        <v>162</v>
      </c>
      <c r="H320" s="179">
        <v>5</v>
      </c>
      <c r="I320" s="180"/>
      <c r="J320" s="181">
        <f>ROUND(I320*H320,2)</f>
        <v>0</v>
      </c>
      <c r="K320" s="177" t="s">
        <v>141</v>
      </c>
      <c r="L320" s="41"/>
      <c r="M320" s="182" t="s">
        <v>19</v>
      </c>
      <c r="N320" s="183" t="s">
        <v>46</v>
      </c>
      <c r="O320" s="66"/>
      <c r="P320" s="184">
        <f>O320*H320</f>
        <v>0</v>
      </c>
      <c r="Q320" s="184">
        <v>1.6199999999999999E-3</v>
      </c>
      <c r="R320" s="184">
        <f>Q320*H320</f>
        <v>8.0999999999999996E-3</v>
      </c>
      <c r="S320" s="184">
        <v>0</v>
      </c>
      <c r="T320" s="185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6" t="s">
        <v>142</v>
      </c>
      <c r="AT320" s="186" t="s">
        <v>137</v>
      </c>
      <c r="AU320" s="186" t="s">
        <v>86</v>
      </c>
      <c r="AY320" s="19" t="s">
        <v>135</v>
      </c>
      <c r="BE320" s="187">
        <f>IF(N320="základní",J320,0)</f>
        <v>0</v>
      </c>
      <c r="BF320" s="187">
        <f>IF(N320="snížená",J320,0)</f>
        <v>0</v>
      </c>
      <c r="BG320" s="187">
        <f>IF(N320="zákl. přenesená",J320,0)</f>
        <v>0</v>
      </c>
      <c r="BH320" s="187">
        <f>IF(N320="sníž. přenesená",J320,0)</f>
        <v>0</v>
      </c>
      <c r="BI320" s="187">
        <f>IF(N320="nulová",J320,0)</f>
        <v>0</v>
      </c>
      <c r="BJ320" s="19" t="s">
        <v>83</v>
      </c>
      <c r="BK320" s="187">
        <f>ROUND(I320*H320,2)</f>
        <v>0</v>
      </c>
      <c r="BL320" s="19" t="s">
        <v>142</v>
      </c>
      <c r="BM320" s="186" t="s">
        <v>537</v>
      </c>
    </row>
    <row r="321" spans="1:65" s="2" customFormat="1" ht="195">
      <c r="A321" s="36"/>
      <c r="B321" s="37"/>
      <c r="C321" s="38"/>
      <c r="D321" s="188" t="s">
        <v>144</v>
      </c>
      <c r="E321" s="38"/>
      <c r="F321" s="189" t="s">
        <v>529</v>
      </c>
      <c r="G321" s="38"/>
      <c r="H321" s="38"/>
      <c r="I321" s="190"/>
      <c r="J321" s="38"/>
      <c r="K321" s="38"/>
      <c r="L321" s="41"/>
      <c r="M321" s="191"/>
      <c r="N321" s="192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144</v>
      </c>
      <c r="AU321" s="19" t="s">
        <v>86</v>
      </c>
    </row>
    <row r="322" spans="1:65" s="13" customFormat="1" ht="11.25">
      <c r="B322" s="193"/>
      <c r="C322" s="194"/>
      <c r="D322" s="188" t="s">
        <v>146</v>
      </c>
      <c r="E322" s="195" t="s">
        <v>19</v>
      </c>
      <c r="F322" s="196" t="s">
        <v>538</v>
      </c>
      <c r="G322" s="194"/>
      <c r="H322" s="195" t="s">
        <v>19</v>
      </c>
      <c r="I322" s="197"/>
      <c r="J322" s="194"/>
      <c r="K322" s="194"/>
      <c r="L322" s="198"/>
      <c r="M322" s="199"/>
      <c r="N322" s="200"/>
      <c r="O322" s="200"/>
      <c r="P322" s="200"/>
      <c r="Q322" s="200"/>
      <c r="R322" s="200"/>
      <c r="S322" s="200"/>
      <c r="T322" s="201"/>
      <c r="AT322" s="202" t="s">
        <v>146</v>
      </c>
      <c r="AU322" s="202" t="s">
        <v>86</v>
      </c>
      <c r="AV322" s="13" t="s">
        <v>83</v>
      </c>
      <c r="AW322" s="13" t="s">
        <v>37</v>
      </c>
      <c r="AX322" s="13" t="s">
        <v>75</v>
      </c>
      <c r="AY322" s="202" t="s">
        <v>135</v>
      </c>
    </row>
    <row r="323" spans="1:65" s="14" customFormat="1" ht="11.25">
      <c r="B323" s="203"/>
      <c r="C323" s="204"/>
      <c r="D323" s="188" t="s">
        <v>146</v>
      </c>
      <c r="E323" s="205" t="s">
        <v>19</v>
      </c>
      <c r="F323" s="206" t="s">
        <v>83</v>
      </c>
      <c r="G323" s="204"/>
      <c r="H323" s="207">
        <v>1</v>
      </c>
      <c r="I323" s="208"/>
      <c r="J323" s="204"/>
      <c r="K323" s="204"/>
      <c r="L323" s="209"/>
      <c r="M323" s="210"/>
      <c r="N323" s="211"/>
      <c r="O323" s="211"/>
      <c r="P323" s="211"/>
      <c r="Q323" s="211"/>
      <c r="R323" s="211"/>
      <c r="S323" s="211"/>
      <c r="T323" s="212"/>
      <c r="AT323" s="213" t="s">
        <v>146</v>
      </c>
      <c r="AU323" s="213" t="s">
        <v>86</v>
      </c>
      <c r="AV323" s="14" t="s">
        <v>86</v>
      </c>
      <c r="AW323" s="14" t="s">
        <v>37</v>
      </c>
      <c r="AX323" s="14" t="s">
        <v>75</v>
      </c>
      <c r="AY323" s="213" t="s">
        <v>135</v>
      </c>
    </row>
    <row r="324" spans="1:65" s="13" customFormat="1" ht="11.25">
      <c r="B324" s="193"/>
      <c r="C324" s="194"/>
      <c r="D324" s="188" t="s">
        <v>146</v>
      </c>
      <c r="E324" s="195" t="s">
        <v>19</v>
      </c>
      <c r="F324" s="196" t="s">
        <v>539</v>
      </c>
      <c r="G324" s="194"/>
      <c r="H324" s="195" t="s">
        <v>19</v>
      </c>
      <c r="I324" s="197"/>
      <c r="J324" s="194"/>
      <c r="K324" s="194"/>
      <c r="L324" s="198"/>
      <c r="M324" s="199"/>
      <c r="N324" s="200"/>
      <c r="O324" s="200"/>
      <c r="P324" s="200"/>
      <c r="Q324" s="200"/>
      <c r="R324" s="200"/>
      <c r="S324" s="200"/>
      <c r="T324" s="201"/>
      <c r="AT324" s="202" t="s">
        <v>146</v>
      </c>
      <c r="AU324" s="202" t="s">
        <v>86</v>
      </c>
      <c r="AV324" s="13" t="s">
        <v>83</v>
      </c>
      <c r="AW324" s="13" t="s">
        <v>37</v>
      </c>
      <c r="AX324" s="13" t="s">
        <v>75</v>
      </c>
      <c r="AY324" s="202" t="s">
        <v>135</v>
      </c>
    </row>
    <row r="325" spans="1:65" s="14" customFormat="1" ht="11.25">
      <c r="B325" s="203"/>
      <c r="C325" s="204"/>
      <c r="D325" s="188" t="s">
        <v>146</v>
      </c>
      <c r="E325" s="205" t="s">
        <v>19</v>
      </c>
      <c r="F325" s="206" t="s">
        <v>142</v>
      </c>
      <c r="G325" s="204"/>
      <c r="H325" s="207">
        <v>4</v>
      </c>
      <c r="I325" s="208"/>
      <c r="J325" s="204"/>
      <c r="K325" s="204"/>
      <c r="L325" s="209"/>
      <c r="M325" s="210"/>
      <c r="N325" s="211"/>
      <c r="O325" s="211"/>
      <c r="P325" s="211"/>
      <c r="Q325" s="211"/>
      <c r="R325" s="211"/>
      <c r="S325" s="211"/>
      <c r="T325" s="212"/>
      <c r="AT325" s="213" t="s">
        <v>146</v>
      </c>
      <c r="AU325" s="213" t="s">
        <v>86</v>
      </c>
      <c r="AV325" s="14" t="s">
        <v>86</v>
      </c>
      <c r="AW325" s="14" t="s">
        <v>37</v>
      </c>
      <c r="AX325" s="14" t="s">
        <v>75</v>
      </c>
      <c r="AY325" s="213" t="s">
        <v>135</v>
      </c>
    </row>
    <row r="326" spans="1:65" s="16" customFormat="1" ht="11.25">
      <c r="B326" s="225"/>
      <c r="C326" s="226"/>
      <c r="D326" s="188" t="s">
        <v>146</v>
      </c>
      <c r="E326" s="227" t="s">
        <v>19</v>
      </c>
      <c r="F326" s="228" t="s">
        <v>247</v>
      </c>
      <c r="G326" s="226"/>
      <c r="H326" s="229">
        <v>5</v>
      </c>
      <c r="I326" s="230"/>
      <c r="J326" s="226"/>
      <c r="K326" s="226"/>
      <c r="L326" s="231"/>
      <c r="M326" s="232"/>
      <c r="N326" s="233"/>
      <c r="O326" s="233"/>
      <c r="P326" s="233"/>
      <c r="Q326" s="233"/>
      <c r="R326" s="233"/>
      <c r="S326" s="233"/>
      <c r="T326" s="234"/>
      <c r="AT326" s="235" t="s">
        <v>146</v>
      </c>
      <c r="AU326" s="235" t="s">
        <v>86</v>
      </c>
      <c r="AV326" s="16" t="s">
        <v>142</v>
      </c>
      <c r="AW326" s="16" t="s">
        <v>37</v>
      </c>
      <c r="AX326" s="16" t="s">
        <v>83</v>
      </c>
      <c r="AY326" s="235" t="s">
        <v>135</v>
      </c>
    </row>
    <row r="327" spans="1:65" s="2" customFormat="1" ht="24.2" customHeight="1">
      <c r="A327" s="36"/>
      <c r="B327" s="37"/>
      <c r="C327" s="236" t="s">
        <v>540</v>
      </c>
      <c r="D327" s="236" t="s">
        <v>299</v>
      </c>
      <c r="E327" s="237" t="s">
        <v>541</v>
      </c>
      <c r="F327" s="238" t="s">
        <v>542</v>
      </c>
      <c r="G327" s="239" t="s">
        <v>162</v>
      </c>
      <c r="H327" s="240">
        <v>4</v>
      </c>
      <c r="I327" s="241"/>
      <c r="J327" s="242">
        <f>ROUND(I327*H327,2)</f>
        <v>0</v>
      </c>
      <c r="K327" s="238" t="s">
        <v>19</v>
      </c>
      <c r="L327" s="243"/>
      <c r="M327" s="244" t="s">
        <v>19</v>
      </c>
      <c r="N327" s="245" t="s">
        <v>46</v>
      </c>
      <c r="O327" s="66"/>
      <c r="P327" s="184">
        <f>O327*H327</f>
        <v>0</v>
      </c>
      <c r="Q327" s="184">
        <v>1.8499999999999999E-2</v>
      </c>
      <c r="R327" s="184">
        <f>Q327*H327</f>
        <v>7.3999999999999996E-2</v>
      </c>
      <c r="S327" s="184">
        <v>0</v>
      </c>
      <c r="T327" s="185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6" t="s">
        <v>177</v>
      </c>
      <c r="AT327" s="186" t="s">
        <v>299</v>
      </c>
      <c r="AU327" s="186" t="s">
        <v>86</v>
      </c>
      <c r="AY327" s="19" t="s">
        <v>135</v>
      </c>
      <c r="BE327" s="187">
        <f>IF(N327="základní",J327,0)</f>
        <v>0</v>
      </c>
      <c r="BF327" s="187">
        <f>IF(N327="snížená",J327,0)</f>
        <v>0</v>
      </c>
      <c r="BG327" s="187">
        <f>IF(N327="zákl. přenesená",J327,0)</f>
        <v>0</v>
      </c>
      <c r="BH327" s="187">
        <f>IF(N327="sníž. přenesená",J327,0)</f>
        <v>0</v>
      </c>
      <c r="BI327" s="187">
        <f>IF(N327="nulová",J327,0)</f>
        <v>0</v>
      </c>
      <c r="BJ327" s="19" t="s">
        <v>83</v>
      </c>
      <c r="BK327" s="187">
        <f>ROUND(I327*H327,2)</f>
        <v>0</v>
      </c>
      <c r="BL327" s="19" t="s">
        <v>142</v>
      </c>
      <c r="BM327" s="186" t="s">
        <v>543</v>
      </c>
    </row>
    <row r="328" spans="1:65" s="2" customFormat="1" ht="24.2" customHeight="1">
      <c r="A328" s="36"/>
      <c r="B328" s="37"/>
      <c r="C328" s="236" t="s">
        <v>544</v>
      </c>
      <c r="D328" s="236" t="s">
        <v>299</v>
      </c>
      <c r="E328" s="237" t="s">
        <v>545</v>
      </c>
      <c r="F328" s="238" t="s">
        <v>546</v>
      </c>
      <c r="G328" s="239" t="s">
        <v>162</v>
      </c>
      <c r="H328" s="240">
        <v>5</v>
      </c>
      <c r="I328" s="241"/>
      <c r="J328" s="242">
        <f>ROUND(I328*H328,2)</f>
        <v>0</v>
      </c>
      <c r="K328" s="238" t="s">
        <v>19</v>
      </c>
      <c r="L328" s="243"/>
      <c r="M328" s="244" t="s">
        <v>19</v>
      </c>
      <c r="N328" s="245" t="s">
        <v>46</v>
      </c>
      <c r="O328" s="66"/>
      <c r="P328" s="184">
        <f>O328*H328</f>
        <v>0</v>
      </c>
      <c r="Q328" s="184">
        <v>7.3000000000000001E-3</v>
      </c>
      <c r="R328" s="184">
        <f>Q328*H328</f>
        <v>3.6499999999999998E-2</v>
      </c>
      <c r="S328" s="184">
        <v>0</v>
      </c>
      <c r="T328" s="185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6" t="s">
        <v>177</v>
      </c>
      <c r="AT328" s="186" t="s">
        <v>299</v>
      </c>
      <c r="AU328" s="186" t="s">
        <v>86</v>
      </c>
      <c r="AY328" s="19" t="s">
        <v>135</v>
      </c>
      <c r="BE328" s="187">
        <f>IF(N328="základní",J328,0)</f>
        <v>0</v>
      </c>
      <c r="BF328" s="187">
        <f>IF(N328="snížená",J328,0)</f>
        <v>0</v>
      </c>
      <c r="BG328" s="187">
        <f>IF(N328="zákl. přenesená",J328,0)</f>
        <v>0</v>
      </c>
      <c r="BH328" s="187">
        <f>IF(N328="sníž. přenesená",J328,0)</f>
        <v>0</v>
      </c>
      <c r="BI328" s="187">
        <f>IF(N328="nulová",J328,0)</f>
        <v>0</v>
      </c>
      <c r="BJ328" s="19" t="s">
        <v>83</v>
      </c>
      <c r="BK328" s="187">
        <f>ROUND(I328*H328,2)</f>
        <v>0</v>
      </c>
      <c r="BL328" s="19" t="s">
        <v>142</v>
      </c>
      <c r="BM328" s="186" t="s">
        <v>547</v>
      </c>
    </row>
    <row r="329" spans="1:65" s="13" customFormat="1" ht="11.25">
      <c r="B329" s="193"/>
      <c r="C329" s="194"/>
      <c r="D329" s="188" t="s">
        <v>146</v>
      </c>
      <c r="E329" s="195" t="s">
        <v>19</v>
      </c>
      <c r="F329" s="196" t="s">
        <v>548</v>
      </c>
      <c r="G329" s="194"/>
      <c r="H329" s="195" t="s">
        <v>19</v>
      </c>
      <c r="I329" s="197"/>
      <c r="J329" s="194"/>
      <c r="K329" s="194"/>
      <c r="L329" s="198"/>
      <c r="M329" s="199"/>
      <c r="N329" s="200"/>
      <c r="O329" s="200"/>
      <c r="P329" s="200"/>
      <c r="Q329" s="200"/>
      <c r="R329" s="200"/>
      <c r="S329" s="200"/>
      <c r="T329" s="201"/>
      <c r="AT329" s="202" t="s">
        <v>146</v>
      </c>
      <c r="AU329" s="202" t="s">
        <v>86</v>
      </c>
      <c r="AV329" s="13" t="s">
        <v>83</v>
      </c>
      <c r="AW329" s="13" t="s">
        <v>37</v>
      </c>
      <c r="AX329" s="13" t="s">
        <v>75</v>
      </c>
      <c r="AY329" s="202" t="s">
        <v>135</v>
      </c>
    </row>
    <row r="330" spans="1:65" s="14" customFormat="1" ht="11.25">
      <c r="B330" s="203"/>
      <c r="C330" s="204"/>
      <c r="D330" s="188" t="s">
        <v>146</v>
      </c>
      <c r="E330" s="205" t="s">
        <v>19</v>
      </c>
      <c r="F330" s="206" t="s">
        <v>83</v>
      </c>
      <c r="G330" s="204"/>
      <c r="H330" s="207">
        <v>1</v>
      </c>
      <c r="I330" s="208"/>
      <c r="J330" s="204"/>
      <c r="K330" s="204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146</v>
      </c>
      <c r="AU330" s="213" t="s">
        <v>86</v>
      </c>
      <c r="AV330" s="14" t="s">
        <v>86</v>
      </c>
      <c r="AW330" s="14" t="s">
        <v>37</v>
      </c>
      <c r="AX330" s="14" t="s">
        <v>75</v>
      </c>
      <c r="AY330" s="213" t="s">
        <v>135</v>
      </c>
    </row>
    <row r="331" spans="1:65" s="13" customFormat="1" ht="11.25">
      <c r="B331" s="193"/>
      <c r="C331" s="194"/>
      <c r="D331" s="188" t="s">
        <v>146</v>
      </c>
      <c r="E331" s="195" t="s">
        <v>19</v>
      </c>
      <c r="F331" s="196" t="s">
        <v>549</v>
      </c>
      <c r="G331" s="194"/>
      <c r="H331" s="195" t="s">
        <v>19</v>
      </c>
      <c r="I331" s="197"/>
      <c r="J331" s="194"/>
      <c r="K331" s="194"/>
      <c r="L331" s="198"/>
      <c r="M331" s="199"/>
      <c r="N331" s="200"/>
      <c r="O331" s="200"/>
      <c r="P331" s="200"/>
      <c r="Q331" s="200"/>
      <c r="R331" s="200"/>
      <c r="S331" s="200"/>
      <c r="T331" s="201"/>
      <c r="AT331" s="202" t="s">
        <v>146</v>
      </c>
      <c r="AU331" s="202" t="s">
        <v>86</v>
      </c>
      <c r="AV331" s="13" t="s">
        <v>83</v>
      </c>
      <c r="AW331" s="13" t="s">
        <v>37</v>
      </c>
      <c r="AX331" s="13" t="s">
        <v>75</v>
      </c>
      <c r="AY331" s="202" t="s">
        <v>135</v>
      </c>
    </row>
    <row r="332" spans="1:65" s="14" customFormat="1" ht="11.25">
      <c r="B332" s="203"/>
      <c r="C332" s="204"/>
      <c r="D332" s="188" t="s">
        <v>146</v>
      </c>
      <c r="E332" s="205" t="s">
        <v>19</v>
      </c>
      <c r="F332" s="206" t="s">
        <v>142</v>
      </c>
      <c r="G332" s="204"/>
      <c r="H332" s="207">
        <v>4</v>
      </c>
      <c r="I332" s="208"/>
      <c r="J332" s="204"/>
      <c r="K332" s="204"/>
      <c r="L332" s="209"/>
      <c r="M332" s="210"/>
      <c r="N332" s="211"/>
      <c r="O332" s="211"/>
      <c r="P332" s="211"/>
      <c r="Q332" s="211"/>
      <c r="R332" s="211"/>
      <c r="S332" s="211"/>
      <c r="T332" s="212"/>
      <c r="AT332" s="213" t="s">
        <v>146</v>
      </c>
      <c r="AU332" s="213" t="s">
        <v>86</v>
      </c>
      <c r="AV332" s="14" t="s">
        <v>86</v>
      </c>
      <c r="AW332" s="14" t="s">
        <v>37</v>
      </c>
      <c r="AX332" s="14" t="s">
        <v>75</v>
      </c>
      <c r="AY332" s="213" t="s">
        <v>135</v>
      </c>
    </row>
    <row r="333" spans="1:65" s="16" customFormat="1" ht="11.25">
      <c r="B333" s="225"/>
      <c r="C333" s="226"/>
      <c r="D333" s="188" t="s">
        <v>146</v>
      </c>
      <c r="E333" s="227" t="s">
        <v>19</v>
      </c>
      <c r="F333" s="228" t="s">
        <v>247</v>
      </c>
      <c r="G333" s="226"/>
      <c r="H333" s="229">
        <v>5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AT333" s="235" t="s">
        <v>146</v>
      </c>
      <c r="AU333" s="235" t="s">
        <v>86</v>
      </c>
      <c r="AV333" s="16" t="s">
        <v>142</v>
      </c>
      <c r="AW333" s="16" t="s">
        <v>37</v>
      </c>
      <c r="AX333" s="16" t="s">
        <v>83</v>
      </c>
      <c r="AY333" s="235" t="s">
        <v>135</v>
      </c>
    </row>
    <row r="334" spans="1:65" s="2" customFormat="1" ht="14.45" customHeight="1">
      <c r="A334" s="36"/>
      <c r="B334" s="37"/>
      <c r="C334" s="236" t="s">
        <v>550</v>
      </c>
      <c r="D334" s="236" t="s">
        <v>299</v>
      </c>
      <c r="E334" s="237" t="s">
        <v>551</v>
      </c>
      <c r="F334" s="238" t="s">
        <v>552</v>
      </c>
      <c r="G334" s="239" t="s">
        <v>553</v>
      </c>
      <c r="H334" s="240">
        <v>8</v>
      </c>
      <c r="I334" s="241"/>
      <c r="J334" s="242">
        <f>ROUND(I334*H334,2)</f>
        <v>0</v>
      </c>
      <c r="K334" s="238" t="s">
        <v>19</v>
      </c>
      <c r="L334" s="243"/>
      <c r="M334" s="244" t="s">
        <v>19</v>
      </c>
      <c r="N334" s="245" t="s">
        <v>46</v>
      </c>
      <c r="O334" s="66"/>
      <c r="P334" s="184">
        <f>O334*H334</f>
        <v>0</v>
      </c>
      <c r="Q334" s="184">
        <v>1.7000000000000001E-4</v>
      </c>
      <c r="R334" s="184">
        <f>Q334*H334</f>
        <v>1.3600000000000001E-3</v>
      </c>
      <c r="S334" s="184">
        <v>0</v>
      </c>
      <c r="T334" s="185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6" t="s">
        <v>177</v>
      </c>
      <c r="AT334" s="186" t="s">
        <v>299</v>
      </c>
      <c r="AU334" s="186" t="s">
        <v>86</v>
      </c>
      <c r="AY334" s="19" t="s">
        <v>135</v>
      </c>
      <c r="BE334" s="187">
        <f>IF(N334="základní",J334,0)</f>
        <v>0</v>
      </c>
      <c r="BF334" s="187">
        <f>IF(N334="snížená",J334,0)</f>
        <v>0</v>
      </c>
      <c r="BG334" s="187">
        <f>IF(N334="zákl. přenesená",J334,0)</f>
        <v>0</v>
      </c>
      <c r="BH334" s="187">
        <f>IF(N334="sníž. přenesená",J334,0)</f>
        <v>0</v>
      </c>
      <c r="BI334" s="187">
        <f>IF(N334="nulová",J334,0)</f>
        <v>0</v>
      </c>
      <c r="BJ334" s="19" t="s">
        <v>83</v>
      </c>
      <c r="BK334" s="187">
        <f>ROUND(I334*H334,2)</f>
        <v>0</v>
      </c>
      <c r="BL334" s="19" t="s">
        <v>142</v>
      </c>
      <c r="BM334" s="186" t="s">
        <v>554</v>
      </c>
    </row>
    <row r="335" spans="1:65" s="13" customFormat="1" ht="11.25">
      <c r="B335" s="193"/>
      <c r="C335" s="194"/>
      <c r="D335" s="188" t="s">
        <v>146</v>
      </c>
      <c r="E335" s="195" t="s">
        <v>19</v>
      </c>
      <c r="F335" s="196" t="s">
        <v>555</v>
      </c>
      <c r="G335" s="194"/>
      <c r="H335" s="195" t="s">
        <v>19</v>
      </c>
      <c r="I335" s="197"/>
      <c r="J335" s="194"/>
      <c r="K335" s="194"/>
      <c r="L335" s="198"/>
      <c r="M335" s="199"/>
      <c r="N335" s="200"/>
      <c r="O335" s="200"/>
      <c r="P335" s="200"/>
      <c r="Q335" s="200"/>
      <c r="R335" s="200"/>
      <c r="S335" s="200"/>
      <c r="T335" s="201"/>
      <c r="AT335" s="202" t="s">
        <v>146</v>
      </c>
      <c r="AU335" s="202" t="s">
        <v>86</v>
      </c>
      <c r="AV335" s="13" t="s">
        <v>83</v>
      </c>
      <c r="AW335" s="13" t="s">
        <v>37</v>
      </c>
      <c r="AX335" s="13" t="s">
        <v>75</v>
      </c>
      <c r="AY335" s="202" t="s">
        <v>135</v>
      </c>
    </row>
    <row r="336" spans="1:65" s="14" customFormat="1" ht="11.25">
      <c r="B336" s="203"/>
      <c r="C336" s="204"/>
      <c r="D336" s="188" t="s">
        <v>146</v>
      </c>
      <c r="E336" s="205" t="s">
        <v>19</v>
      </c>
      <c r="F336" s="206" t="s">
        <v>556</v>
      </c>
      <c r="G336" s="204"/>
      <c r="H336" s="207">
        <v>8</v>
      </c>
      <c r="I336" s="208"/>
      <c r="J336" s="204"/>
      <c r="K336" s="204"/>
      <c r="L336" s="209"/>
      <c r="M336" s="210"/>
      <c r="N336" s="211"/>
      <c r="O336" s="211"/>
      <c r="P336" s="211"/>
      <c r="Q336" s="211"/>
      <c r="R336" s="211"/>
      <c r="S336" s="211"/>
      <c r="T336" s="212"/>
      <c r="AT336" s="213" t="s">
        <v>146</v>
      </c>
      <c r="AU336" s="213" t="s">
        <v>86</v>
      </c>
      <c r="AV336" s="14" t="s">
        <v>86</v>
      </c>
      <c r="AW336" s="14" t="s">
        <v>37</v>
      </c>
      <c r="AX336" s="14" t="s">
        <v>75</v>
      </c>
      <c r="AY336" s="213" t="s">
        <v>135</v>
      </c>
    </row>
    <row r="337" spans="1:65" s="13" customFormat="1" ht="11.25">
      <c r="B337" s="193"/>
      <c r="C337" s="194"/>
      <c r="D337" s="188" t="s">
        <v>146</v>
      </c>
      <c r="E337" s="195" t="s">
        <v>19</v>
      </c>
      <c r="F337" s="196" t="s">
        <v>557</v>
      </c>
      <c r="G337" s="194"/>
      <c r="H337" s="195" t="s">
        <v>19</v>
      </c>
      <c r="I337" s="197"/>
      <c r="J337" s="194"/>
      <c r="K337" s="194"/>
      <c r="L337" s="198"/>
      <c r="M337" s="199"/>
      <c r="N337" s="200"/>
      <c r="O337" s="200"/>
      <c r="P337" s="200"/>
      <c r="Q337" s="200"/>
      <c r="R337" s="200"/>
      <c r="S337" s="200"/>
      <c r="T337" s="201"/>
      <c r="AT337" s="202" t="s">
        <v>146</v>
      </c>
      <c r="AU337" s="202" t="s">
        <v>86</v>
      </c>
      <c r="AV337" s="13" t="s">
        <v>83</v>
      </c>
      <c r="AW337" s="13" t="s">
        <v>37</v>
      </c>
      <c r="AX337" s="13" t="s">
        <v>75</v>
      </c>
      <c r="AY337" s="202" t="s">
        <v>135</v>
      </c>
    </row>
    <row r="338" spans="1:65" s="14" customFormat="1" ht="11.25">
      <c r="B338" s="203"/>
      <c r="C338" s="204"/>
      <c r="D338" s="188" t="s">
        <v>146</v>
      </c>
      <c r="E338" s="205" t="s">
        <v>19</v>
      </c>
      <c r="F338" s="206" t="s">
        <v>558</v>
      </c>
      <c r="G338" s="204"/>
      <c r="H338" s="207">
        <v>88</v>
      </c>
      <c r="I338" s="208"/>
      <c r="J338" s="204"/>
      <c r="K338" s="204"/>
      <c r="L338" s="209"/>
      <c r="M338" s="210"/>
      <c r="N338" s="211"/>
      <c r="O338" s="211"/>
      <c r="P338" s="211"/>
      <c r="Q338" s="211"/>
      <c r="R338" s="211"/>
      <c r="S338" s="211"/>
      <c r="T338" s="212"/>
      <c r="AT338" s="213" t="s">
        <v>146</v>
      </c>
      <c r="AU338" s="213" t="s">
        <v>86</v>
      </c>
      <c r="AV338" s="14" t="s">
        <v>86</v>
      </c>
      <c r="AW338" s="14" t="s">
        <v>37</v>
      </c>
      <c r="AX338" s="14" t="s">
        <v>75</v>
      </c>
      <c r="AY338" s="213" t="s">
        <v>135</v>
      </c>
    </row>
    <row r="339" spans="1:65" s="13" customFormat="1" ht="11.25">
      <c r="B339" s="193"/>
      <c r="C339" s="194"/>
      <c r="D339" s="188" t="s">
        <v>146</v>
      </c>
      <c r="E339" s="195" t="s">
        <v>19</v>
      </c>
      <c r="F339" s="196" t="s">
        <v>559</v>
      </c>
      <c r="G339" s="194"/>
      <c r="H339" s="195" t="s">
        <v>19</v>
      </c>
      <c r="I339" s="197"/>
      <c r="J339" s="194"/>
      <c r="K339" s="194"/>
      <c r="L339" s="198"/>
      <c r="M339" s="199"/>
      <c r="N339" s="200"/>
      <c r="O339" s="200"/>
      <c r="P339" s="200"/>
      <c r="Q339" s="200"/>
      <c r="R339" s="200"/>
      <c r="S339" s="200"/>
      <c r="T339" s="201"/>
      <c r="AT339" s="202" t="s">
        <v>146</v>
      </c>
      <c r="AU339" s="202" t="s">
        <v>86</v>
      </c>
      <c r="AV339" s="13" t="s">
        <v>83</v>
      </c>
      <c r="AW339" s="13" t="s">
        <v>37</v>
      </c>
      <c r="AX339" s="13" t="s">
        <v>75</v>
      </c>
      <c r="AY339" s="202" t="s">
        <v>135</v>
      </c>
    </row>
    <row r="340" spans="1:65" s="14" customFormat="1" ht="11.25">
      <c r="B340" s="203"/>
      <c r="C340" s="204"/>
      <c r="D340" s="188" t="s">
        <v>146</v>
      </c>
      <c r="E340" s="205" t="s">
        <v>19</v>
      </c>
      <c r="F340" s="206" t="s">
        <v>560</v>
      </c>
      <c r="G340" s="204"/>
      <c r="H340" s="207">
        <v>8</v>
      </c>
      <c r="I340" s="208"/>
      <c r="J340" s="204"/>
      <c r="K340" s="204"/>
      <c r="L340" s="209"/>
      <c r="M340" s="210"/>
      <c r="N340" s="211"/>
      <c r="O340" s="211"/>
      <c r="P340" s="211"/>
      <c r="Q340" s="211"/>
      <c r="R340" s="211"/>
      <c r="S340" s="211"/>
      <c r="T340" s="212"/>
      <c r="AT340" s="213" t="s">
        <v>146</v>
      </c>
      <c r="AU340" s="213" t="s">
        <v>86</v>
      </c>
      <c r="AV340" s="14" t="s">
        <v>86</v>
      </c>
      <c r="AW340" s="14" t="s">
        <v>37</v>
      </c>
      <c r="AX340" s="14" t="s">
        <v>83</v>
      </c>
      <c r="AY340" s="213" t="s">
        <v>135</v>
      </c>
    </row>
    <row r="341" spans="1:65" s="16" customFormat="1" ht="11.25">
      <c r="B341" s="225"/>
      <c r="C341" s="226"/>
      <c r="D341" s="188" t="s">
        <v>146</v>
      </c>
      <c r="E341" s="227" t="s">
        <v>19</v>
      </c>
      <c r="F341" s="228" t="s">
        <v>247</v>
      </c>
      <c r="G341" s="226"/>
      <c r="H341" s="229">
        <v>104</v>
      </c>
      <c r="I341" s="230"/>
      <c r="J341" s="226"/>
      <c r="K341" s="226"/>
      <c r="L341" s="231"/>
      <c r="M341" s="232"/>
      <c r="N341" s="233"/>
      <c r="O341" s="233"/>
      <c r="P341" s="233"/>
      <c r="Q341" s="233"/>
      <c r="R341" s="233"/>
      <c r="S341" s="233"/>
      <c r="T341" s="234"/>
      <c r="AT341" s="235" t="s">
        <v>146</v>
      </c>
      <c r="AU341" s="235" t="s">
        <v>86</v>
      </c>
      <c r="AV341" s="16" t="s">
        <v>142</v>
      </c>
      <c r="AW341" s="16" t="s">
        <v>37</v>
      </c>
      <c r="AX341" s="16" t="s">
        <v>75</v>
      </c>
      <c r="AY341" s="235" t="s">
        <v>135</v>
      </c>
    </row>
    <row r="342" spans="1:65" s="2" customFormat="1" ht="24.2" customHeight="1">
      <c r="A342" s="36"/>
      <c r="B342" s="37"/>
      <c r="C342" s="175" t="s">
        <v>561</v>
      </c>
      <c r="D342" s="175" t="s">
        <v>137</v>
      </c>
      <c r="E342" s="176" t="s">
        <v>562</v>
      </c>
      <c r="F342" s="177" t="s">
        <v>563</v>
      </c>
      <c r="G342" s="178" t="s">
        <v>162</v>
      </c>
      <c r="H342" s="179">
        <v>1</v>
      </c>
      <c r="I342" s="180"/>
      <c r="J342" s="181">
        <f>ROUND(I342*H342,2)</f>
        <v>0</v>
      </c>
      <c r="K342" s="177" t="s">
        <v>141</v>
      </c>
      <c r="L342" s="41"/>
      <c r="M342" s="182" t="s">
        <v>19</v>
      </c>
      <c r="N342" s="183" t="s">
        <v>46</v>
      </c>
      <c r="O342" s="66"/>
      <c r="P342" s="184">
        <f>O342*H342</f>
        <v>0</v>
      </c>
      <c r="Q342" s="184">
        <v>0</v>
      </c>
      <c r="R342" s="184">
        <f>Q342*H342</f>
        <v>0</v>
      </c>
      <c r="S342" s="184">
        <v>1.7299999999999999E-2</v>
      </c>
      <c r="T342" s="185">
        <f>S342*H342</f>
        <v>1.7299999999999999E-2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6" t="s">
        <v>142</v>
      </c>
      <c r="AT342" s="186" t="s">
        <v>137</v>
      </c>
      <c r="AU342" s="186" t="s">
        <v>86</v>
      </c>
      <c r="AY342" s="19" t="s">
        <v>135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9" t="s">
        <v>83</v>
      </c>
      <c r="BK342" s="187">
        <f>ROUND(I342*H342,2)</f>
        <v>0</v>
      </c>
      <c r="BL342" s="19" t="s">
        <v>142</v>
      </c>
      <c r="BM342" s="186" t="s">
        <v>564</v>
      </c>
    </row>
    <row r="343" spans="1:65" s="13" customFormat="1" ht="11.25">
      <c r="B343" s="193"/>
      <c r="C343" s="194"/>
      <c r="D343" s="188" t="s">
        <v>146</v>
      </c>
      <c r="E343" s="195" t="s">
        <v>19</v>
      </c>
      <c r="F343" s="196" t="s">
        <v>565</v>
      </c>
      <c r="G343" s="194"/>
      <c r="H343" s="195" t="s">
        <v>19</v>
      </c>
      <c r="I343" s="197"/>
      <c r="J343" s="194"/>
      <c r="K343" s="194"/>
      <c r="L343" s="198"/>
      <c r="M343" s="199"/>
      <c r="N343" s="200"/>
      <c r="O343" s="200"/>
      <c r="P343" s="200"/>
      <c r="Q343" s="200"/>
      <c r="R343" s="200"/>
      <c r="S343" s="200"/>
      <c r="T343" s="201"/>
      <c r="AT343" s="202" t="s">
        <v>146</v>
      </c>
      <c r="AU343" s="202" t="s">
        <v>86</v>
      </c>
      <c r="AV343" s="13" t="s">
        <v>83</v>
      </c>
      <c r="AW343" s="13" t="s">
        <v>37</v>
      </c>
      <c r="AX343" s="13" t="s">
        <v>75</v>
      </c>
      <c r="AY343" s="202" t="s">
        <v>135</v>
      </c>
    </row>
    <row r="344" spans="1:65" s="14" customFormat="1" ht="11.25">
      <c r="B344" s="203"/>
      <c r="C344" s="204"/>
      <c r="D344" s="188" t="s">
        <v>146</v>
      </c>
      <c r="E344" s="205" t="s">
        <v>19</v>
      </c>
      <c r="F344" s="206" t="s">
        <v>83</v>
      </c>
      <c r="G344" s="204"/>
      <c r="H344" s="207">
        <v>1</v>
      </c>
      <c r="I344" s="208"/>
      <c r="J344" s="204"/>
      <c r="K344" s="204"/>
      <c r="L344" s="209"/>
      <c r="M344" s="210"/>
      <c r="N344" s="211"/>
      <c r="O344" s="211"/>
      <c r="P344" s="211"/>
      <c r="Q344" s="211"/>
      <c r="R344" s="211"/>
      <c r="S344" s="211"/>
      <c r="T344" s="212"/>
      <c r="AT344" s="213" t="s">
        <v>146</v>
      </c>
      <c r="AU344" s="213" t="s">
        <v>86</v>
      </c>
      <c r="AV344" s="14" t="s">
        <v>86</v>
      </c>
      <c r="AW344" s="14" t="s">
        <v>37</v>
      </c>
      <c r="AX344" s="14" t="s">
        <v>83</v>
      </c>
      <c r="AY344" s="213" t="s">
        <v>135</v>
      </c>
    </row>
    <row r="345" spans="1:65" s="2" customFormat="1" ht="14.45" customHeight="1">
      <c r="A345" s="36"/>
      <c r="B345" s="37"/>
      <c r="C345" s="175" t="s">
        <v>566</v>
      </c>
      <c r="D345" s="175" t="s">
        <v>137</v>
      </c>
      <c r="E345" s="176" t="s">
        <v>567</v>
      </c>
      <c r="F345" s="177" t="s">
        <v>568</v>
      </c>
      <c r="G345" s="178" t="s">
        <v>162</v>
      </c>
      <c r="H345" s="179">
        <v>1</v>
      </c>
      <c r="I345" s="180"/>
      <c r="J345" s="181">
        <f>ROUND(I345*H345,2)</f>
        <v>0</v>
      </c>
      <c r="K345" s="177" t="s">
        <v>141</v>
      </c>
      <c r="L345" s="41"/>
      <c r="M345" s="182" t="s">
        <v>19</v>
      </c>
      <c r="N345" s="183" t="s">
        <v>46</v>
      </c>
      <c r="O345" s="66"/>
      <c r="P345" s="184">
        <f>O345*H345</f>
        <v>0</v>
      </c>
      <c r="Q345" s="184">
        <v>3.4000000000000002E-4</v>
      </c>
      <c r="R345" s="184">
        <f>Q345*H345</f>
        <v>3.4000000000000002E-4</v>
      </c>
      <c r="S345" s="184">
        <v>0</v>
      </c>
      <c r="T345" s="185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6" t="s">
        <v>142</v>
      </c>
      <c r="AT345" s="186" t="s">
        <v>137</v>
      </c>
      <c r="AU345" s="186" t="s">
        <v>86</v>
      </c>
      <c r="AY345" s="19" t="s">
        <v>135</v>
      </c>
      <c r="BE345" s="187">
        <f>IF(N345="základní",J345,0)</f>
        <v>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19" t="s">
        <v>83</v>
      </c>
      <c r="BK345" s="187">
        <f>ROUND(I345*H345,2)</f>
        <v>0</v>
      </c>
      <c r="BL345" s="19" t="s">
        <v>142</v>
      </c>
      <c r="BM345" s="186" t="s">
        <v>569</v>
      </c>
    </row>
    <row r="346" spans="1:65" s="2" customFormat="1" ht="195">
      <c r="A346" s="36"/>
      <c r="B346" s="37"/>
      <c r="C346" s="38"/>
      <c r="D346" s="188" t="s">
        <v>144</v>
      </c>
      <c r="E346" s="38"/>
      <c r="F346" s="189" t="s">
        <v>529</v>
      </c>
      <c r="G346" s="38"/>
      <c r="H346" s="38"/>
      <c r="I346" s="190"/>
      <c r="J346" s="38"/>
      <c r="K346" s="38"/>
      <c r="L346" s="41"/>
      <c r="M346" s="191"/>
      <c r="N346" s="192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144</v>
      </c>
      <c r="AU346" s="19" t="s">
        <v>86</v>
      </c>
    </row>
    <row r="347" spans="1:65" s="2" customFormat="1" ht="24.2" customHeight="1">
      <c r="A347" s="36"/>
      <c r="B347" s="37"/>
      <c r="C347" s="236" t="s">
        <v>570</v>
      </c>
      <c r="D347" s="236" t="s">
        <v>299</v>
      </c>
      <c r="E347" s="237" t="s">
        <v>571</v>
      </c>
      <c r="F347" s="238" t="s">
        <v>572</v>
      </c>
      <c r="G347" s="239" t="s">
        <v>162</v>
      </c>
      <c r="H347" s="240">
        <v>1</v>
      </c>
      <c r="I347" s="241"/>
      <c r="J347" s="242">
        <f>ROUND(I347*H347,2)</f>
        <v>0</v>
      </c>
      <c r="K347" s="238" t="s">
        <v>19</v>
      </c>
      <c r="L347" s="243"/>
      <c r="M347" s="244" t="s">
        <v>19</v>
      </c>
      <c r="N347" s="245" t="s">
        <v>46</v>
      </c>
      <c r="O347" s="66"/>
      <c r="P347" s="184">
        <f>O347*H347</f>
        <v>0</v>
      </c>
      <c r="Q347" s="184">
        <v>3.7999999999999999E-2</v>
      </c>
      <c r="R347" s="184">
        <f>Q347*H347</f>
        <v>3.7999999999999999E-2</v>
      </c>
      <c r="S347" s="184">
        <v>0</v>
      </c>
      <c r="T347" s="185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6" t="s">
        <v>177</v>
      </c>
      <c r="AT347" s="186" t="s">
        <v>299</v>
      </c>
      <c r="AU347" s="186" t="s">
        <v>86</v>
      </c>
      <c r="AY347" s="19" t="s">
        <v>135</v>
      </c>
      <c r="BE347" s="187">
        <f>IF(N347="základní",J347,0)</f>
        <v>0</v>
      </c>
      <c r="BF347" s="187">
        <f>IF(N347="snížená",J347,0)</f>
        <v>0</v>
      </c>
      <c r="BG347" s="187">
        <f>IF(N347="zákl. přenesená",J347,0)</f>
        <v>0</v>
      </c>
      <c r="BH347" s="187">
        <f>IF(N347="sníž. přenesená",J347,0)</f>
        <v>0</v>
      </c>
      <c r="BI347" s="187">
        <f>IF(N347="nulová",J347,0)</f>
        <v>0</v>
      </c>
      <c r="BJ347" s="19" t="s">
        <v>83</v>
      </c>
      <c r="BK347" s="187">
        <f>ROUND(I347*H347,2)</f>
        <v>0</v>
      </c>
      <c r="BL347" s="19" t="s">
        <v>142</v>
      </c>
      <c r="BM347" s="186" t="s">
        <v>573</v>
      </c>
    </row>
    <row r="348" spans="1:65" s="2" customFormat="1" ht="24.2" customHeight="1">
      <c r="A348" s="36"/>
      <c r="B348" s="37"/>
      <c r="C348" s="236" t="s">
        <v>574</v>
      </c>
      <c r="D348" s="236" t="s">
        <v>299</v>
      </c>
      <c r="E348" s="237" t="s">
        <v>575</v>
      </c>
      <c r="F348" s="238" t="s">
        <v>576</v>
      </c>
      <c r="G348" s="239" t="s">
        <v>162</v>
      </c>
      <c r="H348" s="240">
        <v>1</v>
      </c>
      <c r="I348" s="241"/>
      <c r="J348" s="242">
        <f>ROUND(I348*H348,2)</f>
        <v>0</v>
      </c>
      <c r="K348" s="238" t="s">
        <v>19</v>
      </c>
      <c r="L348" s="243"/>
      <c r="M348" s="244" t="s">
        <v>19</v>
      </c>
      <c r="N348" s="245" t="s">
        <v>46</v>
      </c>
      <c r="O348" s="66"/>
      <c r="P348" s="184">
        <f>O348*H348</f>
        <v>0</v>
      </c>
      <c r="Q348" s="184">
        <v>1.5E-3</v>
      </c>
      <c r="R348" s="184">
        <f>Q348*H348</f>
        <v>1.5E-3</v>
      </c>
      <c r="S348" s="184">
        <v>0</v>
      </c>
      <c r="T348" s="185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6" t="s">
        <v>177</v>
      </c>
      <c r="AT348" s="186" t="s">
        <v>299</v>
      </c>
      <c r="AU348" s="186" t="s">
        <v>86</v>
      </c>
      <c r="AY348" s="19" t="s">
        <v>135</v>
      </c>
      <c r="BE348" s="187">
        <f>IF(N348="základní",J348,0)</f>
        <v>0</v>
      </c>
      <c r="BF348" s="187">
        <f>IF(N348="snížená",J348,0)</f>
        <v>0</v>
      </c>
      <c r="BG348" s="187">
        <f>IF(N348="zákl. přenesená",J348,0)</f>
        <v>0</v>
      </c>
      <c r="BH348" s="187">
        <f>IF(N348="sníž. přenesená",J348,0)</f>
        <v>0</v>
      </c>
      <c r="BI348" s="187">
        <f>IF(N348="nulová",J348,0)</f>
        <v>0</v>
      </c>
      <c r="BJ348" s="19" t="s">
        <v>83</v>
      </c>
      <c r="BK348" s="187">
        <f>ROUND(I348*H348,2)</f>
        <v>0</v>
      </c>
      <c r="BL348" s="19" t="s">
        <v>142</v>
      </c>
      <c r="BM348" s="186" t="s">
        <v>577</v>
      </c>
    </row>
    <row r="349" spans="1:65" s="2" customFormat="1" ht="24.2" customHeight="1">
      <c r="A349" s="36"/>
      <c r="B349" s="37"/>
      <c r="C349" s="175" t="s">
        <v>578</v>
      </c>
      <c r="D349" s="175" t="s">
        <v>137</v>
      </c>
      <c r="E349" s="176" t="s">
        <v>579</v>
      </c>
      <c r="F349" s="177" t="s">
        <v>580</v>
      </c>
      <c r="G349" s="178" t="s">
        <v>162</v>
      </c>
      <c r="H349" s="179">
        <v>9</v>
      </c>
      <c r="I349" s="180"/>
      <c r="J349" s="181">
        <f>ROUND(I349*H349,2)</f>
        <v>0</v>
      </c>
      <c r="K349" s="177" t="s">
        <v>141</v>
      </c>
      <c r="L349" s="41"/>
      <c r="M349" s="182" t="s">
        <v>19</v>
      </c>
      <c r="N349" s="183" t="s">
        <v>46</v>
      </c>
      <c r="O349" s="66"/>
      <c r="P349" s="184">
        <f>O349*H349</f>
        <v>0</v>
      </c>
      <c r="Q349" s="184">
        <v>0</v>
      </c>
      <c r="R349" s="184">
        <f>Q349*H349</f>
        <v>0</v>
      </c>
      <c r="S349" s="184">
        <v>0</v>
      </c>
      <c r="T349" s="185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6" t="s">
        <v>142</v>
      </c>
      <c r="AT349" s="186" t="s">
        <v>137</v>
      </c>
      <c r="AU349" s="186" t="s">
        <v>86</v>
      </c>
      <c r="AY349" s="19" t="s">
        <v>135</v>
      </c>
      <c r="BE349" s="187">
        <f>IF(N349="základní",J349,0)</f>
        <v>0</v>
      </c>
      <c r="BF349" s="187">
        <f>IF(N349="snížená",J349,0)</f>
        <v>0</v>
      </c>
      <c r="BG349" s="187">
        <f>IF(N349="zákl. přenesená",J349,0)</f>
        <v>0</v>
      </c>
      <c r="BH349" s="187">
        <f>IF(N349="sníž. přenesená",J349,0)</f>
        <v>0</v>
      </c>
      <c r="BI349" s="187">
        <f>IF(N349="nulová",J349,0)</f>
        <v>0</v>
      </c>
      <c r="BJ349" s="19" t="s">
        <v>83</v>
      </c>
      <c r="BK349" s="187">
        <f>ROUND(I349*H349,2)</f>
        <v>0</v>
      </c>
      <c r="BL349" s="19" t="s">
        <v>142</v>
      </c>
      <c r="BM349" s="186" t="s">
        <v>581</v>
      </c>
    </row>
    <row r="350" spans="1:65" s="2" customFormat="1" ht="195">
      <c r="A350" s="36"/>
      <c r="B350" s="37"/>
      <c r="C350" s="38"/>
      <c r="D350" s="188" t="s">
        <v>144</v>
      </c>
      <c r="E350" s="38"/>
      <c r="F350" s="189" t="s">
        <v>529</v>
      </c>
      <c r="G350" s="38"/>
      <c r="H350" s="38"/>
      <c r="I350" s="190"/>
      <c r="J350" s="38"/>
      <c r="K350" s="38"/>
      <c r="L350" s="41"/>
      <c r="M350" s="191"/>
      <c r="N350" s="192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144</v>
      </c>
      <c r="AU350" s="19" t="s">
        <v>86</v>
      </c>
    </row>
    <row r="351" spans="1:65" s="2" customFormat="1" ht="14.45" customHeight="1">
      <c r="A351" s="36"/>
      <c r="B351" s="37"/>
      <c r="C351" s="236" t="s">
        <v>582</v>
      </c>
      <c r="D351" s="236" t="s">
        <v>299</v>
      </c>
      <c r="E351" s="237" t="s">
        <v>583</v>
      </c>
      <c r="F351" s="238" t="s">
        <v>584</v>
      </c>
      <c r="G351" s="239" t="s">
        <v>585</v>
      </c>
      <c r="H351" s="240">
        <v>9</v>
      </c>
      <c r="I351" s="241"/>
      <c r="J351" s="242">
        <f>ROUND(I351*H351,2)</f>
        <v>0</v>
      </c>
      <c r="K351" s="238" t="s">
        <v>19</v>
      </c>
      <c r="L351" s="243"/>
      <c r="M351" s="244" t="s">
        <v>19</v>
      </c>
      <c r="N351" s="245" t="s">
        <v>46</v>
      </c>
      <c r="O351" s="66"/>
      <c r="P351" s="184">
        <f>O351*H351</f>
        <v>0</v>
      </c>
      <c r="Q351" s="184">
        <v>1.89E-3</v>
      </c>
      <c r="R351" s="184">
        <f>Q351*H351</f>
        <v>1.7010000000000001E-2</v>
      </c>
      <c r="S351" s="184">
        <v>0</v>
      </c>
      <c r="T351" s="185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6" t="s">
        <v>177</v>
      </c>
      <c r="AT351" s="186" t="s">
        <v>299</v>
      </c>
      <c r="AU351" s="186" t="s">
        <v>86</v>
      </c>
      <c r="AY351" s="19" t="s">
        <v>135</v>
      </c>
      <c r="BE351" s="187">
        <f>IF(N351="základní",J351,0)</f>
        <v>0</v>
      </c>
      <c r="BF351" s="187">
        <f>IF(N351="snížená",J351,0)</f>
        <v>0</v>
      </c>
      <c r="BG351" s="187">
        <f>IF(N351="zákl. přenesená",J351,0)</f>
        <v>0</v>
      </c>
      <c r="BH351" s="187">
        <f>IF(N351="sníž. přenesená",J351,0)</f>
        <v>0</v>
      </c>
      <c r="BI351" s="187">
        <f>IF(N351="nulová",J351,0)</f>
        <v>0</v>
      </c>
      <c r="BJ351" s="19" t="s">
        <v>83</v>
      </c>
      <c r="BK351" s="187">
        <f>ROUND(I351*H351,2)</f>
        <v>0</v>
      </c>
      <c r="BL351" s="19" t="s">
        <v>142</v>
      </c>
      <c r="BM351" s="186" t="s">
        <v>586</v>
      </c>
    </row>
    <row r="352" spans="1:65" s="2" customFormat="1" ht="14.45" customHeight="1">
      <c r="A352" s="36"/>
      <c r="B352" s="37"/>
      <c r="C352" s="236" t="s">
        <v>587</v>
      </c>
      <c r="D352" s="236" t="s">
        <v>299</v>
      </c>
      <c r="E352" s="237" t="s">
        <v>588</v>
      </c>
      <c r="F352" s="238" t="s">
        <v>589</v>
      </c>
      <c r="G352" s="239" t="s">
        <v>162</v>
      </c>
      <c r="H352" s="240">
        <v>9</v>
      </c>
      <c r="I352" s="241"/>
      <c r="J352" s="242">
        <f>ROUND(I352*H352,2)</f>
        <v>0</v>
      </c>
      <c r="K352" s="238" t="s">
        <v>19</v>
      </c>
      <c r="L352" s="243"/>
      <c r="M352" s="244" t="s">
        <v>19</v>
      </c>
      <c r="N352" s="245" t="s">
        <v>46</v>
      </c>
      <c r="O352" s="66"/>
      <c r="P352" s="184">
        <f>O352*H352</f>
        <v>0</v>
      </c>
      <c r="Q352" s="184">
        <v>3.3999999999999998E-3</v>
      </c>
      <c r="R352" s="184">
        <f>Q352*H352</f>
        <v>3.0599999999999999E-2</v>
      </c>
      <c r="S352" s="184">
        <v>0</v>
      </c>
      <c r="T352" s="185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6" t="s">
        <v>177</v>
      </c>
      <c r="AT352" s="186" t="s">
        <v>299</v>
      </c>
      <c r="AU352" s="186" t="s">
        <v>86</v>
      </c>
      <c r="AY352" s="19" t="s">
        <v>135</v>
      </c>
      <c r="BE352" s="187">
        <f>IF(N352="základní",J352,0)</f>
        <v>0</v>
      </c>
      <c r="BF352" s="187">
        <f>IF(N352="snížená",J352,0)</f>
        <v>0</v>
      </c>
      <c r="BG352" s="187">
        <f>IF(N352="zákl. přenesená",J352,0)</f>
        <v>0</v>
      </c>
      <c r="BH352" s="187">
        <f>IF(N352="sníž. přenesená",J352,0)</f>
        <v>0</v>
      </c>
      <c r="BI352" s="187">
        <f>IF(N352="nulová",J352,0)</f>
        <v>0</v>
      </c>
      <c r="BJ352" s="19" t="s">
        <v>83</v>
      </c>
      <c r="BK352" s="187">
        <f>ROUND(I352*H352,2)</f>
        <v>0</v>
      </c>
      <c r="BL352" s="19" t="s">
        <v>142</v>
      </c>
      <c r="BM352" s="186" t="s">
        <v>590</v>
      </c>
    </row>
    <row r="353" spans="1:65" s="2" customFormat="1" ht="14.45" customHeight="1">
      <c r="A353" s="36"/>
      <c r="B353" s="37"/>
      <c r="C353" s="175" t="s">
        <v>591</v>
      </c>
      <c r="D353" s="175" t="s">
        <v>137</v>
      </c>
      <c r="E353" s="176" t="s">
        <v>592</v>
      </c>
      <c r="F353" s="177" t="s">
        <v>593</v>
      </c>
      <c r="G353" s="178" t="s">
        <v>140</v>
      </c>
      <c r="H353" s="179">
        <v>288.25</v>
      </c>
      <c r="I353" s="180"/>
      <c r="J353" s="181">
        <f>ROUND(I353*H353,2)</f>
        <v>0</v>
      </c>
      <c r="K353" s="177" t="s">
        <v>141</v>
      </c>
      <c r="L353" s="41"/>
      <c r="M353" s="182" t="s">
        <v>19</v>
      </c>
      <c r="N353" s="183" t="s">
        <v>46</v>
      </c>
      <c r="O353" s="66"/>
      <c r="P353" s="184">
        <f>O353*H353</f>
        <v>0</v>
      </c>
      <c r="Q353" s="184">
        <v>0</v>
      </c>
      <c r="R353" s="184">
        <f>Q353*H353</f>
        <v>0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142</v>
      </c>
      <c r="AT353" s="186" t="s">
        <v>137</v>
      </c>
      <c r="AU353" s="186" t="s">
        <v>86</v>
      </c>
      <c r="AY353" s="19" t="s">
        <v>135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83</v>
      </c>
      <c r="BK353" s="187">
        <f>ROUND(I353*H353,2)</f>
        <v>0</v>
      </c>
      <c r="BL353" s="19" t="s">
        <v>142</v>
      </c>
      <c r="BM353" s="186" t="s">
        <v>594</v>
      </c>
    </row>
    <row r="354" spans="1:65" s="2" customFormat="1" ht="87.75">
      <c r="A354" s="36"/>
      <c r="B354" s="37"/>
      <c r="C354" s="38"/>
      <c r="D354" s="188" t="s">
        <v>144</v>
      </c>
      <c r="E354" s="38"/>
      <c r="F354" s="189" t="s">
        <v>595</v>
      </c>
      <c r="G354" s="38"/>
      <c r="H354" s="38"/>
      <c r="I354" s="190"/>
      <c r="J354" s="38"/>
      <c r="K354" s="38"/>
      <c r="L354" s="41"/>
      <c r="M354" s="191"/>
      <c r="N354" s="192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144</v>
      </c>
      <c r="AU354" s="19" t="s">
        <v>86</v>
      </c>
    </row>
    <row r="355" spans="1:65" s="2" customFormat="1" ht="14.45" customHeight="1">
      <c r="A355" s="36"/>
      <c r="B355" s="37"/>
      <c r="C355" s="175" t="s">
        <v>596</v>
      </c>
      <c r="D355" s="175" t="s">
        <v>137</v>
      </c>
      <c r="E355" s="176" t="s">
        <v>597</v>
      </c>
      <c r="F355" s="177" t="s">
        <v>598</v>
      </c>
      <c r="G355" s="178" t="s">
        <v>162</v>
      </c>
      <c r="H355" s="179">
        <v>2</v>
      </c>
      <c r="I355" s="180"/>
      <c r="J355" s="181">
        <f>ROUND(I355*H355,2)</f>
        <v>0</v>
      </c>
      <c r="K355" s="177" t="s">
        <v>141</v>
      </c>
      <c r="L355" s="41"/>
      <c r="M355" s="182" t="s">
        <v>19</v>
      </c>
      <c r="N355" s="183" t="s">
        <v>46</v>
      </c>
      <c r="O355" s="66"/>
      <c r="P355" s="184">
        <f>O355*H355</f>
        <v>0</v>
      </c>
      <c r="Q355" s="184">
        <v>0.45937</v>
      </c>
      <c r="R355" s="184">
        <f>Q355*H355</f>
        <v>0.91874</v>
      </c>
      <c r="S355" s="184">
        <v>0</v>
      </c>
      <c r="T355" s="185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6" t="s">
        <v>142</v>
      </c>
      <c r="AT355" s="186" t="s">
        <v>137</v>
      </c>
      <c r="AU355" s="186" t="s">
        <v>86</v>
      </c>
      <c r="AY355" s="19" t="s">
        <v>135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19" t="s">
        <v>83</v>
      </c>
      <c r="BK355" s="187">
        <f>ROUND(I355*H355,2)</f>
        <v>0</v>
      </c>
      <c r="BL355" s="19" t="s">
        <v>142</v>
      </c>
      <c r="BM355" s="186" t="s">
        <v>599</v>
      </c>
    </row>
    <row r="356" spans="1:65" s="2" customFormat="1" ht="87.75">
      <c r="A356" s="36"/>
      <c r="B356" s="37"/>
      <c r="C356" s="38"/>
      <c r="D356" s="188" t="s">
        <v>144</v>
      </c>
      <c r="E356" s="38"/>
      <c r="F356" s="189" t="s">
        <v>595</v>
      </c>
      <c r="G356" s="38"/>
      <c r="H356" s="38"/>
      <c r="I356" s="190"/>
      <c r="J356" s="38"/>
      <c r="K356" s="38"/>
      <c r="L356" s="41"/>
      <c r="M356" s="191"/>
      <c r="N356" s="192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144</v>
      </c>
      <c r="AU356" s="19" t="s">
        <v>86</v>
      </c>
    </row>
    <row r="357" spans="1:65" s="2" customFormat="1" ht="14.45" customHeight="1">
      <c r="A357" s="36"/>
      <c r="B357" s="37"/>
      <c r="C357" s="175" t="s">
        <v>600</v>
      </c>
      <c r="D357" s="175" t="s">
        <v>137</v>
      </c>
      <c r="E357" s="176" t="s">
        <v>601</v>
      </c>
      <c r="F357" s="177" t="s">
        <v>602</v>
      </c>
      <c r="G357" s="178" t="s">
        <v>162</v>
      </c>
      <c r="H357" s="179">
        <v>1</v>
      </c>
      <c r="I357" s="180"/>
      <c r="J357" s="181">
        <f>ROUND(I357*H357,2)</f>
        <v>0</v>
      </c>
      <c r="K357" s="177" t="s">
        <v>141</v>
      </c>
      <c r="L357" s="41"/>
      <c r="M357" s="182" t="s">
        <v>19</v>
      </c>
      <c r="N357" s="183" t="s">
        <v>46</v>
      </c>
      <c r="O357" s="66"/>
      <c r="P357" s="184">
        <f>O357*H357</f>
        <v>0</v>
      </c>
      <c r="Q357" s="184">
        <v>0</v>
      </c>
      <c r="R357" s="184">
        <f>Q357*H357</f>
        <v>0</v>
      </c>
      <c r="S357" s="184">
        <v>0.02</v>
      </c>
      <c r="T357" s="185">
        <f>S357*H357</f>
        <v>0.02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6" t="s">
        <v>142</v>
      </c>
      <c r="AT357" s="186" t="s">
        <v>137</v>
      </c>
      <c r="AU357" s="186" t="s">
        <v>86</v>
      </c>
      <c r="AY357" s="19" t="s">
        <v>135</v>
      </c>
      <c r="BE357" s="187">
        <f>IF(N357="základní",J357,0)</f>
        <v>0</v>
      </c>
      <c r="BF357" s="187">
        <f>IF(N357="snížená",J357,0)</f>
        <v>0</v>
      </c>
      <c r="BG357" s="187">
        <f>IF(N357="zákl. přenesená",J357,0)</f>
        <v>0</v>
      </c>
      <c r="BH357" s="187">
        <f>IF(N357="sníž. přenesená",J357,0)</f>
        <v>0</v>
      </c>
      <c r="BI357" s="187">
        <f>IF(N357="nulová",J357,0)</f>
        <v>0</v>
      </c>
      <c r="BJ357" s="19" t="s">
        <v>83</v>
      </c>
      <c r="BK357" s="187">
        <f>ROUND(I357*H357,2)</f>
        <v>0</v>
      </c>
      <c r="BL357" s="19" t="s">
        <v>142</v>
      </c>
      <c r="BM357" s="186" t="s">
        <v>603</v>
      </c>
    </row>
    <row r="358" spans="1:65" s="13" customFormat="1" ht="11.25">
      <c r="B358" s="193"/>
      <c r="C358" s="194"/>
      <c r="D358" s="188" t="s">
        <v>146</v>
      </c>
      <c r="E358" s="195" t="s">
        <v>19</v>
      </c>
      <c r="F358" s="196" t="s">
        <v>604</v>
      </c>
      <c r="G358" s="194"/>
      <c r="H358" s="195" t="s">
        <v>19</v>
      </c>
      <c r="I358" s="197"/>
      <c r="J358" s="194"/>
      <c r="K358" s="194"/>
      <c r="L358" s="198"/>
      <c r="M358" s="199"/>
      <c r="N358" s="200"/>
      <c r="O358" s="200"/>
      <c r="P358" s="200"/>
      <c r="Q358" s="200"/>
      <c r="R358" s="200"/>
      <c r="S358" s="200"/>
      <c r="T358" s="201"/>
      <c r="AT358" s="202" t="s">
        <v>146</v>
      </c>
      <c r="AU358" s="202" t="s">
        <v>86</v>
      </c>
      <c r="AV358" s="13" t="s">
        <v>83</v>
      </c>
      <c r="AW358" s="13" t="s">
        <v>37</v>
      </c>
      <c r="AX358" s="13" t="s">
        <v>75</v>
      </c>
      <c r="AY358" s="202" t="s">
        <v>135</v>
      </c>
    </row>
    <row r="359" spans="1:65" s="14" customFormat="1" ht="11.25">
      <c r="B359" s="203"/>
      <c r="C359" s="204"/>
      <c r="D359" s="188" t="s">
        <v>146</v>
      </c>
      <c r="E359" s="205" t="s">
        <v>19</v>
      </c>
      <c r="F359" s="206" t="s">
        <v>83</v>
      </c>
      <c r="G359" s="204"/>
      <c r="H359" s="207">
        <v>1</v>
      </c>
      <c r="I359" s="208"/>
      <c r="J359" s="204"/>
      <c r="K359" s="204"/>
      <c r="L359" s="209"/>
      <c r="M359" s="210"/>
      <c r="N359" s="211"/>
      <c r="O359" s="211"/>
      <c r="P359" s="211"/>
      <c r="Q359" s="211"/>
      <c r="R359" s="211"/>
      <c r="S359" s="211"/>
      <c r="T359" s="212"/>
      <c r="AT359" s="213" t="s">
        <v>146</v>
      </c>
      <c r="AU359" s="213" t="s">
        <v>86</v>
      </c>
      <c r="AV359" s="14" t="s">
        <v>86</v>
      </c>
      <c r="AW359" s="14" t="s">
        <v>37</v>
      </c>
      <c r="AX359" s="14" t="s">
        <v>83</v>
      </c>
      <c r="AY359" s="213" t="s">
        <v>135</v>
      </c>
    </row>
    <row r="360" spans="1:65" s="2" customFormat="1" ht="14.45" customHeight="1">
      <c r="A360" s="36"/>
      <c r="B360" s="37"/>
      <c r="C360" s="175" t="s">
        <v>605</v>
      </c>
      <c r="D360" s="175" t="s">
        <v>137</v>
      </c>
      <c r="E360" s="176" t="s">
        <v>606</v>
      </c>
      <c r="F360" s="177" t="s">
        <v>607</v>
      </c>
      <c r="G360" s="178" t="s">
        <v>162</v>
      </c>
      <c r="H360" s="179">
        <v>9</v>
      </c>
      <c r="I360" s="180"/>
      <c r="J360" s="181">
        <f>ROUND(I360*H360,2)</f>
        <v>0</v>
      </c>
      <c r="K360" s="177" t="s">
        <v>141</v>
      </c>
      <c r="L360" s="41"/>
      <c r="M360" s="182" t="s">
        <v>19</v>
      </c>
      <c r="N360" s="183" t="s">
        <v>46</v>
      </c>
      <c r="O360" s="66"/>
      <c r="P360" s="184">
        <f>O360*H360</f>
        <v>0</v>
      </c>
      <c r="Q360" s="184">
        <v>6.3829999999999998E-2</v>
      </c>
      <c r="R360" s="184">
        <f>Q360*H360</f>
        <v>0.57447000000000004</v>
      </c>
      <c r="S360" s="184">
        <v>0</v>
      </c>
      <c r="T360" s="185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6" t="s">
        <v>142</v>
      </c>
      <c r="AT360" s="186" t="s">
        <v>137</v>
      </c>
      <c r="AU360" s="186" t="s">
        <v>86</v>
      </c>
      <c r="AY360" s="19" t="s">
        <v>135</v>
      </c>
      <c r="BE360" s="187">
        <f>IF(N360="základní",J360,0)</f>
        <v>0</v>
      </c>
      <c r="BF360" s="187">
        <f>IF(N360="snížená",J360,0)</f>
        <v>0</v>
      </c>
      <c r="BG360" s="187">
        <f>IF(N360="zákl. přenesená",J360,0)</f>
        <v>0</v>
      </c>
      <c r="BH360" s="187">
        <f>IF(N360="sníž. přenesená",J360,0)</f>
        <v>0</v>
      </c>
      <c r="BI360" s="187">
        <f>IF(N360="nulová",J360,0)</f>
        <v>0</v>
      </c>
      <c r="BJ360" s="19" t="s">
        <v>83</v>
      </c>
      <c r="BK360" s="187">
        <f>ROUND(I360*H360,2)</f>
        <v>0</v>
      </c>
      <c r="BL360" s="19" t="s">
        <v>142</v>
      </c>
      <c r="BM360" s="186" t="s">
        <v>608</v>
      </c>
    </row>
    <row r="361" spans="1:65" s="2" customFormat="1" ht="39">
      <c r="A361" s="36"/>
      <c r="B361" s="37"/>
      <c r="C361" s="38"/>
      <c r="D361" s="188" t="s">
        <v>144</v>
      </c>
      <c r="E361" s="38"/>
      <c r="F361" s="189" t="s">
        <v>609</v>
      </c>
      <c r="G361" s="38"/>
      <c r="H361" s="38"/>
      <c r="I361" s="190"/>
      <c r="J361" s="38"/>
      <c r="K361" s="38"/>
      <c r="L361" s="41"/>
      <c r="M361" s="191"/>
      <c r="N361" s="192"/>
      <c r="O361" s="66"/>
      <c r="P361" s="66"/>
      <c r="Q361" s="66"/>
      <c r="R361" s="66"/>
      <c r="S361" s="66"/>
      <c r="T361" s="67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9" t="s">
        <v>144</v>
      </c>
      <c r="AU361" s="19" t="s">
        <v>86</v>
      </c>
    </row>
    <row r="362" spans="1:65" s="2" customFormat="1" ht="24.2" customHeight="1">
      <c r="A362" s="36"/>
      <c r="B362" s="37"/>
      <c r="C362" s="236" t="s">
        <v>610</v>
      </c>
      <c r="D362" s="236" t="s">
        <v>299</v>
      </c>
      <c r="E362" s="237" t="s">
        <v>611</v>
      </c>
      <c r="F362" s="238" t="s">
        <v>612</v>
      </c>
      <c r="G362" s="239" t="s">
        <v>162</v>
      </c>
      <c r="H362" s="240">
        <v>9</v>
      </c>
      <c r="I362" s="241"/>
      <c r="J362" s="242">
        <f>ROUND(I362*H362,2)</f>
        <v>0</v>
      </c>
      <c r="K362" s="238" t="s">
        <v>19</v>
      </c>
      <c r="L362" s="243"/>
      <c r="M362" s="244" t="s">
        <v>19</v>
      </c>
      <c r="N362" s="245" t="s">
        <v>46</v>
      </c>
      <c r="O362" s="66"/>
      <c r="P362" s="184">
        <f>O362*H362</f>
        <v>0</v>
      </c>
      <c r="Q362" s="184">
        <v>8.9700000000000005E-3</v>
      </c>
      <c r="R362" s="184">
        <f>Q362*H362</f>
        <v>8.073000000000001E-2</v>
      </c>
      <c r="S362" s="184">
        <v>0</v>
      </c>
      <c r="T362" s="185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6" t="s">
        <v>177</v>
      </c>
      <c r="AT362" s="186" t="s">
        <v>299</v>
      </c>
      <c r="AU362" s="186" t="s">
        <v>86</v>
      </c>
      <c r="AY362" s="19" t="s">
        <v>135</v>
      </c>
      <c r="BE362" s="187">
        <f>IF(N362="základní",J362,0)</f>
        <v>0</v>
      </c>
      <c r="BF362" s="187">
        <f>IF(N362="snížená",J362,0)</f>
        <v>0</v>
      </c>
      <c r="BG362" s="187">
        <f>IF(N362="zákl. přenesená",J362,0)</f>
        <v>0</v>
      </c>
      <c r="BH362" s="187">
        <f>IF(N362="sníž. přenesená",J362,0)</f>
        <v>0</v>
      </c>
      <c r="BI362" s="187">
        <f>IF(N362="nulová",J362,0)</f>
        <v>0</v>
      </c>
      <c r="BJ362" s="19" t="s">
        <v>83</v>
      </c>
      <c r="BK362" s="187">
        <f>ROUND(I362*H362,2)</f>
        <v>0</v>
      </c>
      <c r="BL362" s="19" t="s">
        <v>142</v>
      </c>
      <c r="BM362" s="186" t="s">
        <v>613</v>
      </c>
    </row>
    <row r="363" spans="1:65" s="2" customFormat="1" ht="14.45" customHeight="1">
      <c r="A363" s="36"/>
      <c r="B363" s="37"/>
      <c r="C363" s="175" t="s">
        <v>614</v>
      </c>
      <c r="D363" s="175" t="s">
        <v>137</v>
      </c>
      <c r="E363" s="176" t="s">
        <v>615</v>
      </c>
      <c r="F363" s="177" t="s">
        <v>616</v>
      </c>
      <c r="G363" s="178" t="s">
        <v>162</v>
      </c>
      <c r="H363" s="179">
        <v>6</v>
      </c>
      <c r="I363" s="180"/>
      <c r="J363" s="181">
        <f>ROUND(I363*H363,2)</f>
        <v>0</v>
      </c>
      <c r="K363" s="177" t="s">
        <v>141</v>
      </c>
      <c r="L363" s="41"/>
      <c r="M363" s="182" t="s">
        <v>19</v>
      </c>
      <c r="N363" s="183" t="s">
        <v>46</v>
      </c>
      <c r="O363" s="66"/>
      <c r="P363" s="184">
        <f>O363*H363</f>
        <v>0</v>
      </c>
      <c r="Q363" s="184">
        <v>0.12303</v>
      </c>
      <c r="R363" s="184">
        <f>Q363*H363</f>
        <v>0.73818000000000006</v>
      </c>
      <c r="S363" s="184">
        <v>0</v>
      </c>
      <c r="T363" s="185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6" t="s">
        <v>142</v>
      </c>
      <c r="AT363" s="186" t="s">
        <v>137</v>
      </c>
      <c r="AU363" s="186" t="s">
        <v>86</v>
      </c>
      <c r="AY363" s="19" t="s">
        <v>135</v>
      </c>
      <c r="BE363" s="187">
        <f>IF(N363="základní",J363,0)</f>
        <v>0</v>
      </c>
      <c r="BF363" s="187">
        <f>IF(N363="snížená",J363,0)</f>
        <v>0</v>
      </c>
      <c r="BG363" s="187">
        <f>IF(N363="zákl. přenesená",J363,0)</f>
        <v>0</v>
      </c>
      <c r="BH363" s="187">
        <f>IF(N363="sníž. přenesená",J363,0)</f>
        <v>0</v>
      </c>
      <c r="BI363" s="187">
        <f>IF(N363="nulová",J363,0)</f>
        <v>0</v>
      </c>
      <c r="BJ363" s="19" t="s">
        <v>83</v>
      </c>
      <c r="BK363" s="187">
        <f>ROUND(I363*H363,2)</f>
        <v>0</v>
      </c>
      <c r="BL363" s="19" t="s">
        <v>142</v>
      </c>
      <c r="BM363" s="186" t="s">
        <v>617</v>
      </c>
    </row>
    <row r="364" spans="1:65" s="2" customFormat="1" ht="39">
      <c r="A364" s="36"/>
      <c r="B364" s="37"/>
      <c r="C364" s="38"/>
      <c r="D364" s="188" t="s">
        <v>144</v>
      </c>
      <c r="E364" s="38"/>
      <c r="F364" s="189" t="s">
        <v>609</v>
      </c>
      <c r="G364" s="38"/>
      <c r="H364" s="38"/>
      <c r="I364" s="190"/>
      <c r="J364" s="38"/>
      <c r="K364" s="38"/>
      <c r="L364" s="41"/>
      <c r="M364" s="191"/>
      <c r="N364" s="192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144</v>
      </c>
      <c r="AU364" s="19" t="s">
        <v>86</v>
      </c>
    </row>
    <row r="365" spans="1:65" s="13" customFormat="1" ht="11.25">
      <c r="B365" s="193"/>
      <c r="C365" s="194"/>
      <c r="D365" s="188" t="s">
        <v>146</v>
      </c>
      <c r="E365" s="195" t="s">
        <v>19</v>
      </c>
      <c r="F365" s="196" t="s">
        <v>538</v>
      </c>
      <c r="G365" s="194"/>
      <c r="H365" s="195" t="s">
        <v>19</v>
      </c>
      <c r="I365" s="197"/>
      <c r="J365" s="194"/>
      <c r="K365" s="194"/>
      <c r="L365" s="198"/>
      <c r="M365" s="199"/>
      <c r="N365" s="200"/>
      <c r="O365" s="200"/>
      <c r="P365" s="200"/>
      <c r="Q365" s="200"/>
      <c r="R365" s="200"/>
      <c r="S365" s="200"/>
      <c r="T365" s="201"/>
      <c r="AT365" s="202" t="s">
        <v>146</v>
      </c>
      <c r="AU365" s="202" t="s">
        <v>86</v>
      </c>
      <c r="AV365" s="13" t="s">
        <v>83</v>
      </c>
      <c r="AW365" s="13" t="s">
        <v>37</v>
      </c>
      <c r="AX365" s="13" t="s">
        <v>75</v>
      </c>
      <c r="AY365" s="202" t="s">
        <v>135</v>
      </c>
    </row>
    <row r="366" spans="1:65" s="14" customFormat="1" ht="11.25">
      <c r="B366" s="203"/>
      <c r="C366" s="204"/>
      <c r="D366" s="188" t="s">
        <v>146</v>
      </c>
      <c r="E366" s="205" t="s">
        <v>19</v>
      </c>
      <c r="F366" s="206" t="s">
        <v>83</v>
      </c>
      <c r="G366" s="204"/>
      <c r="H366" s="207">
        <v>1</v>
      </c>
      <c r="I366" s="208"/>
      <c r="J366" s="204"/>
      <c r="K366" s="204"/>
      <c r="L366" s="209"/>
      <c r="M366" s="210"/>
      <c r="N366" s="211"/>
      <c r="O366" s="211"/>
      <c r="P366" s="211"/>
      <c r="Q366" s="211"/>
      <c r="R366" s="211"/>
      <c r="S366" s="211"/>
      <c r="T366" s="212"/>
      <c r="AT366" s="213" t="s">
        <v>146</v>
      </c>
      <c r="AU366" s="213" t="s">
        <v>86</v>
      </c>
      <c r="AV366" s="14" t="s">
        <v>86</v>
      </c>
      <c r="AW366" s="14" t="s">
        <v>37</v>
      </c>
      <c r="AX366" s="14" t="s">
        <v>75</v>
      </c>
      <c r="AY366" s="213" t="s">
        <v>135</v>
      </c>
    </row>
    <row r="367" spans="1:65" s="13" customFormat="1" ht="11.25">
      <c r="B367" s="193"/>
      <c r="C367" s="194"/>
      <c r="D367" s="188" t="s">
        <v>146</v>
      </c>
      <c r="E367" s="195" t="s">
        <v>19</v>
      </c>
      <c r="F367" s="196" t="s">
        <v>539</v>
      </c>
      <c r="G367" s="194"/>
      <c r="H367" s="195" t="s">
        <v>19</v>
      </c>
      <c r="I367" s="197"/>
      <c r="J367" s="194"/>
      <c r="K367" s="194"/>
      <c r="L367" s="198"/>
      <c r="M367" s="199"/>
      <c r="N367" s="200"/>
      <c r="O367" s="200"/>
      <c r="P367" s="200"/>
      <c r="Q367" s="200"/>
      <c r="R367" s="200"/>
      <c r="S367" s="200"/>
      <c r="T367" s="201"/>
      <c r="AT367" s="202" t="s">
        <v>146</v>
      </c>
      <c r="AU367" s="202" t="s">
        <v>86</v>
      </c>
      <c r="AV367" s="13" t="s">
        <v>83</v>
      </c>
      <c r="AW367" s="13" t="s">
        <v>37</v>
      </c>
      <c r="AX367" s="13" t="s">
        <v>75</v>
      </c>
      <c r="AY367" s="202" t="s">
        <v>135</v>
      </c>
    </row>
    <row r="368" spans="1:65" s="14" customFormat="1" ht="11.25">
      <c r="B368" s="203"/>
      <c r="C368" s="204"/>
      <c r="D368" s="188" t="s">
        <v>146</v>
      </c>
      <c r="E368" s="205" t="s">
        <v>19</v>
      </c>
      <c r="F368" s="206" t="s">
        <v>165</v>
      </c>
      <c r="G368" s="204"/>
      <c r="H368" s="207">
        <v>5</v>
      </c>
      <c r="I368" s="208"/>
      <c r="J368" s="204"/>
      <c r="K368" s="204"/>
      <c r="L368" s="209"/>
      <c r="M368" s="210"/>
      <c r="N368" s="211"/>
      <c r="O368" s="211"/>
      <c r="P368" s="211"/>
      <c r="Q368" s="211"/>
      <c r="R368" s="211"/>
      <c r="S368" s="211"/>
      <c r="T368" s="212"/>
      <c r="AT368" s="213" t="s">
        <v>146</v>
      </c>
      <c r="AU368" s="213" t="s">
        <v>86</v>
      </c>
      <c r="AV368" s="14" t="s">
        <v>86</v>
      </c>
      <c r="AW368" s="14" t="s">
        <v>37</v>
      </c>
      <c r="AX368" s="14" t="s">
        <v>75</v>
      </c>
      <c r="AY368" s="213" t="s">
        <v>135</v>
      </c>
    </row>
    <row r="369" spans="1:65" s="16" customFormat="1" ht="11.25">
      <c r="B369" s="225"/>
      <c r="C369" s="226"/>
      <c r="D369" s="188" t="s">
        <v>146</v>
      </c>
      <c r="E369" s="227" t="s">
        <v>19</v>
      </c>
      <c r="F369" s="228" t="s">
        <v>247</v>
      </c>
      <c r="G369" s="226"/>
      <c r="H369" s="229">
        <v>6</v>
      </c>
      <c r="I369" s="230"/>
      <c r="J369" s="226"/>
      <c r="K369" s="226"/>
      <c r="L369" s="231"/>
      <c r="M369" s="232"/>
      <c r="N369" s="233"/>
      <c r="O369" s="233"/>
      <c r="P369" s="233"/>
      <c r="Q369" s="233"/>
      <c r="R369" s="233"/>
      <c r="S369" s="233"/>
      <c r="T369" s="234"/>
      <c r="AT369" s="235" t="s">
        <v>146</v>
      </c>
      <c r="AU369" s="235" t="s">
        <v>86</v>
      </c>
      <c r="AV369" s="16" t="s">
        <v>142</v>
      </c>
      <c r="AW369" s="16" t="s">
        <v>37</v>
      </c>
      <c r="AX369" s="16" t="s">
        <v>83</v>
      </c>
      <c r="AY369" s="235" t="s">
        <v>135</v>
      </c>
    </row>
    <row r="370" spans="1:65" s="2" customFormat="1" ht="24.2" customHeight="1">
      <c r="A370" s="36"/>
      <c r="B370" s="37"/>
      <c r="C370" s="236" t="s">
        <v>618</v>
      </c>
      <c r="D370" s="236" t="s">
        <v>299</v>
      </c>
      <c r="E370" s="237" t="s">
        <v>619</v>
      </c>
      <c r="F370" s="238" t="s">
        <v>620</v>
      </c>
      <c r="G370" s="239" t="s">
        <v>162</v>
      </c>
      <c r="H370" s="240">
        <v>5</v>
      </c>
      <c r="I370" s="241"/>
      <c r="J370" s="242">
        <f>ROUND(I370*H370,2)</f>
        <v>0</v>
      </c>
      <c r="K370" s="238" t="s">
        <v>19</v>
      </c>
      <c r="L370" s="243"/>
      <c r="M370" s="244" t="s">
        <v>19</v>
      </c>
      <c r="N370" s="245" t="s">
        <v>46</v>
      </c>
      <c r="O370" s="66"/>
      <c r="P370" s="184">
        <f>O370*H370</f>
        <v>0</v>
      </c>
      <c r="Q370" s="184">
        <v>1.2999999999999999E-2</v>
      </c>
      <c r="R370" s="184">
        <f>Q370*H370</f>
        <v>6.5000000000000002E-2</v>
      </c>
      <c r="S370" s="184">
        <v>0</v>
      </c>
      <c r="T370" s="185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6" t="s">
        <v>177</v>
      </c>
      <c r="AT370" s="186" t="s">
        <v>299</v>
      </c>
      <c r="AU370" s="186" t="s">
        <v>86</v>
      </c>
      <c r="AY370" s="19" t="s">
        <v>135</v>
      </c>
      <c r="BE370" s="187">
        <f>IF(N370="základní",J370,0)</f>
        <v>0</v>
      </c>
      <c r="BF370" s="187">
        <f>IF(N370="snížená",J370,0)</f>
        <v>0</v>
      </c>
      <c r="BG370" s="187">
        <f>IF(N370="zákl. přenesená",J370,0)</f>
        <v>0</v>
      </c>
      <c r="BH370" s="187">
        <f>IF(N370="sníž. přenesená",J370,0)</f>
        <v>0</v>
      </c>
      <c r="BI370" s="187">
        <f>IF(N370="nulová",J370,0)</f>
        <v>0</v>
      </c>
      <c r="BJ370" s="19" t="s">
        <v>83</v>
      </c>
      <c r="BK370" s="187">
        <f>ROUND(I370*H370,2)</f>
        <v>0</v>
      </c>
      <c r="BL370" s="19" t="s">
        <v>142</v>
      </c>
      <c r="BM370" s="186" t="s">
        <v>621</v>
      </c>
    </row>
    <row r="371" spans="1:65" s="2" customFormat="1" ht="14.45" customHeight="1">
      <c r="A371" s="36"/>
      <c r="B371" s="37"/>
      <c r="C371" s="175" t="s">
        <v>622</v>
      </c>
      <c r="D371" s="175" t="s">
        <v>137</v>
      </c>
      <c r="E371" s="176" t="s">
        <v>623</v>
      </c>
      <c r="F371" s="177" t="s">
        <v>624</v>
      </c>
      <c r="G371" s="178" t="s">
        <v>162</v>
      </c>
      <c r="H371" s="179">
        <v>1</v>
      </c>
      <c r="I371" s="180"/>
      <c r="J371" s="181">
        <f>ROUND(I371*H371,2)</f>
        <v>0</v>
      </c>
      <c r="K371" s="177" t="s">
        <v>141</v>
      </c>
      <c r="L371" s="41"/>
      <c r="M371" s="182" t="s">
        <v>19</v>
      </c>
      <c r="N371" s="183" t="s">
        <v>46</v>
      </c>
      <c r="O371" s="66"/>
      <c r="P371" s="184">
        <f>O371*H371</f>
        <v>0</v>
      </c>
      <c r="Q371" s="184">
        <v>0.32906000000000002</v>
      </c>
      <c r="R371" s="184">
        <f>Q371*H371</f>
        <v>0.32906000000000002</v>
      </c>
      <c r="S371" s="184">
        <v>0</v>
      </c>
      <c r="T371" s="185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6" t="s">
        <v>142</v>
      </c>
      <c r="AT371" s="186" t="s">
        <v>137</v>
      </c>
      <c r="AU371" s="186" t="s">
        <v>86</v>
      </c>
      <c r="AY371" s="19" t="s">
        <v>135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19" t="s">
        <v>83</v>
      </c>
      <c r="BK371" s="187">
        <f>ROUND(I371*H371,2)</f>
        <v>0</v>
      </c>
      <c r="BL371" s="19" t="s">
        <v>142</v>
      </c>
      <c r="BM371" s="186" t="s">
        <v>625</v>
      </c>
    </row>
    <row r="372" spans="1:65" s="2" customFormat="1" ht="39">
      <c r="A372" s="36"/>
      <c r="B372" s="37"/>
      <c r="C372" s="38"/>
      <c r="D372" s="188" t="s">
        <v>144</v>
      </c>
      <c r="E372" s="38"/>
      <c r="F372" s="189" t="s">
        <v>609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144</v>
      </c>
      <c r="AU372" s="19" t="s">
        <v>86</v>
      </c>
    </row>
    <row r="373" spans="1:65" s="2" customFormat="1" ht="24.2" customHeight="1">
      <c r="A373" s="36"/>
      <c r="B373" s="37"/>
      <c r="C373" s="236" t="s">
        <v>626</v>
      </c>
      <c r="D373" s="236" t="s">
        <v>299</v>
      </c>
      <c r="E373" s="237" t="s">
        <v>627</v>
      </c>
      <c r="F373" s="238" t="s">
        <v>628</v>
      </c>
      <c r="G373" s="239" t="s">
        <v>162</v>
      </c>
      <c r="H373" s="240">
        <v>1</v>
      </c>
      <c r="I373" s="241"/>
      <c r="J373" s="242">
        <f>ROUND(I373*H373,2)</f>
        <v>0</v>
      </c>
      <c r="K373" s="238" t="s">
        <v>19</v>
      </c>
      <c r="L373" s="243"/>
      <c r="M373" s="244" t="s">
        <v>19</v>
      </c>
      <c r="N373" s="245" t="s">
        <v>46</v>
      </c>
      <c r="O373" s="66"/>
      <c r="P373" s="184">
        <f>O373*H373</f>
        <v>0</v>
      </c>
      <c r="Q373" s="184">
        <v>2.4E-2</v>
      </c>
      <c r="R373" s="184">
        <f>Q373*H373</f>
        <v>2.4E-2</v>
      </c>
      <c r="S373" s="184">
        <v>0</v>
      </c>
      <c r="T373" s="185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6" t="s">
        <v>177</v>
      </c>
      <c r="AT373" s="186" t="s">
        <v>299</v>
      </c>
      <c r="AU373" s="186" t="s">
        <v>86</v>
      </c>
      <c r="AY373" s="19" t="s">
        <v>135</v>
      </c>
      <c r="BE373" s="187">
        <f>IF(N373="základní",J373,0)</f>
        <v>0</v>
      </c>
      <c r="BF373" s="187">
        <f>IF(N373="snížená",J373,0)</f>
        <v>0</v>
      </c>
      <c r="BG373" s="187">
        <f>IF(N373="zákl. přenesená",J373,0)</f>
        <v>0</v>
      </c>
      <c r="BH373" s="187">
        <f>IF(N373="sníž. přenesená",J373,0)</f>
        <v>0</v>
      </c>
      <c r="BI373" s="187">
        <f>IF(N373="nulová",J373,0)</f>
        <v>0</v>
      </c>
      <c r="BJ373" s="19" t="s">
        <v>83</v>
      </c>
      <c r="BK373" s="187">
        <f>ROUND(I373*H373,2)</f>
        <v>0</v>
      </c>
      <c r="BL373" s="19" t="s">
        <v>142</v>
      </c>
      <c r="BM373" s="186" t="s">
        <v>629</v>
      </c>
    </row>
    <row r="374" spans="1:65" s="2" customFormat="1" ht="14.45" customHeight="1">
      <c r="A374" s="36"/>
      <c r="B374" s="37"/>
      <c r="C374" s="175" t="s">
        <v>630</v>
      </c>
      <c r="D374" s="175" t="s">
        <v>137</v>
      </c>
      <c r="E374" s="176" t="s">
        <v>631</v>
      </c>
      <c r="F374" s="177" t="s">
        <v>632</v>
      </c>
      <c r="G374" s="178" t="s">
        <v>162</v>
      </c>
      <c r="H374" s="179">
        <v>14</v>
      </c>
      <c r="I374" s="180"/>
      <c r="J374" s="181">
        <f>ROUND(I374*H374,2)</f>
        <v>0</v>
      </c>
      <c r="K374" s="177" t="s">
        <v>141</v>
      </c>
      <c r="L374" s="41"/>
      <c r="M374" s="182" t="s">
        <v>19</v>
      </c>
      <c r="N374" s="183" t="s">
        <v>46</v>
      </c>
      <c r="O374" s="66"/>
      <c r="P374" s="184">
        <f>O374*H374</f>
        <v>0</v>
      </c>
      <c r="Q374" s="184">
        <v>3.1E-4</v>
      </c>
      <c r="R374" s="184">
        <f>Q374*H374</f>
        <v>4.3400000000000001E-3</v>
      </c>
      <c r="S374" s="184">
        <v>0</v>
      </c>
      <c r="T374" s="185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6" t="s">
        <v>142</v>
      </c>
      <c r="AT374" s="186" t="s">
        <v>137</v>
      </c>
      <c r="AU374" s="186" t="s">
        <v>86</v>
      </c>
      <c r="AY374" s="19" t="s">
        <v>135</v>
      </c>
      <c r="BE374" s="187">
        <f>IF(N374="základní",J374,0)</f>
        <v>0</v>
      </c>
      <c r="BF374" s="187">
        <f>IF(N374="snížená",J374,0)</f>
        <v>0</v>
      </c>
      <c r="BG374" s="187">
        <f>IF(N374="zákl. přenesená",J374,0)</f>
        <v>0</v>
      </c>
      <c r="BH374" s="187">
        <f>IF(N374="sníž. přenesená",J374,0)</f>
        <v>0</v>
      </c>
      <c r="BI374" s="187">
        <f>IF(N374="nulová",J374,0)</f>
        <v>0</v>
      </c>
      <c r="BJ374" s="19" t="s">
        <v>83</v>
      </c>
      <c r="BK374" s="187">
        <f>ROUND(I374*H374,2)</f>
        <v>0</v>
      </c>
      <c r="BL374" s="19" t="s">
        <v>142</v>
      </c>
      <c r="BM374" s="186" t="s">
        <v>633</v>
      </c>
    </row>
    <row r="375" spans="1:65" s="2" customFormat="1" ht="58.5">
      <c r="A375" s="36"/>
      <c r="B375" s="37"/>
      <c r="C375" s="38"/>
      <c r="D375" s="188" t="s">
        <v>144</v>
      </c>
      <c r="E375" s="38"/>
      <c r="F375" s="189" t="s">
        <v>634</v>
      </c>
      <c r="G375" s="38"/>
      <c r="H375" s="38"/>
      <c r="I375" s="190"/>
      <c r="J375" s="38"/>
      <c r="K375" s="38"/>
      <c r="L375" s="41"/>
      <c r="M375" s="191"/>
      <c r="N375" s="192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9" t="s">
        <v>144</v>
      </c>
      <c r="AU375" s="19" t="s">
        <v>86</v>
      </c>
    </row>
    <row r="376" spans="1:65" s="2" customFormat="1" ht="14.45" customHeight="1">
      <c r="A376" s="36"/>
      <c r="B376" s="37"/>
      <c r="C376" s="175" t="s">
        <v>635</v>
      </c>
      <c r="D376" s="175" t="s">
        <v>137</v>
      </c>
      <c r="E376" s="176" t="s">
        <v>636</v>
      </c>
      <c r="F376" s="177" t="s">
        <v>637</v>
      </c>
      <c r="G376" s="178" t="s">
        <v>140</v>
      </c>
      <c r="H376" s="179">
        <v>304.75</v>
      </c>
      <c r="I376" s="180"/>
      <c r="J376" s="181">
        <f>ROUND(I376*H376,2)</f>
        <v>0</v>
      </c>
      <c r="K376" s="177" t="s">
        <v>141</v>
      </c>
      <c r="L376" s="41"/>
      <c r="M376" s="182" t="s">
        <v>19</v>
      </c>
      <c r="N376" s="183" t="s">
        <v>46</v>
      </c>
      <c r="O376" s="66"/>
      <c r="P376" s="184">
        <f>O376*H376</f>
        <v>0</v>
      </c>
      <c r="Q376" s="184">
        <v>1.9000000000000001E-4</v>
      </c>
      <c r="R376" s="184">
        <f>Q376*H376</f>
        <v>5.7902500000000003E-2</v>
      </c>
      <c r="S376" s="184">
        <v>0</v>
      </c>
      <c r="T376" s="185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6" t="s">
        <v>142</v>
      </c>
      <c r="AT376" s="186" t="s">
        <v>137</v>
      </c>
      <c r="AU376" s="186" t="s">
        <v>86</v>
      </c>
      <c r="AY376" s="19" t="s">
        <v>135</v>
      </c>
      <c r="BE376" s="187">
        <f>IF(N376="základní",J376,0)</f>
        <v>0</v>
      </c>
      <c r="BF376" s="187">
        <f>IF(N376="snížená",J376,0)</f>
        <v>0</v>
      </c>
      <c r="BG376" s="187">
        <f>IF(N376="zákl. přenesená",J376,0)</f>
        <v>0</v>
      </c>
      <c r="BH376" s="187">
        <f>IF(N376="sníž. přenesená",J376,0)</f>
        <v>0</v>
      </c>
      <c r="BI376" s="187">
        <f>IF(N376="nulová",J376,0)</f>
        <v>0</v>
      </c>
      <c r="BJ376" s="19" t="s">
        <v>83</v>
      </c>
      <c r="BK376" s="187">
        <f>ROUND(I376*H376,2)</f>
        <v>0</v>
      </c>
      <c r="BL376" s="19" t="s">
        <v>142</v>
      </c>
      <c r="BM376" s="186" t="s">
        <v>638</v>
      </c>
    </row>
    <row r="377" spans="1:65" s="2" customFormat="1" ht="14.45" customHeight="1">
      <c r="A377" s="36"/>
      <c r="B377" s="37"/>
      <c r="C377" s="175" t="s">
        <v>639</v>
      </c>
      <c r="D377" s="175" t="s">
        <v>137</v>
      </c>
      <c r="E377" s="176" t="s">
        <v>640</v>
      </c>
      <c r="F377" s="177" t="s">
        <v>641</v>
      </c>
      <c r="G377" s="178" t="s">
        <v>140</v>
      </c>
      <c r="H377" s="179">
        <v>294.75</v>
      </c>
      <c r="I377" s="180"/>
      <c r="J377" s="181">
        <f>ROUND(I377*H377,2)</f>
        <v>0</v>
      </c>
      <c r="K377" s="177" t="s">
        <v>141</v>
      </c>
      <c r="L377" s="41"/>
      <c r="M377" s="182" t="s">
        <v>19</v>
      </c>
      <c r="N377" s="183" t="s">
        <v>46</v>
      </c>
      <c r="O377" s="66"/>
      <c r="P377" s="184">
        <f>O377*H377</f>
        <v>0</v>
      </c>
      <c r="Q377" s="184">
        <v>6.9999999999999994E-5</v>
      </c>
      <c r="R377" s="184">
        <f>Q377*H377</f>
        <v>2.0632499999999998E-2</v>
      </c>
      <c r="S377" s="184">
        <v>0</v>
      </c>
      <c r="T377" s="185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6" t="s">
        <v>142</v>
      </c>
      <c r="AT377" s="186" t="s">
        <v>137</v>
      </c>
      <c r="AU377" s="186" t="s">
        <v>86</v>
      </c>
      <c r="AY377" s="19" t="s">
        <v>135</v>
      </c>
      <c r="BE377" s="187">
        <f>IF(N377="základní",J377,0)</f>
        <v>0</v>
      </c>
      <c r="BF377" s="187">
        <f>IF(N377="snížená",J377,0)</f>
        <v>0</v>
      </c>
      <c r="BG377" s="187">
        <f>IF(N377="zákl. přenesená",J377,0)</f>
        <v>0</v>
      </c>
      <c r="BH377" s="187">
        <f>IF(N377="sníž. přenesená",J377,0)</f>
        <v>0</v>
      </c>
      <c r="BI377" s="187">
        <f>IF(N377="nulová",J377,0)</f>
        <v>0</v>
      </c>
      <c r="BJ377" s="19" t="s">
        <v>83</v>
      </c>
      <c r="BK377" s="187">
        <f>ROUND(I377*H377,2)</f>
        <v>0</v>
      </c>
      <c r="BL377" s="19" t="s">
        <v>142</v>
      </c>
      <c r="BM377" s="186" t="s">
        <v>642</v>
      </c>
    </row>
    <row r="378" spans="1:65" s="12" customFormat="1" ht="22.9" customHeight="1">
      <c r="B378" s="159"/>
      <c r="C378" s="160"/>
      <c r="D378" s="161" t="s">
        <v>74</v>
      </c>
      <c r="E378" s="173" t="s">
        <v>643</v>
      </c>
      <c r="F378" s="173" t="s">
        <v>644</v>
      </c>
      <c r="G378" s="160"/>
      <c r="H378" s="160"/>
      <c r="I378" s="163"/>
      <c r="J378" s="174">
        <f>BK378</f>
        <v>0</v>
      </c>
      <c r="K378" s="160"/>
      <c r="L378" s="165"/>
      <c r="M378" s="166"/>
      <c r="N378" s="167"/>
      <c r="O378" s="167"/>
      <c r="P378" s="168">
        <f>SUM(P379:P442)</f>
        <v>0</v>
      </c>
      <c r="Q378" s="167"/>
      <c r="R378" s="168">
        <f>SUM(R379:R442)</f>
        <v>0.35898145000000004</v>
      </c>
      <c r="S378" s="167"/>
      <c r="T378" s="169">
        <f>SUM(T379:T442)</f>
        <v>0</v>
      </c>
      <c r="AR378" s="170" t="s">
        <v>83</v>
      </c>
      <c r="AT378" s="171" t="s">
        <v>74</v>
      </c>
      <c r="AU378" s="171" t="s">
        <v>83</v>
      </c>
      <c r="AY378" s="170" t="s">
        <v>135</v>
      </c>
      <c r="BK378" s="172">
        <f>SUM(BK379:BK442)</f>
        <v>0</v>
      </c>
    </row>
    <row r="379" spans="1:65" s="2" customFormat="1" ht="24.2" customHeight="1">
      <c r="A379" s="36"/>
      <c r="B379" s="37"/>
      <c r="C379" s="175" t="s">
        <v>645</v>
      </c>
      <c r="D379" s="175" t="s">
        <v>137</v>
      </c>
      <c r="E379" s="176" t="s">
        <v>646</v>
      </c>
      <c r="F379" s="177" t="s">
        <v>647</v>
      </c>
      <c r="G379" s="178" t="s">
        <v>162</v>
      </c>
      <c r="H379" s="179">
        <v>3</v>
      </c>
      <c r="I379" s="180"/>
      <c r="J379" s="181">
        <f>ROUND(I379*H379,2)</f>
        <v>0</v>
      </c>
      <c r="K379" s="177" t="s">
        <v>141</v>
      </c>
      <c r="L379" s="41"/>
      <c r="M379" s="182" t="s">
        <v>19</v>
      </c>
      <c r="N379" s="183" t="s">
        <v>46</v>
      </c>
      <c r="O379" s="66"/>
      <c r="P379" s="184">
        <f>O379*H379</f>
        <v>0</v>
      </c>
      <c r="Q379" s="184">
        <v>8.7000000000000001E-4</v>
      </c>
      <c r="R379" s="184">
        <f>Q379*H379</f>
        <v>2.6099999999999999E-3</v>
      </c>
      <c r="S379" s="184">
        <v>0</v>
      </c>
      <c r="T379" s="185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6" t="s">
        <v>142</v>
      </c>
      <c r="AT379" s="186" t="s">
        <v>137</v>
      </c>
      <c r="AU379" s="186" t="s">
        <v>86</v>
      </c>
      <c r="AY379" s="19" t="s">
        <v>135</v>
      </c>
      <c r="BE379" s="187">
        <f>IF(N379="základní",J379,0)</f>
        <v>0</v>
      </c>
      <c r="BF379" s="187">
        <f>IF(N379="snížená",J379,0)</f>
        <v>0</v>
      </c>
      <c r="BG379" s="187">
        <f>IF(N379="zákl. přenesená",J379,0)</f>
        <v>0</v>
      </c>
      <c r="BH379" s="187">
        <f>IF(N379="sníž. přenesená",J379,0)</f>
        <v>0</v>
      </c>
      <c r="BI379" s="187">
        <f>IF(N379="nulová",J379,0)</f>
        <v>0</v>
      </c>
      <c r="BJ379" s="19" t="s">
        <v>83</v>
      </c>
      <c r="BK379" s="187">
        <f>ROUND(I379*H379,2)</f>
        <v>0</v>
      </c>
      <c r="BL379" s="19" t="s">
        <v>142</v>
      </c>
      <c r="BM379" s="186" t="s">
        <v>648</v>
      </c>
    </row>
    <row r="380" spans="1:65" s="2" customFormat="1" ht="97.5">
      <c r="A380" s="36"/>
      <c r="B380" s="37"/>
      <c r="C380" s="38"/>
      <c r="D380" s="188" t="s">
        <v>144</v>
      </c>
      <c r="E380" s="38"/>
      <c r="F380" s="189" t="s">
        <v>649</v>
      </c>
      <c r="G380" s="38"/>
      <c r="H380" s="38"/>
      <c r="I380" s="190"/>
      <c r="J380" s="38"/>
      <c r="K380" s="38"/>
      <c r="L380" s="41"/>
      <c r="M380" s="191"/>
      <c r="N380" s="192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144</v>
      </c>
      <c r="AU380" s="19" t="s">
        <v>86</v>
      </c>
    </row>
    <row r="381" spans="1:65" s="13" customFormat="1" ht="11.25">
      <c r="B381" s="193"/>
      <c r="C381" s="194"/>
      <c r="D381" s="188" t="s">
        <v>146</v>
      </c>
      <c r="E381" s="195" t="s">
        <v>19</v>
      </c>
      <c r="F381" s="196" t="s">
        <v>650</v>
      </c>
      <c r="G381" s="194"/>
      <c r="H381" s="195" t="s">
        <v>19</v>
      </c>
      <c r="I381" s="197"/>
      <c r="J381" s="194"/>
      <c r="K381" s="194"/>
      <c r="L381" s="198"/>
      <c r="M381" s="199"/>
      <c r="N381" s="200"/>
      <c r="O381" s="200"/>
      <c r="P381" s="200"/>
      <c r="Q381" s="200"/>
      <c r="R381" s="200"/>
      <c r="S381" s="200"/>
      <c r="T381" s="201"/>
      <c r="AT381" s="202" t="s">
        <v>146</v>
      </c>
      <c r="AU381" s="202" t="s">
        <v>86</v>
      </c>
      <c r="AV381" s="13" t="s">
        <v>83</v>
      </c>
      <c r="AW381" s="13" t="s">
        <v>37</v>
      </c>
      <c r="AX381" s="13" t="s">
        <v>75</v>
      </c>
      <c r="AY381" s="202" t="s">
        <v>135</v>
      </c>
    </row>
    <row r="382" spans="1:65" s="14" customFormat="1" ht="11.25">
      <c r="B382" s="203"/>
      <c r="C382" s="204"/>
      <c r="D382" s="188" t="s">
        <v>146</v>
      </c>
      <c r="E382" s="205" t="s">
        <v>19</v>
      </c>
      <c r="F382" s="206" t="s">
        <v>86</v>
      </c>
      <c r="G382" s="204"/>
      <c r="H382" s="207">
        <v>2</v>
      </c>
      <c r="I382" s="208"/>
      <c r="J382" s="204"/>
      <c r="K382" s="204"/>
      <c r="L382" s="209"/>
      <c r="M382" s="210"/>
      <c r="N382" s="211"/>
      <c r="O382" s="211"/>
      <c r="P382" s="211"/>
      <c r="Q382" s="211"/>
      <c r="R382" s="211"/>
      <c r="S382" s="211"/>
      <c r="T382" s="212"/>
      <c r="AT382" s="213" t="s">
        <v>146</v>
      </c>
      <c r="AU382" s="213" t="s">
        <v>86</v>
      </c>
      <c r="AV382" s="14" t="s">
        <v>86</v>
      </c>
      <c r="AW382" s="14" t="s">
        <v>37</v>
      </c>
      <c r="AX382" s="14" t="s">
        <v>75</v>
      </c>
      <c r="AY382" s="213" t="s">
        <v>135</v>
      </c>
    </row>
    <row r="383" spans="1:65" s="13" customFormat="1" ht="11.25">
      <c r="B383" s="193"/>
      <c r="C383" s="194"/>
      <c r="D383" s="188" t="s">
        <v>146</v>
      </c>
      <c r="E383" s="195" t="s">
        <v>19</v>
      </c>
      <c r="F383" s="196" t="s">
        <v>651</v>
      </c>
      <c r="G383" s="194"/>
      <c r="H383" s="195" t="s">
        <v>19</v>
      </c>
      <c r="I383" s="197"/>
      <c r="J383" s="194"/>
      <c r="K383" s="194"/>
      <c r="L383" s="198"/>
      <c r="M383" s="199"/>
      <c r="N383" s="200"/>
      <c r="O383" s="200"/>
      <c r="P383" s="200"/>
      <c r="Q383" s="200"/>
      <c r="R383" s="200"/>
      <c r="S383" s="200"/>
      <c r="T383" s="201"/>
      <c r="AT383" s="202" t="s">
        <v>146</v>
      </c>
      <c r="AU383" s="202" t="s">
        <v>86</v>
      </c>
      <c r="AV383" s="13" t="s">
        <v>83</v>
      </c>
      <c r="AW383" s="13" t="s">
        <v>37</v>
      </c>
      <c r="AX383" s="13" t="s">
        <v>75</v>
      </c>
      <c r="AY383" s="202" t="s">
        <v>135</v>
      </c>
    </row>
    <row r="384" spans="1:65" s="14" customFormat="1" ht="11.25">
      <c r="B384" s="203"/>
      <c r="C384" s="204"/>
      <c r="D384" s="188" t="s">
        <v>146</v>
      </c>
      <c r="E384" s="205" t="s">
        <v>19</v>
      </c>
      <c r="F384" s="206" t="s">
        <v>83</v>
      </c>
      <c r="G384" s="204"/>
      <c r="H384" s="207">
        <v>1</v>
      </c>
      <c r="I384" s="208"/>
      <c r="J384" s="204"/>
      <c r="K384" s="204"/>
      <c r="L384" s="209"/>
      <c r="M384" s="210"/>
      <c r="N384" s="211"/>
      <c r="O384" s="211"/>
      <c r="P384" s="211"/>
      <c r="Q384" s="211"/>
      <c r="R384" s="211"/>
      <c r="S384" s="211"/>
      <c r="T384" s="212"/>
      <c r="AT384" s="213" t="s">
        <v>146</v>
      </c>
      <c r="AU384" s="213" t="s">
        <v>86</v>
      </c>
      <c r="AV384" s="14" t="s">
        <v>86</v>
      </c>
      <c r="AW384" s="14" t="s">
        <v>37</v>
      </c>
      <c r="AX384" s="14" t="s">
        <v>75</v>
      </c>
      <c r="AY384" s="213" t="s">
        <v>135</v>
      </c>
    </row>
    <row r="385" spans="1:65" s="16" customFormat="1" ht="11.25">
      <c r="B385" s="225"/>
      <c r="C385" s="226"/>
      <c r="D385" s="188" t="s">
        <v>146</v>
      </c>
      <c r="E385" s="227" t="s">
        <v>19</v>
      </c>
      <c r="F385" s="228" t="s">
        <v>247</v>
      </c>
      <c r="G385" s="226"/>
      <c r="H385" s="229">
        <v>3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AT385" s="235" t="s">
        <v>146</v>
      </c>
      <c r="AU385" s="235" t="s">
        <v>86</v>
      </c>
      <c r="AV385" s="16" t="s">
        <v>142</v>
      </c>
      <c r="AW385" s="16" t="s">
        <v>37</v>
      </c>
      <c r="AX385" s="16" t="s">
        <v>83</v>
      </c>
      <c r="AY385" s="235" t="s">
        <v>135</v>
      </c>
    </row>
    <row r="386" spans="1:65" s="2" customFormat="1" ht="24.2" customHeight="1">
      <c r="A386" s="36"/>
      <c r="B386" s="37"/>
      <c r="C386" s="236" t="s">
        <v>652</v>
      </c>
      <c r="D386" s="236" t="s">
        <v>299</v>
      </c>
      <c r="E386" s="237" t="s">
        <v>653</v>
      </c>
      <c r="F386" s="238" t="s">
        <v>654</v>
      </c>
      <c r="G386" s="239" t="s">
        <v>162</v>
      </c>
      <c r="H386" s="240">
        <v>2</v>
      </c>
      <c r="I386" s="241"/>
      <c r="J386" s="242">
        <f>ROUND(I386*H386,2)</f>
        <v>0</v>
      </c>
      <c r="K386" s="238" t="s">
        <v>19</v>
      </c>
      <c r="L386" s="243"/>
      <c r="M386" s="244" t="s">
        <v>19</v>
      </c>
      <c r="N386" s="245" t="s">
        <v>46</v>
      </c>
      <c r="O386" s="66"/>
      <c r="P386" s="184">
        <f>O386*H386</f>
        <v>0</v>
      </c>
      <c r="Q386" s="184">
        <v>5.0400000000000002E-3</v>
      </c>
      <c r="R386" s="184">
        <f>Q386*H386</f>
        <v>1.008E-2</v>
      </c>
      <c r="S386" s="184">
        <v>0</v>
      </c>
      <c r="T386" s="185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6" t="s">
        <v>177</v>
      </c>
      <c r="AT386" s="186" t="s">
        <v>299</v>
      </c>
      <c r="AU386" s="186" t="s">
        <v>86</v>
      </c>
      <c r="AY386" s="19" t="s">
        <v>135</v>
      </c>
      <c r="BE386" s="187">
        <f>IF(N386="základní",J386,0)</f>
        <v>0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9" t="s">
        <v>83</v>
      </c>
      <c r="BK386" s="187">
        <f>ROUND(I386*H386,2)</f>
        <v>0</v>
      </c>
      <c r="BL386" s="19" t="s">
        <v>142</v>
      </c>
      <c r="BM386" s="186" t="s">
        <v>655</v>
      </c>
    </row>
    <row r="387" spans="1:65" s="2" customFormat="1" ht="29.25">
      <c r="A387" s="36"/>
      <c r="B387" s="37"/>
      <c r="C387" s="38"/>
      <c r="D387" s="188" t="s">
        <v>656</v>
      </c>
      <c r="E387" s="38"/>
      <c r="F387" s="189" t="s">
        <v>657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656</v>
      </c>
      <c r="AU387" s="19" t="s">
        <v>86</v>
      </c>
    </row>
    <row r="388" spans="1:65" s="2" customFormat="1" ht="24.2" customHeight="1">
      <c r="A388" s="36"/>
      <c r="B388" s="37"/>
      <c r="C388" s="175" t="s">
        <v>658</v>
      </c>
      <c r="D388" s="175" t="s">
        <v>137</v>
      </c>
      <c r="E388" s="176" t="s">
        <v>659</v>
      </c>
      <c r="F388" s="177" t="s">
        <v>660</v>
      </c>
      <c r="G388" s="178" t="s">
        <v>140</v>
      </c>
      <c r="H388" s="179">
        <v>13.5</v>
      </c>
      <c r="I388" s="180"/>
      <c r="J388" s="181">
        <f>ROUND(I388*H388,2)</f>
        <v>0</v>
      </c>
      <c r="K388" s="177" t="s">
        <v>141</v>
      </c>
      <c r="L388" s="41"/>
      <c r="M388" s="182" t="s">
        <v>19</v>
      </c>
      <c r="N388" s="183" t="s">
        <v>46</v>
      </c>
      <c r="O388" s="66"/>
      <c r="P388" s="184">
        <f>O388*H388</f>
        <v>0</v>
      </c>
      <c r="Q388" s="184">
        <v>0</v>
      </c>
      <c r="R388" s="184">
        <f>Q388*H388</f>
        <v>0</v>
      </c>
      <c r="S388" s="184">
        <v>0</v>
      </c>
      <c r="T388" s="185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6" t="s">
        <v>142</v>
      </c>
      <c r="AT388" s="186" t="s">
        <v>137</v>
      </c>
      <c r="AU388" s="186" t="s">
        <v>86</v>
      </c>
      <c r="AY388" s="19" t="s">
        <v>135</v>
      </c>
      <c r="BE388" s="187">
        <f>IF(N388="základní",J388,0)</f>
        <v>0</v>
      </c>
      <c r="BF388" s="187">
        <f>IF(N388="snížená",J388,0)</f>
        <v>0</v>
      </c>
      <c r="BG388" s="187">
        <f>IF(N388="zákl. přenesená",J388,0)</f>
        <v>0</v>
      </c>
      <c r="BH388" s="187">
        <f>IF(N388="sníž. přenesená",J388,0)</f>
        <v>0</v>
      </c>
      <c r="BI388" s="187">
        <f>IF(N388="nulová",J388,0)</f>
        <v>0</v>
      </c>
      <c r="BJ388" s="19" t="s">
        <v>83</v>
      </c>
      <c r="BK388" s="187">
        <f>ROUND(I388*H388,2)</f>
        <v>0</v>
      </c>
      <c r="BL388" s="19" t="s">
        <v>142</v>
      </c>
      <c r="BM388" s="186" t="s">
        <v>661</v>
      </c>
    </row>
    <row r="389" spans="1:65" s="2" customFormat="1" ht="78">
      <c r="A389" s="36"/>
      <c r="B389" s="37"/>
      <c r="C389" s="38"/>
      <c r="D389" s="188" t="s">
        <v>144</v>
      </c>
      <c r="E389" s="38"/>
      <c r="F389" s="189" t="s">
        <v>662</v>
      </c>
      <c r="G389" s="38"/>
      <c r="H389" s="38"/>
      <c r="I389" s="190"/>
      <c r="J389" s="38"/>
      <c r="K389" s="38"/>
      <c r="L389" s="41"/>
      <c r="M389" s="191"/>
      <c r="N389" s="192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9" t="s">
        <v>144</v>
      </c>
      <c r="AU389" s="19" t="s">
        <v>86</v>
      </c>
    </row>
    <row r="390" spans="1:65" s="13" customFormat="1" ht="11.25">
      <c r="B390" s="193"/>
      <c r="C390" s="194"/>
      <c r="D390" s="188" t="s">
        <v>146</v>
      </c>
      <c r="E390" s="195" t="s">
        <v>19</v>
      </c>
      <c r="F390" s="196" t="s">
        <v>650</v>
      </c>
      <c r="G390" s="194"/>
      <c r="H390" s="195" t="s">
        <v>19</v>
      </c>
      <c r="I390" s="197"/>
      <c r="J390" s="194"/>
      <c r="K390" s="194"/>
      <c r="L390" s="198"/>
      <c r="M390" s="199"/>
      <c r="N390" s="200"/>
      <c r="O390" s="200"/>
      <c r="P390" s="200"/>
      <c r="Q390" s="200"/>
      <c r="R390" s="200"/>
      <c r="S390" s="200"/>
      <c r="T390" s="201"/>
      <c r="AT390" s="202" t="s">
        <v>146</v>
      </c>
      <c r="AU390" s="202" t="s">
        <v>86</v>
      </c>
      <c r="AV390" s="13" t="s">
        <v>83</v>
      </c>
      <c r="AW390" s="13" t="s">
        <v>37</v>
      </c>
      <c r="AX390" s="13" t="s">
        <v>75</v>
      </c>
      <c r="AY390" s="202" t="s">
        <v>135</v>
      </c>
    </row>
    <row r="391" spans="1:65" s="14" customFormat="1" ht="11.25">
      <c r="B391" s="203"/>
      <c r="C391" s="204"/>
      <c r="D391" s="188" t="s">
        <v>146</v>
      </c>
      <c r="E391" s="205" t="s">
        <v>19</v>
      </c>
      <c r="F391" s="206" t="s">
        <v>663</v>
      </c>
      <c r="G391" s="204"/>
      <c r="H391" s="207">
        <v>4.5</v>
      </c>
      <c r="I391" s="208"/>
      <c r="J391" s="204"/>
      <c r="K391" s="204"/>
      <c r="L391" s="209"/>
      <c r="M391" s="210"/>
      <c r="N391" s="211"/>
      <c r="O391" s="211"/>
      <c r="P391" s="211"/>
      <c r="Q391" s="211"/>
      <c r="R391" s="211"/>
      <c r="S391" s="211"/>
      <c r="T391" s="212"/>
      <c r="AT391" s="213" t="s">
        <v>146</v>
      </c>
      <c r="AU391" s="213" t="s">
        <v>86</v>
      </c>
      <c r="AV391" s="14" t="s">
        <v>86</v>
      </c>
      <c r="AW391" s="14" t="s">
        <v>37</v>
      </c>
      <c r="AX391" s="14" t="s">
        <v>75</v>
      </c>
      <c r="AY391" s="213" t="s">
        <v>135</v>
      </c>
    </row>
    <row r="392" spans="1:65" s="13" customFormat="1" ht="11.25">
      <c r="B392" s="193"/>
      <c r="C392" s="194"/>
      <c r="D392" s="188" t="s">
        <v>146</v>
      </c>
      <c r="E392" s="195" t="s">
        <v>19</v>
      </c>
      <c r="F392" s="196" t="s">
        <v>651</v>
      </c>
      <c r="G392" s="194"/>
      <c r="H392" s="195" t="s">
        <v>19</v>
      </c>
      <c r="I392" s="197"/>
      <c r="J392" s="194"/>
      <c r="K392" s="194"/>
      <c r="L392" s="198"/>
      <c r="M392" s="199"/>
      <c r="N392" s="200"/>
      <c r="O392" s="200"/>
      <c r="P392" s="200"/>
      <c r="Q392" s="200"/>
      <c r="R392" s="200"/>
      <c r="S392" s="200"/>
      <c r="T392" s="201"/>
      <c r="AT392" s="202" t="s">
        <v>146</v>
      </c>
      <c r="AU392" s="202" t="s">
        <v>86</v>
      </c>
      <c r="AV392" s="13" t="s">
        <v>83</v>
      </c>
      <c r="AW392" s="13" t="s">
        <v>37</v>
      </c>
      <c r="AX392" s="13" t="s">
        <v>75</v>
      </c>
      <c r="AY392" s="202" t="s">
        <v>135</v>
      </c>
    </row>
    <row r="393" spans="1:65" s="14" customFormat="1" ht="11.25">
      <c r="B393" s="203"/>
      <c r="C393" s="204"/>
      <c r="D393" s="188" t="s">
        <v>146</v>
      </c>
      <c r="E393" s="205" t="s">
        <v>19</v>
      </c>
      <c r="F393" s="206" t="s">
        <v>664</v>
      </c>
      <c r="G393" s="204"/>
      <c r="H393" s="207">
        <v>9</v>
      </c>
      <c r="I393" s="208"/>
      <c r="J393" s="204"/>
      <c r="K393" s="204"/>
      <c r="L393" s="209"/>
      <c r="M393" s="210"/>
      <c r="N393" s="211"/>
      <c r="O393" s="211"/>
      <c r="P393" s="211"/>
      <c r="Q393" s="211"/>
      <c r="R393" s="211"/>
      <c r="S393" s="211"/>
      <c r="T393" s="212"/>
      <c r="AT393" s="213" t="s">
        <v>146</v>
      </c>
      <c r="AU393" s="213" t="s">
        <v>86</v>
      </c>
      <c r="AV393" s="14" t="s">
        <v>86</v>
      </c>
      <c r="AW393" s="14" t="s">
        <v>37</v>
      </c>
      <c r="AX393" s="14" t="s">
        <v>75</v>
      </c>
      <c r="AY393" s="213" t="s">
        <v>135</v>
      </c>
    </row>
    <row r="394" spans="1:65" s="16" customFormat="1" ht="11.25">
      <c r="B394" s="225"/>
      <c r="C394" s="226"/>
      <c r="D394" s="188" t="s">
        <v>146</v>
      </c>
      <c r="E394" s="227" t="s">
        <v>19</v>
      </c>
      <c r="F394" s="228" t="s">
        <v>247</v>
      </c>
      <c r="G394" s="226"/>
      <c r="H394" s="229">
        <v>13.5</v>
      </c>
      <c r="I394" s="230"/>
      <c r="J394" s="226"/>
      <c r="K394" s="226"/>
      <c r="L394" s="231"/>
      <c r="M394" s="232"/>
      <c r="N394" s="233"/>
      <c r="O394" s="233"/>
      <c r="P394" s="233"/>
      <c r="Q394" s="233"/>
      <c r="R394" s="233"/>
      <c r="S394" s="233"/>
      <c r="T394" s="234"/>
      <c r="AT394" s="235" t="s">
        <v>146</v>
      </c>
      <c r="AU394" s="235" t="s">
        <v>86</v>
      </c>
      <c r="AV394" s="16" t="s">
        <v>142</v>
      </c>
      <c r="AW394" s="16" t="s">
        <v>37</v>
      </c>
      <c r="AX394" s="16" t="s">
        <v>83</v>
      </c>
      <c r="AY394" s="235" t="s">
        <v>135</v>
      </c>
    </row>
    <row r="395" spans="1:65" s="2" customFormat="1" ht="14.45" customHeight="1">
      <c r="A395" s="36"/>
      <c r="B395" s="37"/>
      <c r="C395" s="236" t="s">
        <v>665</v>
      </c>
      <c r="D395" s="236" t="s">
        <v>299</v>
      </c>
      <c r="E395" s="237" t="s">
        <v>666</v>
      </c>
      <c r="F395" s="238" t="s">
        <v>667</v>
      </c>
      <c r="G395" s="239" t="s">
        <v>140</v>
      </c>
      <c r="H395" s="240">
        <v>9.1349999999999998</v>
      </c>
      <c r="I395" s="241"/>
      <c r="J395" s="242">
        <f>ROUND(I395*H395,2)</f>
        <v>0</v>
      </c>
      <c r="K395" s="238" t="s">
        <v>141</v>
      </c>
      <c r="L395" s="243"/>
      <c r="M395" s="244" t="s">
        <v>19</v>
      </c>
      <c r="N395" s="245" t="s">
        <v>46</v>
      </c>
      <c r="O395" s="66"/>
      <c r="P395" s="184">
        <f>O395*H395</f>
        <v>0</v>
      </c>
      <c r="Q395" s="184">
        <v>2.7E-4</v>
      </c>
      <c r="R395" s="184">
        <f>Q395*H395</f>
        <v>2.4664499999999998E-3</v>
      </c>
      <c r="S395" s="184">
        <v>0</v>
      </c>
      <c r="T395" s="185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6" t="s">
        <v>177</v>
      </c>
      <c r="AT395" s="186" t="s">
        <v>299</v>
      </c>
      <c r="AU395" s="186" t="s">
        <v>86</v>
      </c>
      <c r="AY395" s="19" t="s">
        <v>135</v>
      </c>
      <c r="BE395" s="187">
        <f>IF(N395="základní",J395,0)</f>
        <v>0</v>
      </c>
      <c r="BF395" s="187">
        <f>IF(N395="snížená",J395,0)</f>
        <v>0</v>
      </c>
      <c r="BG395" s="187">
        <f>IF(N395="zákl. přenesená",J395,0)</f>
        <v>0</v>
      </c>
      <c r="BH395" s="187">
        <f>IF(N395="sníž. přenesená",J395,0)</f>
        <v>0</v>
      </c>
      <c r="BI395" s="187">
        <f>IF(N395="nulová",J395,0)</f>
        <v>0</v>
      </c>
      <c r="BJ395" s="19" t="s">
        <v>83</v>
      </c>
      <c r="BK395" s="187">
        <f>ROUND(I395*H395,2)</f>
        <v>0</v>
      </c>
      <c r="BL395" s="19" t="s">
        <v>142</v>
      </c>
      <c r="BM395" s="186" t="s">
        <v>668</v>
      </c>
    </row>
    <row r="396" spans="1:65" s="2" customFormat="1" ht="29.25">
      <c r="A396" s="36"/>
      <c r="B396" s="37"/>
      <c r="C396" s="38"/>
      <c r="D396" s="188" t="s">
        <v>656</v>
      </c>
      <c r="E396" s="38"/>
      <c r="F396" s="189" t="s">
        <v>657</v>
      </c>
      <c r="G396" s="38"/>
      <c r="H396" s="38"/>
      <c r="I396" s="190"/>
      <c r="J396" s="38"/>
      <c r="K396" s="38"/>
      <c r="L396" s="41"/>
      <c r="M396" s="191"/>
      <c r="N396" s="192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656</v>
      </c>
      <c r="AU396" s="19" t="s">
        <v>86</v>
      </c>
    </row>
    <row r="397" spans="1:65" s="14" customFormat="1" ht="11.25">
      <c r="B397" s="203"/>
      <c r="C397" s="204"/>
      <c r="D397" s="188" t="s">
        <v>146</v>
      </c>
      <c r="E397" s="205" t="s">
        <v>19</v>
      </c>
      <c r="F397" s="206" t="s">
        <v>664</v>
      </c>
      <c r="G397" s="204"/>
      <c r="H397" s="207">
        <v>9</v>
      </c>
      <c r="I397" s="208"/>
      <c r="J397" s="204"/>
      <c r="K397" s="204"/>
      <c r="L397" s="209"/>
      <c r="M397" s="210"/>
      <c r="N397" s="211"/>
      <c r="O397" s="211"/>
      <c r="P397" s="211"/>
      <c r="Q397" s="211"/>
      <c r="R397" s="211"/>
      <c r="S397" s="211"/>
      <c r="T397" s="212"/>
      <c r="AT397" s="213" t="s">
        <v>146</v>
      </c>
      <c r="AU397" s="213" t="s">
        <v>86</v>
      </c>
      <c r="AV397" s="14" t="s">
        <v>86</v>
      </c>
      <c r="AW397" s="14" t="s">
        <v>37</v>
      </c>
      <c r="AX397" s="14" t="s">
        <v>83</v>
      </c>
      <c r="AY397" s="213" t="s">
        <v>135</v>
      </c>
    </row>
    <row r="398" spans="1:65" s="14" customFormat="1" ht="11.25">
      <c r="B398" s="203"/>
      <c r="C398" s="204"/>
      <c r="D398" s="188" t="s">
        <v>146</v>
      </c>
      <c r="E398" s="204"/>
      <c r="F398" s="206" t="s">
        <v>423</v>
      </c>
      <c r="G398" s="204"/>
      <c r="H398" s="207">
        <v>9.1349999999999998</v>
      </c>
      <c r="I398" s="208"/>
      <c r="J398" s="204"/>
      <c r="K398" s="204"/>
      <c r="L398" s="209"/>
      <c r="M398" s="210"/>
      <c r="N398" s="211"/>
      <c r="O398" s="211"/>
      <c r="P398" s="211"/>
      <c r="Q398" s="211"/>
      <c r="R398" s="211"/>
      <c r="S398" s="211"/>
      <c r="T398" s="212"/>
      <c r="AT398" s="213" t="s">
        <v>146</v>
      </c>
      <c r="AU398" s="213" t="s">
        <v>86</v>
      </c>
      <c r="AV398" s="14" t="s">
        <v>86</v>
      </c>
      <c r="AW398" s="14" t="s">
        <v>4</v>
      </c>
      <c r="AX398" s="14" t="s">
        <v>83</v>
      </c>
      <c r="AY398" s="213" t="s">
        <v>135</v>
      </c>
    </row>
    <row r="399" spans="1:65" s="2" customFormat="1" ht="24.2" customHeight="1">
      <c r="A399" s="36"/>
      <c r="B399" s="37"/>
      <c r="C399" s="236" t="s">
        <v>669</v>
      </c>
      <c r="D399" s="236" t="s">
        <v>299</v>
      </c>
      <c r="E399" s="237" t="s">
        <v>425</v>
      </c>
      <c r="F399" s="238" t="s">
        <v>426</v>
      </c>
      <c r="G399" s="239" t="s">
        <v>162</v>
      </c>
      <c r="H399" s="240">
        <v>6</v>
      </c>
      <c r="I399" s="241"/>
      <c r="J399" s="242">
        <f>ROUND(I399*H399,2)</f>
        <v>0</v>
      </c>
      <c r="K399" s="238" t="s">
        <v>19</v>
      </c>
      <c r="L399" s="243"/>
      <c r="M399" s="244" t="s">
        <v>19</v>
      </c>
      <c r="N399" s="245" t="s">
        <v>46</v>
      </c>
      <c r="O399" s="66"/>
      <c r="P399" s="184">
        <f>O399*H399</f>
        <v>0</v>
      </c>
      <c r="Q399" s="184">
        <v>2.0000000000000001E-4</v>
      </c>
      <c r="R399" s="184">
        <f>Q399*H399</f>
        <v>1.2000000000000001E-3</v>
      </c>
      <c r="S399" s="184">
        <v>0</v>
      </c>
      <c r="T399" s="185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6" t="s">
        <v>177</v>
      </c>
      <c r="AT399" s="186" t="s">
        <v>299</v>
      </c>
      <c r="AU399" s="186" t="s">
        <v>86</v>
      </c>
      <c r="AY399" s="19" t="s">
        <v>135</v>
      </c>
      <c r="BE399" s="187">
        <f>IF(N399="základní",J399,0)</f>
        <v>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19" t="s">
        <v>83</v>
      </c>
      <c r="BK399" s="187">
        <f>ROUND(I399*H399,2)</f>
        <v>0</v>
      </c>
      <c r="BL399" s="19" t="s">
        <v>142</v>
      </c>
      <c r="BM399" s="186" t="s">
        <v>670</v>
      </c>
    </row>
    <row r="400" spans="1:65" s="2" customFormat="1" ht="29.25">
      <c r="A400" s="36"/>
      <c r="B400" s="37"/>
      <c r="C400" s="38"/>
      <c r="D400" s="188" t="s">
        <v>656</v>
      </c>
      <c r="E400" s="38"/>
      <c r="F400" s="189" t="s">
        <v>657</v>
      </c>
      <c r="G400" s="38"/>
      <c r="H400" s="38"/>
      <c r="I400" s="190"/>
      <c r="J400" s="38"/>
      <c r="K400" s="38"/>
      <c r="L400" s="41"/>
      <c r="M400" s="191"/>
      <c r="N400" s="192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656</v>
      </c>
      <c r="AU400" s="19" t="s">
        <v>86</v>
      </c>
    </row>
    <row r="401" spans="1:65" s="2" customFormat="1" ht="24.2" customHeight="1">
      <c r="A401" s="36"/>
      <c r="B401" s="37"/>
      <c r="C401" s="175" t="s">
        <v>671</v>
      </c>
      <c r="D401" s="175" t="s">
        <v>137</v>
      </c>
      <c r="E401" s="176" t="s">
        <v>672</v>
      </c>
      <c r="F401" s="177" t="s">
        <v>673</v>
      </c>
      <c r="G401" s="178" t="s">
        <v>140</v>
      </c>
      <c r="H401" s="179">
        <v>296</v>
      </c>
      <c r="I401" s="180"/>
      <c r="J401" s="181">
        <f>ROUND(I401*H401,2)</f>
        <v>0</v>
      </c>
      <c r="K401" s="177" t="s">
        <v>141</v>
      </c>
      <c r="L401" s="41"/>
      <c r="M401" s="182" t="s">
        <v>19</v>
      </c>
      <c r="N401" s="183" t="s">
        <v>46</v>
      </c>
      <c r="O401" s="66"/>
      <c r="P401" s="184">
        <f>O401*H401</f>
        <v>0</v>
      </c>
      <c r="Q401" s="184">
        <v>0</v>
      </c>
      <c r="R401" s="184">
        <f>Q401*H401</f>
        <v>0</v>
      </c>
      <c r="S401" s="184">
        <v>0</v>
      </c>
      <c r="T401" s="185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6" t="s">
        <v>142</v>
      </c>
      <c r="AT401" s="186" t="s">
        <v>137</v>
      </c>
      <c r="AU401" s="186" t="s">
        <v>86</v>
      </c>
      <c r="AY401" s="19" t="s">
        <v>135</v>
      </c>
      <c r="BE401" s="187">
        <f>IF(N401="základní",J401,0)</f>
        <v>0</v>
      </c>
      <c r="BF401" s="187">
        <f>IF(N401="snížená",J401,0)</f>
        <v>0</v>
      </c>
      <c r="BG401" s="187">
        <f>IF(N401="zákl. přenesená",J401,0)</f>
        <v>0</v>
      </c>
      <c r="BH401" s="187">
        <f>IF(N401="sníž. přenesená",J401,0)</f>
        <v>0</v>
      </c>
      <c r="BI401" s="187">
        <f>IF(N401="nulová",J401,0)</f>
        <v>0</v>
      </c>
      <c r="BJ401" s="19" t="s">
        <v>83</v>
      </c>
      <c r="BK401" s="187">
        <f>ROUND(I401*H401,2)</f>
        <v>0</v>
      </c>
      <c r="BL401" s="19" t="s">
        <v>142</v>
      </c>
      <c r="BM401" s="186" t="s">
        <v>674</v>
      </c>
    </row>
    <row r="402" spans="1:65" s="2" customFormat="1" ht="78">
      <c r="A402" s="36"/>
      <c r="B402" s="37"/>
      <c r="C402" s="38"/>
      <c r="D402" s="188" t="s">
        <v>144</v>
      </c>
      <c r="E402" s="38"/>
      <c r="F402" s="189" t="s">
        <v>662</v>
      </c>
      <c r="G402" s="38"/>
      <c r="H402" s="38"/>
      <c r="I402" s="190"/>
      <c r="J402" s="38"/>
      <c r="K402" s="38"/>
      <c r="L402" s="41"/>
      <c r="M402" s="191"/>
      <c r="N402" s="192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144</v>
      </c>
      <c r="AU402" s="19" t="s">
        <v>86</v>
      </c>
    </row>
    <row r="403" spans="1:65" s="13" customFormat="1" ht="11.25">
      <c r="B403" s="193"/>
      <c r="C403" s="194"/>
      <c r="D403" s="188" t="s">
        <v>146</v>
      </c>
      <c r="E403" s="195" t="s">
        <v>19</v>
      </c>
      <c r="F403" s="196" t="s">
        <v>650</v>
      </c>
      <c r="G403" s="194"/>
      <c r="H403" s="195" t="s">
        <v>19</v>
      </c>
      <c r="I403" s="197"/>
      <c r="J403" s="194"/>
      <c r="K403" s="194"/>
      <c r="L403" s="198"/>
      <c r="M403" s="199"/>
      <c r="N403" s="200"/>
      <c r="O403" s="200"/>
      <c r="P403" s="200"/>
      <c r="Q403" s="200"/>
      <c r="R403" s="200"/>
      <c r="S403" s="200"/>
      <c r="T403" s="201"/>
      <c r="AT403" s="202" t="s">
        <v>146</v>
      </c>
      <c r="AU403" s="202" t="s">
        <v>86</v>
      </c>
      <c r="AV403" s="13" t="s">
        <v>83</v>
      </c>
      <c r="AW403" s="13" t="s">
        <v>37</v>
      </c>
      <c r="AX403" s="13" t="s">
        <v>75</v>
      </c>
      <c r="AY403" s="202" t="s">
        <v>135</v>
      </c>
    </row>
    <row r="404" spans="1:65" s="14" customFormat="1" ht="11.25">
      <c r="B404" s="203"/>
      <c r="C404" s="204"/>
      <c r="D404" s="188" t="s">
        <v>146</v>
      </c>
      <c r="E404" s="205" t="s">
        <v>19</v>
      </c>
      <c r="F404" s="206" t="s">
        <v>675</v>
      </c>
      <c r="G404" s="204"/>
      <c r="H404" s="207">
        <v>110</v>
      </c>
      <c r="I404" s="208"/>
      <c r="J404" s="204"/>
      <c r="K404" s="204"/>
      <c r="L404" s="209"/>
      <c r="M404" s="210"/>
      <c r="N404" s="211"/>
      <c r="O404" s="211"/>
      <c r="P404" s="211"/>
      <c r="Q404" s="211"/>
      <c r="R404" s="211"/>
      <c r="S404" s="211"/>
      <c r="T404" s="212"/>
      <c r="AT404" s="213" t="s">
        <v>146</v>
      </c>
      <c r="AU404" s="213" t="s">
        <v>86</v>
      </c>
      <c r="AV404" s="14" t="s">
        <v>86</v>
      </c>
      <c r="AW404" s="14" t="s">
        <v>37</v>
      </c>
      <c r="AX404" s="14" t="s">
        <v>75</v>
      </c>
      <c r="AY404" s="213" t="s">
        <v>135</v>
      </c>
    </row>
    <row r="405" spans="1:65" s="13" customFormat="1" ht="11.25">
      <c r="B405" s="193"/>
      <c r="C405" s="194"/>
      <c r="D405" s="188" t="s">
        <v>146</v>
      </c>
      <c r="E405" s="195" t="s">
        <v>19</v>
      </c>
      <c r="F405" s="196" t="s">
        <v>651</v>
      </c>
      <c r="G405" s="194"/>
      <c r="H405" s="195" t="s">
        <v>19</v>
      </c>
      <c r="I405" s="197"/>
      <c r="J405" s="194"/>
      <c r="K405" s="194"/>
      <c r="L405" s="198"/>
      <c r="M405" s="199"/>
      <c r="N405" s="200"/>
      <c r="O405" s="200"/>
      <c r="P405" s="200"/>
      <c r="Q405" s="200"/>
      <c r="R405" s="200"/>
      <c r="S405" s="200"/>
      <c r="T405" s="201"/>
      <c r="AT405" s="202" t="s">
        <v>146</v>
      </c>
      <c r="AU405" s="202" t="s">
        <v>86</v>
      </c>
      <c r="AV405" s="13" t="s">
        <v>83</v>
      </c>
      <c r="AW405" s="13" t="s">
        <v>37</v>
      </c>
      <c r="AX405" s="13" t="s">
        <v>75</v>
      </c>
      <c r="AY405" s="202" t="s">
        <v>135</v>
      </c>
    </row>
    <row r="406" spans="1:65" s="14" customFormat="1" ht="11.25">
      <c r="B406" s="203"/>
      <c r="C406" s="204"/>
      <c r="D406" s="188" t="s">
        <v>146</v>
      </c>
      <c r="E406" s="205" t="s">
        <v>19</v>
      </c>
      <c r="F406" s="206" t="s">
        <v>676</v>
      </c>
      <c r="G406" s="204"/>
      <c r="H406" s="207">
        <v>186</v>
      </c>
      <c r="I406" s="208"/>
      <c r="J406" s="204"/>
      <c r="K406" s="204"/>
      <c r="L406" s="209"/>
      <c r="M406" s="210"/>
      <c r="N406" s="211"/>
      <c r="O406" s="211"/>
      <c r="P406" s="211"/>
      <c r="Q406" s="211"/>
      <c r="R406" s="211"/>
      <c r="S406" s="211"/>
      <c r="T406" s="212"/>
      <c r="AT406" s="213" t="s">
        <v>146</v>
      </c>
      <c r="AU406" s="213" t="s">
        <v>86</v>
      </c>
      <c r="AV406" s="14" t="s">
        <v>86</v>
      </c>
      <c r="AW406" s="14" t="s">
        <v>37</v>
      </c>
      <c r="AX406" s="14" t="s">
        <v>75</v>
      </c>
      <c r="AY406" s="213" t="s">
        <v>135</v>
      </c>
    </row>
    <row r="407" spans="1:65" s="16" customFormat="1" ht="11.25">
      <c r="B407" s="225"/>
      <c r="C407" s="226"/>
      <c r="D407" s="188" t="s">
        <v>146</v>
      </c>
      <c r="E407" s="227" t="s">
        <v>19</v>
      </c>
      <c r="F407" s="228" t="s">
        <v>247</v>
      </c>
      <c r="G407" s="226"/>
      <c r="H407" s="229">
        <v>296</v>
      </c>
      <c r="I407" s="230"/>
      <c r="J407" s="226"/>
      <c r="K407" s="226"/>
      <c r="L407" s="231"/>
      <c r="M407" s="232"/>
      <c r="N407" s="233"/>
      <c r="O407" s="233"/>
      <c r="P407" s="233"/>
      <c r="Q407" s="233"/>
      <c r="R407" s="233"/>
      <c r="S407" s="233"/>
      <c r="T407" s="234"/>
      <c r="AT407" s="235" t="s">
        <v>146</v>
      </c>
      <c r="AU407" s="235" t="s">
        <v>86</v>
      </c>
      <c r="AV407" s="16" t="s">
        <v>142</v>
      </c>
      <c r="AW407" s="16" t="s">
        <v>37</v>
      </c>
      <c r="AX407" s="16" t="s">
        <v>83</v>
      </c>
      <c r="AY407" s="235" t="s">
        <v>135</v>
      </c>
    </row>
    <row r="408" spans="1:65" s="2" customFormat="1" ht="14.45" customHeight="1">
      <c r="A408" s="36"/>
      <c r="B408" s="37"/>
      <c r="C408" s="236" t="s">
        <v>677</v>
      </c>
      <c r="D408" s="236" t="s">
        <v>299</v>
      </c>
      <c r="E408" s="237" t="s">
        <v>678</v>
      </c>
      <c r="F408" s="238" t="s">
        <v>679</v>
      </c>
      <c r="G408" s="239" t="s">
        <v>140</v>
      </c>
      <c r="H408" s="240">
        <v>188.79</v>
      </c>
      <c r="I408" s="241"/>
      <c r="J408" s="242">
        <f>ROUND(I408*H408,2)</f>
        <v>0</v>
      </c>
      <c r="K408" s="238" t="s">
        <v>141</v>
      </c>
      <c r="L408" s="243"/>
      <c r="M408" s="244" t="s">
        <v>19</v>
      </c>
      <c r="N408" s="245" t="s">
        <v>46</v>
      </c>
      <c r="O408" s="66"/>
      <c r="P408" s="184">
        <f>O408*H408</f>
        <v>0</v>
      </c>
      <c r="Q408" s="184">
        <v>1.5E-3</v>
      </c>
      <c r="R408" s="184">
        <f>Q408*H408</f>
        <v>0.28318500000000002</v>
      </c>
      <c r="S408" s="184">
        <v>0</v>
      </c>
      <c r="T408" s="185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6" t="s">
        <v>177</v>
      </c>
      <c r="AT408" s="186" t="s">
        <v>299</v>
      </c>
      <c r="AU408" s="186" t="s">
        <v>86</v>
      </c>
      <c r="AY408" s="19" t="s">
        <v>135</v>
      </c>
      <c r="BE408" s="187">
        <f>IF(N408="základní",J408,0)</f>
        <v>0</v>
      </c>
      <c r="BF408" s="187">
        <f>IF(N408="snížená",J408,0)</f>
        <v>0</v>
      </c>
      <c r="BG408" s="187">
        <f>IF(N408="zákl. přenesená",J408,0)</f>
        <v>0</v>
      </c>
      <c r="BH408" s="187">
        <f>IF(N408="sníž. přenesená",J408,0)</f>
        <v>0</v>
      </c>
      <c r="BI408" s="187">
        <f>IF(N408="nulová",J408,0)</f>
        <v>0</v>
      </c>
      <c r="BJ408" s="19" t="s">
        <v>83</v>
      </c>
      <c r="BK408" s="187">
        <f>ROUND(I408*H408,2)</f>
        <v>0</v>
      </c>
      <c r="BL408" s="19" t="s">
        <v>142</v>
      </c>
      <c r="BM408" s="186" t="s">
        <v>680</v>
      </c>
    </row>
    <row r="409" spans="1:65" s="2" customFormat="1" ht="29.25">
      <c r="A409" s="36"/>
      <c r="B409" s="37"/>
      <c r="C409" s="38"/>
      <c r="D409" s="188" t="s">
        <v>656</v>
      </c>
      <c r="E409" s="38"/>
      <c r="F409" s="189" t="s">
        <v>657</v>
      </c>
      <c r="G409" s="38"/>
      <c r="H409" s="38"/>
      <c r="I409" s="190"/>
      <c r="J409" s="38"/>
      <c r="K409" s="38"/>
      <c r="L409" s="41"/>
      <c r="M409" s="191"/>
      <c r="N409" s="192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656</v>
      </c>
      <c r="AU409" s="19" t="s">
        <v>86</v>
      </c>
    </row>
    <row r="410" spans="1:65" s="14" customFormat="1" ht="11.25">
      <c r="B410" s="203"/>
      <c r="C410" s="204"/>
      <c r="D410" s="188" t="s">
        <v>146</v>
      </c>
      <c r="E410" s="205" t="s">
        <v>19</v>
      </c>
      <c r="F410" s="206" t="s">
        <v>676</v>
      </c>
      <c r="G410" s="204"/>
      <c r="H410" s="207">
        <v>186</v>
      </c>
      <c r="I410" s="208"/>
      <c r="J410" s="204"/>
      <c r="K410" s="204"/>
      <c r="L410" s="209"/>
      <c r="M410" s="210"/>
      <c r="N410" s="211"/>
      <c r="O410" s="211"/>
      <c r="P410" s="211"/>
      <c r="Q410" s="211"/>
      <c r="R410" s="211"/>
      <c r="S410" s="211"/>
      <c r="T410" s="212"/>
      <c r="AT410" s="213" t="s">
        <v>146</v>
      </c>
      <c r="AU410" s="213" t="s">
        <v>86</v>
      </c>
      <c r="AV410" s="14" t="s">
        <v>86</v>
      </c>
      <c r="AW410" s="14" t="s">
        <v>37</v>
      </c>
      <c r="AX410" s="14" t="s">
        <v>83</v>
      </c>
      <c r="AY410" s="213" t="s">
        <v>135</v>
      </c>
    </row>
    <row r="411" spans="1:65" s="14" customFormat="1" ht="11.25">
      <c r="B411" s="203"/>
      <c r="C411" s="204"/>
      <c r="D411" s="188" t="s">
        <v>146</v>
      </c>
      <c r="E411" s="204"/>
      <c r="F411" s="206" t="s">
        <v>681</v>
      </c>
      <c r="G411" s="204"/>
      <c r="H411" s="207">
        <v>188.79</v>
      </c>
      <c r="I411" s="208"/>
      <c r="J411" s="204"/>
      <c r="K411" s="204"/>
      <c r="L411" s="209"/>
      <c r="M411" s="210"/>
      <c r="N411" s="211"/>
      <c r="O411" s="211"/>
      <c r="P411" s="211"/>
      <c r="Q411" s="211"/>
      <c r="R411" s="211"/>
      <c r="S411" s="211"/>
      <c r="T411" s="212"/>
      <c r="AT411" s="213" t="s">
        <v>146</v>
      </c>
      <c r="AU411" s="213" t="s">
        <v>86</v>
      </c>
      <c r="AV411" s="14" t="s">
        <v>86</v>
      </c>
      <c r="AW411" s="14" t="s">
        <v>4</v>
      </c>
      <c r="AX411" s="14" t="s">
        <v>83</v>
      </c>
      <c r="AY411" s="213" t="s">
        <v>135</v>
      </c>
    </row>
    <row r="412" spans="1:65" s="2" customFormat="1" ht="24.2" customHeight="1">
      <c r="A412" s="36"/>
      <c r="B412" s="37"/>
      <c r="C412" s="175" t="s">
        <v>682</v>
      </c>
      <c r="D412" s="175" t="s">
        <v>137</v>
      </c>
      <c r="E412" s="176" t="s">
        <v>683</v>
      </c>
      <c r="F412" s="177" t="s">
        <v>684</v>
      </c>
      <c r="G412" s="178" t="s">
        <v>162</v>
      </c>
      <c r="H412" s="179">
        <v>8</v>
      </c>
      <c r="I412" s="180"/>
      <c r="J412" s="181">
        <f>ROUND(I412*H412,2)</f>
        <v>0</v>
      </c>
      <c r="K412" s="177" t="s">
        <v>141</v>
      </c>
      <c r="L412" s="41"/>
      <c r="M412" s="182" t="s">
        <v>19</v>
      </c>
      <c r="N412" s="183" t="s">
        <v>46</v>
      </c>
      <c r="O412" s="66"/>
      <c r="P412" s="184">
        <f>O412*H412</f>
        <v>0</v>
      </c>
      <c r="Q412" s="184">
        <v>0</v>
      </c>
      <c r="R412" s="184">
        <f>Q412*H412</f>
        <v>0</v>
      </c>
      <c r="S412" s="184">
        <v>0</v>
      </c>
      <c r="T412" s="185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6" t="s">
        <v>142</v>
      </c>
      <c r="AT412" s="186" t="s">
        <v>137</v>
      </c>
      <c r="AU412" s="186" t="s">
        <v>86</v>
      </c>
      <c r="AY412" s="19" t="s">
        <v>135</v>
      </c>
      <c r="BE412" s="187">
        <f>IF(N412="základní",J412,0)</f>
        <v>0</v>
      </c>
      <c r="BF412" s="187">
        <f>IF(N412="snížená",J412,0)</f>
        <v>0</v>
      </c>
      <c r="BG412" s="187">
        <f>IF(N412="zákl. přenesená",J412,0)</f>
        <v>0</v>
      </c>
      <c r="BH412" s="187">
        <f>IF(N412="sníž. přenesená",J412,0)</f>
        <v>0</v>
      </c>
      <c r="BI412" s="187">
        <f>IF(N412="nulová",J412,0)</f>
        <v>0</v>
      </c>
      <c r="BJ412" s="19" t="s">
        <v>83</v>
      </c>
      <c r="BK412" s="187">
        <f>ROUND(I412*H412,2)</f>
        <v>0</v>
      </c>
      <c r="BL412" s="19" t="s">
        <v>142</v>
      </c>
      <c r="BM412" s="186" t="s">
        <v>685</v>
      </c>
    </row>
    <row r="413" spans="1:65" s="2" customFormat="1" ht="68.25">
      <c r="A413" s="36"/>
      <c r="B413" s="37"/>
      <c r="C413" s="38"/>
      <c r="D413" s="188" t="s">
        <v>144</v>
      </c>
      <c r="E413" s="38"/>
      <c r="F413" s="189" t="s">
        <v>686</v>
      </c>
      <c r="G413" s="38"/>
      <c r="H413" s="38"/>
      <c r="I413" s="190"/>
      <c r="J413" s="38"/>
      <c r="K413" s="38"/>
      <c r="L413" s="41"/>
      <c r="M413" s="191"/>
      <c r="N413" s="192"/>
      <c r="O413" s="66"/>
      <c r="P413" s="66"/>
      <c r="Q413" s="66"/>
      <c r="R413" s="66"/>
      <c r="S413" s="66"/>
      <c r="T413" s="67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9" t="s">
        <v>144</v>
      </c>
      <c r="AU413" s="19" t="s">
        <v>86</v>
      </c>
    </row>
    <row r="414" spans="1:65" s="13" customFormat="1" ht="11.25">
      <c r="B414" s="193"/>
      <c r="C414" s="194"/>
      <c r="D414" s="188" t="s">
        <v>146</v>
      </c>
      <c r="E414" s="195" t="s">
        <v>19</v>
      </c>
      <c r="F414" s="196" t="s">
        <v>650</v>
      </c>
      <c r="G414" s="194"/>
      <c r="H414" s="195" t="s">
        <v>19</v>
      </c>
      <c r="I414" s="197"/>
      <c r="J414" s="194"/>
      <c r="K414" s="194"/>
      <c r="L414" s="198"/>
      <c r="M414" s="199"/>
      <c r="N414" s="200"/>
      <c r="O414" s="200"/>
      <c r="P414" s="200"/>
      <c r="Q414" s="200"/>
      <c r="R414" s="200"/>
      <c r="S414" s="200"/>
      <c r="T414" s="201"/>
      <c r="AT414" s="202" t="s">
        <v>146</v>
      </c>
      <c r="AU414" s="202" t="s">
        <v>86</v>
      </c>
      <c r="AV414" s="13" t="s">
        <v>83</v>
      </c>
      <c r="AW414" s="13" t="s">
        <v>37</v>
      </c>
      <c r="AX414" s="13" t="s">
        <v>75</v>
      </c>
      <c r="AY414" s="202" t="s">
        <v>135</v>
      </c>
    </row>
    <row r="415" spans="1:65" s="14" customFormat="1" ht="11.25">
      <c r="B415" s="203"/>
      <c r="C415" s="204"/>
      <c r="D415" s="188" t="s">
        <v>146</v>
      </c>
      <c r="E415" s="205" t="s">
        <v>19</v>
      </c>
      <c r="F415" s="206" t="s">
        <v>142</v>
      </c>
      <c r="G415" s="204"/>
      <c r="H415" s="207">
        <v>4</v>
      </c>
      <c r="I415" s="208"/>
      <c r="J415" s="204"/>
      <c r="K415" s="204"/>
      <c r="L415" s="209"/>
      <c r="M415" s="210"/>
      <c r="N415" s="211"/>
      <c r="O415" s="211"/>
      <c r="P415" s="211"/>
      <c r="Q415" s="211"/>
      <c r="R415" s="211"/>
      <c r="S415" s="211"/>
      <c r="T415" s="212"/>
      <c r="AT415" s="213" t="s">
        <v>146</v>
      </c>
      <c r="AU415" s="213" t="s">
        <v>86</v>
      </c>
      <c r="AV415" s="14" t="s">
        <v>86</v>
      </c>
      <c r="AW415" s="14" t="s">
        <v>37</v>
      </c>
      <c r="AX415" s="14" t="s">
        <v>75</v>
      </c>
      <c r="AY415" s="213" t="s">
        <v>135</v>
      </c>
    </row>
    <row r="416" spans="1:65" s="13" customFormat="1" ht="11.25">
      <c r="B416" s="193"/>
      <c r="C416" s="194"/>
      <c r="D416" s="188" t="s">
        <v>146</v>
      </c>
      <c r="E416" s="195" t="s">
        <v>19</v>
      </c>
      <c r="F416" s="196" t="s">
        <v>651</v>
      </c>
      <c r="G416" s="194"/>
      <c r="H416" s="195" t="s">
        <v>19</v>
      </c>
      <c r="I416" s="197"/>
      <c r="J416" s="194"/>
      <c r="K416" s="194"/>
      <c r="L416" s="198"/>
      <c r="M416" s="199"/>
      <c r="N416" s="200"/>
      <c r="O416" s="200"/>
      <c r="P416" s="200"/>
      <c r="Q416" s="200"/>
      <c r="R416" s="200"/>
      <c r="S416" s="200"/>
      <c r="T416" s="201"/>
      <c r="AT416" s="202" t="s">
        <v>146</v>
      </c>
      <c r="AU416" s="202" t="s">
        <v>86</v>
      </c>
      <c r="AV416" s="13" t="s">
        <v>83</v>
      </c>
      <c r="AW416" s="13" t="s">
        <v>37</v>
      </c>
      <c r="AX416" s="13" t="s">
        <v>75</v>
      </c>
      <c r="AY416" s="202" t="s">
        <v>135</v>
      </c>
    </row>
    <row r="417" spans="1:65" s="14" customFormat="1" ht="11.25">
      <c r="B417" s="203"/>
      <c r="C417" s="204"/>
      <c r="D417" s="188" t="s">
        <v>146</v>
      </c>
      <c r="E417" s="205" t="s">
        <v>19</v>
      </c>
      <c r="F417" s="206" t="s">
        <v>142</v>
      </c>
      <c r="G417" s="204"/>
      <c r="H417" s="207">
        <v>4</v>
      </c>
      <c r="I417" s="208"/>
      <c r="J417" s="204"/>
      <c r="K417" s="204"/>
      <c r="L417" s="209"/>
      <c r="M417" s="210"/>
      <c r="N417" s="211"/>
      <c r="O417" s="211"/>
      <c r="P417" s="211"/>
      <c r="Q417" s="211"/>
      <c r="R417" s="211"/>
      <c r="S417" s="211"/>
      <c r="T417" s="212"/>
      <c r="AT417" s="213" t="s">
        <v>146</v>
      </c>
      <c r="AU417" s="213" t="s">
        <v>86</v>
      </c>
      <c r="AV417" s="14" t="s">
        <v>86</v>
      </c>
      <c r="AW417" s="14" t="s">
        <v>37</v>
      </c>
      <c r="AX417" s="14" t="s">
        <v>75</v>
      </c>
      <c r="AY417" s="213" t="s">
        <v>135</v>
      </c>
    </row>
    <row r="418" spans="1:65" s="16" customFormat="1" ht="11.25">
      <c r="B418" s="225"/>
      <c r="C418" s="226"/>
      <c r="D418" s="188" t="s">
        <v>146</v>
      </c>
      <c r="E418" s="227" t="s">
        <v>19</v>
      </c>
      <c r="F418" s="228" t="s">
        <v>247</v>
      </c>
      <c r="G418" s="226"/>
      <c r="H418" s="229">
        <v>8</v>
      </c>
      <c r="I418" s="230"/>
      <c r="J418" s="226"/>
      <c r="K418" s="226"/>
      <c r="L418" s="231"/>
      <c r="M418" s="232"/>
      <c r="N418" s="233"/>
      <c r="O418" s="233"/>
      <c r="P418" s="233"/>
      <c r="Q418" s="233"/>
      <c r="R418" s="233"/>
      <c r="S418" s="233"/>
      <c r="T418" s="234"/>
      <c r="AT418" s="235" t="s">
        <v>146</v>
      </c>
      <c r="AU418" s="235" t="s">
        <v>86</v>
      </c>
      <c r="AV418" s="16" t="s">
        <v>142</v>
      </c>
      <c r="AW418" s="16" t="s">
        <v>37</v>
      </c>
      <c r="AX418" s="16" t="s">
        <v>83</v>
      </c>
      <c r="AY418" s="235" t="s">
        <v>135</v>
      </c>
    </row>
    <row r="419" spans="1:65" s="2" customFormat="1" ht="14.45" customHeight="1">
      <c r="A419" s="36"/>
      <c r="B419" s="37"/>
      <c r="C419" s="236" t="s">
        <v>687</v>
      </c>
      <c r="D419" s="236" t="s">
        <v>299</v>
      </c>
      <c r="E419" s="237" t="s">
        <v>688</v>
      </c>
      <c r="F419" s="238" t="s">
        <v>689</v>
      </c>
      <c r="G419" s="239" t="s">
        <v>162</v>
      </c>
      <c r="H419" s="240">
        <v>4</v>
      </c>
      <c r="I419" s="241"/>
      <c r="J419" s="242">
        <f>ROUND(I419*H419,2)</f>
        <v>0</v>
      </c>
      <c r="K419" s="238" t="s">
        <v>141</v>
      </c>
      <c r="L419" s="243"/>
      <c r="M419" s="244" t="s">
        <v>19</v>
      </c>
      <c r="N419" s="245" t="s">
        <v>46</v>
      </c>
      <c r="O419" s="66"/>
      <c r="P419" s="184">
        <f>O419*H419</f>
        <v>0</v>
      </c>
      <c r="Q419" s="184">
        <v>8.4000000000000003E-4</v>
      </c>
      <c r="R419" s="184">
        <f>Q419*H419</f>
        <v>3.3600000000000001E-3</v>
      </c>
      <c r="S419" s="184">
        <v>0</v>
      </c>
      <c r="T419" s="185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86" t="s">
        <v>177</v>
      </c>
      <c r="AT419" s="186" t="s">
        <v>299</v>
      </c>
      <c r="AU419" s="186" t="s">
        <v>86</v>
      </c>
      <c r="AY419" s="19" t="s">
        <v>135</v>
      </c>
      <c r="BE419" s="187">
        <f>IF(N419="základní",J419,0)</f>
        <v>0</v>
      </c>
      <c r="BF419" s="187">
        <f>IF(N419="snížená",J419,0)</f>
        <v>0</v>
      </c>
      <c r="BG419" s="187">
        <f>IF(N419="zákl. přenesená",J419,0)</f>
        <v>0</v>
      </c>
      <c r="BH419" s="187">
        <f>IF(N419="sníž. přenesená",J419,0)</f>
        <v>0</v>
      </c>
      <c r="BI419" s="187">
        <f>IF(N419="nulová",J419,0)</f>
        <v>0</v>
      </c>
      <c r="BJ419" s="19" t="s">
        <v>83</v>
      </c>
      <c r="BK419" s="187">
        <f>ROUND(I419*H419,2)</f>
        <v>0</v>
      </c>
      <c r="BL419" s="19" t="s">
        <v>142</v>
      </c>
      <c r="BM419" s="186" t="s">
        <v>690</v>
      </c>
    </row>
    <row r="420" spans="1:65" s="2" customFormat="1" ht="29.25">
      <c r="A420" s="36"/>
      <c r="B420" s="37"/>
      <c r="C420" s="38"/>
      <c r="D420" s="188" t="s">
        <v>656</v>
      </c>
      <c r="E420" s="38"/>
      <c r="F420" s="189" t="s">
        <v>657</v>
      </c>
      <c r="G420" s="38"/>
      <c r="H420" s="38"/>
      <c r="I420" s="190"/>
      <c r="J420" s="38"/>
      <c r="K420" s="38"/>
      <c r="L420" s="41"/>
      <c r="M420" s="191"/>
      <c r="N420" s="192"/>
      <c r="O420" s="66"/>
      <c r="P420" s="66"/>
      <c r="Q420" s="66"/>
      <c r="R420" s="66"/>
      <c r="S420" s="66"/>
      <c r="T420" s="67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T420" s="19" t="s">
        <v>656</v>
      </c>
      <c r="AU420" s="19" t="s">
        <v>86</v>
      </c>
    </row>
    <row r="421" spans="1:65" s="2" customFormat="1" ht="24.2" customHeight="1">
      <c r="A421" s="36"/>
      <c r="B421" s="37"/>
      <c r="C421" s="175" t="s">
        <v>691</v>
      </c>
      <c r="D421" s="175" t="s">
        <v>137</v>
      </c>
      <c r="E421" s="176" t="s">
        <v>692</v>
      </c>
      <c r="F421" s="177" t="s">
        <v>693</v>
      </c>
      <c r="G421" s="178" t="s">
        <v>162</v>
      </c>
      <c r="H421" s="179">
        <v>9</v>
      </c>
      <c r="I421" s="180"/>
      <c r="J421" s="181">
        <f>ROUND(I421*H421,2)</f>
        <v>0</v>
      </c>
      <c r="K421" s="177" t="s">
        <v>141</v>
      </c>
      <c r="L421" s="41"/>
      <c r="M421" s="182" t="s">
        <v>19</v>
      </c>
      <c r="N421" s="183" t="s">
        <v>46</v>
      </c>
      <c r="O421" s="66"/>
      <c r="P421" s="184">
        <f>O421*H421</f>
        <v>0</v>
      </c>
      <c r="Q421" s="184">
        <v>7.2000000000000005E-4</v>
      </c>
      <c r="R421" s="184">
        <f>Q421*H421</f>
        <v>6.4800000000000005E-3</v>
      </c>
      <c r="S421" s="184">
        <v>0</v>
      </c>
      <c r="T421" s="185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186" t="s">
        <v>142</v>
      </c>
      <c r="AT421" s="186" t="s">
        <v>137</v>
      </c>
      <c r="AU421" s="186" t="s">
        <v>86</v>
      </c>
      <c r="AY421" s="19" t="s">
        <v>135</v>
      </c>
      <c r="BE421" s="187">
        <f>IF(N421="základní",J421,0)</f>
        <v>0</v>
      </c>
      <c r="BF421" s="187">
        <f>IF(N421="snížená",J421,0)</f>
        <v>0</v>
      </c>
      <c r="BG421" s="187">
        <f>IF(N421="zákl. přenesená",J421,0)</f>
        <v>0</v>
      </c>
      <c r="BH421" s="187">
        <f>IF(N421="sníž. přenesená",J421,0)</f>
        <v>0</v>
      </c>
      <c r="BI421" s="187">
        <f>IF(N421="nulová",J421,0)</f>
        <v>0</v>
      </c>
      <c r="BJ421" s="19" t="s">
        <v>83</v>
      </c>
      <c r="BK421" s="187">
        <f>ROUND(I421*H421,2)</f>
        <v>0</v>
      </c>
      <c r="BL421" s="19" t="s">
        <v>142</v>
      </c>
      <c r="BM421" s="186" t="s">
        <v>694</v>
      </c>
    </row>
    <row r="422" spans="1:65" s="2" customFormat="1" ht="185.25">
      <c r="A422" s="36"/>
      <c r="B422" s="37"/>
      <c r="C422" s="38"/>
      <c r="D422" s="188" t="s">
        <v>144</v>
      </c>
      <c r="E422" s="38"/>
      <c r="F422" s="189" t="s">
        <v>695</v>
      </c>
      <c r="G422" s="38"/>
      <c r="H422" s="38"/>
      <c r="I422" s="190"/>
      <c r="J422" s="38"/>
      <c r="K422" s="38"/>
      <c r="L422" s="41"/>
      <c r="M422" s="191"/>
      <c r="N422" s="192"/>
      <c r="O422" s="66"/>
      <c r="P422" s="66"/>
      <c r="Q422" s="66"/>
      <c r="R422" s="66"/>
      <c r="S422" s="66"/>
      <c r="T422" s="67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9" t="s">
        <v>144</v>
      </c>
      <c r="AU422" s="19" t="s">
        <v>86</v>
      </c>
    </row>
    <row r="423" spans="1:65" s="13" customFormat="1" ht="11.25">
      <c r="B423" s="193"/>
      <c r="C423" s="194"/>
      <c r="D423" s="188" t="s">
        <v>146</v>
      </c>
      <c r="E423" s="195" t="s">
        <v>19</v>
      </c>
      <c r="F423" s="196" t="s">
        <v>650</v>
      </c>
      <c r="G423" s="194"/>
      <c r="H423" s="195" t="s">
        <v>19</v>
      </c>
      <c r="I423" s="197"/>
      <c r="J423" s="194"/>
      <c r="K423" s="194"/>
      <c r="L423" s="198"/>
      <c r="M423" s="199"/>
      <c r="N423" s="200"/>
      <c r="O423" s="200"/>
      <c r="P423" s="200"/>
      <c r="Q423" s="200"/>
      <c r="R423" s="200"/>
      <c r="S423" s="200"/>
      <c r="T423" s="201"/>
      <c r="AT423" s="202" t="s">
        <v>146</v>
      </c>
      <c r="AU423" s="202" t="s">
        <v>86</v>
      </c>
      <c r="AV423" s="13" t="s">
        <v>83</v>
      </c>
      <c r="AW423" s="13" t="s">
        <v>37</v>
      </c>
      <c r="AX423" s="13" t="s">
        <v>75</v>
      </c>
      <c r="AY423" s="202" t="s">
        <v>135</v>
      </c>
    </row>
    <row r="424" spans="1:65" s="14" customFormat="1" ht="11.25">
      <c r="B424" s="203"/>
      <c r="C424" s="204"/>
      <c r="D424" s="188" t="s">
        <v>146</v>
      </c>
      <c r="E424" s="205" t="s">
        <v>19</v>
      </c>
      <c r="F424" s="206" t="s">
        <v>154</v>
      </c>
      <c r="G424" s="204"/>
      <c r="H424" s="207">
        <v>3</v>
      </c>
      <c r="I424" s="208"/>
      <c r="J424" s="204"/>
      <c r="K424" s="204"/>
      <c r="L424" s="209"/>
      <c r="M424" s="210"/>
      <c r="N424" s="211"/>
      <c r="O424" s="211"/>
      <c r="P424" s="211"/>
      <c r="Q424" s="211"/>
      <c r="R424" s="211"/>
      <c r="S424" s="211"/>
      <c r="T424" s="212"/>
      <c r="AT424" s="213" t="s">
        <v>146</v>
      </c>
      <c r="AU424" s="213" t="s">
        <v>86</v>
      </c>
      <c r="AV424" s="14" t="s">
        <v>86</v>
      </c>
      <c r="AW424" s="14" t="s">
        <v>37</v>
      </c>
      <c r="AX424" s="14" t="s">
        <v>75</v>
      </c>
      <c r="AY424" s="213" t="s">
        <v>135</v>
      </c>
    </row>
    <row r="425" spans="1:65" s="13" customFormat="1" ht="11.25">
      <c r="B425" s="193"/>
      <c r="C425" s="194"/>
      <c r="D425" s="188" t="s">
        <v>146</v>
      </c>
      <c r="E425" s="195" t="s">
        <v>19</v>
      </c>
      <c r="F425" s="196" t="s">
        <v>651</v>
      </c>
      <c r="G425" s="194"/>
      <c r="H425" s="195" t="s">
        <v>19</v>
      </c>
      <c r="I425" s="197"/>
      <c r="J425" s="194"/>
      <c r="K425" s="194"/>
      <c r="L425" s="198"/>
      <c r="M425" s="199"/>
      <c r="N425" s="200"/>
      <c r="O425" s="200"/>
      <c r="P425" s="200"/>
      <c r="Q425" s="200"/>
      <c r="R425" s="200"/>
      <c r="S425" s="200"/>
      <c r="T425" s="201"/>
      <c r="AT425" s="202" t="s">
        <v>146</v>
      </c>
      <c r="AU425" s="202" t="s">
        <v>86</v>
      </c>
      <c r="AV425" s="13" t="s">
        <v>83</v>
      </c>
      <c r="AW425" s="13" t="s">
        <v>37</v>
      </c>
      <c r="AX425" s="13" t="s">
        <v>75</v>
      </c>
      <c r="AY425" s="202" t="s">
        <v>135</v>
      </c>
    </row>
    <row r="426" spans="1:65" s="14" customFormat="1" ht="11.25">
      <c r="B426" s="203"/>
      <c r="C426" s="204"/>
      <c r="D426" s="188" t="s">
        <v>146</v>
      </c>
      <c r="E426" s="205" t="s">
        <v>19</v>
      </c>
      <c r="F426" s="206" t="s">
        <v>169</v>
      </c>
      <c r="G426" s="204"/>
      <c r="H426" s="207">
        <v>6</v>
      </c>
      <c r="I426" s="208"/>
      <c r="J426" s="204"/>
      <c r="K426" s="204"/>
      <c r="L426" s="209"/>
      <c r="M426" s="210"/>
      <c r="N426" s="211"/>
      <c r="O426" s="211"/>
      <c r="P426" s="211"/>
      <c r="Q426" s="211"/>
      <c r="R426" s="211"/>
      <c r="S426" s="211"/>
      <c r="T426" s="212"/>
      <c r="AT426" s="213" t="s">
        <v>146</v>
      </c>
      <c r="AU426" s="213" t="s">
        <v>86</v>
      </c>
      <c r="AV426" s="14" t="s">
        <v>86</v>
      </c>
      <c r="AW426" s="14" t="s">
        <v>37</v>
      </c>
      <c r="AX426" s="14" t="s">
        <v>75</v>
      </c>
      <c r="AY426" s="213" t="s">
        <v>135</v>
      </c>
    </row>
    <row r="427" spans="1:65" s="16" customFormat="1" ht="11.25">
      <c r="B427" s="225"/>
      <c r="C427" s="226"/>
      <c r="D427" s="188" t="s">
        <v>146</v>
      </c>
      <c r="E427" s="227" t="s">
        <v>19</v>
      </c>
      <c r="F427" s="228" t="s">
        <v>247</v>
      </c>
      <c r="G427" s="226"/>
      <c r="H427" s="229">
        <v>9</v>
      </c>
      <c r="I427" s="230"/>
      <c r="J427" s="226"/>
      <c r="K427" s="226"/>
      <c r="L427" s="231"/>
      <c r="M427" s="232"/>
      <c r="N427" s="233"/>
      <c r="O427" s="233"/>
      <c r="P427" s="233"/>
      <c r="Q427" s="233"/>
      <c r="R427" s="233"/>
      <c r="S427" s="233"/>
      <c r="T427" s="234"/>
      <c r="AT427" s="235" t="s">
        <v>146</v>
      </c>
      <c r="AU427" s="235" t="s">
        <v>86</v>
      </c>
      <c r="AV427" s="16" t="s">
        <v>142</v>
      </c>
      <c r="AW427" s="16" t="s">
        <v>37</v>
      </c>
      <c r="AX427" s="16" t="s">
        <v>83</v>
      </c>
      <c r="AY427" s="235" t="s">
        <v>135</v>
      </c>
    </row>
    <row r="428" spans="1:65" s="2" customFormat="1" ht="24.2" customHeight="1">
      <c r="A428" s="36"/>
      <c r="B428" s="37"/>
      <c r="C428" s="236" t="s">
        <v>696</v>
      </c>
      <c r="D428" s="236" t="s">
        <v>299</v>
      </c>
      <c r="E428" s="237" t="s">
        <v>697</v>
      </c>
      <c r="F428" s="238" t="s">
        <v>698</v>
      </c>
      <c r="G428" s="239" t="s">
        <v>162</v>
      </c>
      <c r="H428" s="240">
        <v>6</v>
      </c>
      <c r="I428" s="241"/>
      <c r="J428" s="242">
        <f>ROUND(I428*H428,2)</f>
        <v>0</v>
      </c>
      <c r="K428" s="238" t="s">
        <v>19</v>
      </c>
      <c r="L428" s="243"/>
      <c r="M428" s="244" t="s">
        <v>19</v>
      </c>
      <c r="N428" s="245" t="s">
        <v>46</v>
      </c>
      <c r="O428" s="66"/>
      <c r="P428" s="184">
        <f>O428*H428</f>
        <v>0</v>
      </c>
      <c r="Q428" s="184">
        <v>3.0400000000000002E-3</v>
      </c>
      <c r="R428" s="184">
        <f>Q428*H428</f>
        <v>1.8239999999999999E-2</v>
      </c>
      <c r="S428" s="184">
        <v>0</v>
      </c>
      <c r="T428" s="185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6" t="s">
        <v>177</v>
      </c>
      <c r="AT428" s="186" t="s">
        <v>299</v>
      </c>
      <c r="AU428" s="186" t="s">
        <v>86</v>
      </c>
      <c r="AY428" s="19" t="s">
        <v>135</v>
      </c>
      <c r="BE428" s="187">
        <f>IF(N428="základní",J428,0)</f>
        <v>0</v>
      </c>
      <c r="BF428" s="187">
        <f>IF(N428="snížená",J428,0)</f>
        <v>0</v>
      </c>
      <c r="BG428" s="187">
        <f>IF(N428="zákl. přenesená",J428,0)</f>
        <v>0</v>
      </c>
      <c r="BH428" s="187">
        <f>IF(N428="sníž. přenesená",J428,0)</f>
        <v>0</v>
      </c>
      <c r="BI428" s="187">
        <f>IF(N428="nulová",J428,0)</f>
        <v>0</v>
      </c>
      <c r="BJ428" s="19" t="s">
        <v>83</v>
      </c>
      <c r="BK428" s="187">
        <f>ROUND(I428*H428,2)</f>
        <v>0</v>
      </c>
      <c r="BL428" s="19" t="s">
        <v>142</v>
      </c>
      <c r="BM428" s="186" t="s">
        <v>699</v>
      </c>
    </row>
    <row r="429" spans="1:65" s="2" customFormat="1" ht="29.25">
      <c r="A429" s="36"/>
      <c r="B429" s="37"/>
      <c r="C429" s="38"/>
      <c r="D429" s="188" t="s">
        <v>656</v>
      </c>
      <c r="E429" s="38"/>
      <c r="F429" s="189" t="s">
        <v>657</v>
      </c>
      <c r="G429" s="38"/>
      <c r="H429" s="38"/>
      <c r="I429" s="190"/>
      <c r="J429" s="38"/>
      <c r="K429" s="38"/>
      <c r="L429" s="41"/>
      <c r="M429" s="191"/>
      <c r="N429" s="192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656</v>
      </c>
      <c r="AU429" s="19" t="s">
        <v>86</v>
      </c>
    </row>
    <row r="430" spans="1:65" s="2" customFormat="1" ht="24.2" customHeight="1">
      <c r="A430" s="36"/>
      <c r="B430" s="37"/>
      <c r="C430" s="175" t="s">
        <v>700</v>
      </c>
      <c r="D430" s="175" t="s">
        <v>137</v>
      </c>
      <c r="E430" s="176" t="s">
        <v>701</v>
      </c>
      <c r="F430" s="177" t="s">
        <v>702</v>
      </c>
      <c r="G430" s="178" t="s">
        <v>162</v>
      </c>
      <c r="H430" s="179">
        <v>1</v>
      </c>
      <c r="I430" s="180"/>
      <c r="J430" s="181">
        <f>ROUND(I430*H430,2)</f>
        <v>0</v>
      </c>
      <c r="K430" s="177" t="s">
        <v>141</v>
      </c>
      <c r="L430" s="41"/>
      <c r="M430" s="182" t="s">
        <v>19</v>
      </c>
      <c r="N430" s="183" t="s">
        <v>46</v>
      </c>
      <c r="O430" s="66"/>
      <c r="P430" s="184">
        <f>O430*H430</f>
        <v>0</v>
      </c>
      <c r="Q430" s="184">
        <v>8.5999999999999998E-4</v>
      </c>
      <c r="R430" s="184">
        <f>Q430*H430</f>
        <v>8.5999999999999998E-4</v>
      </c>
      <c r="S430" s="184">
        <v>0</v>
      </c>
      <c r="T430" s="185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6" t="s">
        <v>142</v>
      </c>
      <c r="AT430" s="186" t="s">
        <v>137</v>
      </c>
      <c r="AU430" s="186" t="s">
        <v>86</v>
      </c>
      <c r="AY430" s="19" t="s">
        <v>135</v>
      </c>
      <c r="BE430" s="187">
        <f>IF(N430="základní",J430,0)</f>
        <v>0</v>
      </c>
      <c r="BF430" s="187">
        <f>IF(N430="snížená",J430,0)</f>
        <v>0</v>
      </c>
      <c r="BG430" s="187">
        <f>IF(N430="zákl. přenesená",J430,0)</f>
        <v>0</v>
      </c>
      <c r="BH430" s="187">
        <f>IF(N430="sníž. přenesená",J430,0)</f>
        <v>0</v>
      </c>
      <c r="BI430" s="187">
        <f>IF(N430="nulová",J430,0)</f>
        <v>0</v>
      </c>
      <c r="BJ430" s="19" t="s">
        <v>83</v>
      </c>
      <c r="BK430" s="187">
        <f>ROUND(I430*H430,2)</f>
        <v>0</v>
      </c>
      <c r="BL430" s="19" t="s">
        <v>142</v>
      </c>
      <c r="BM430" s="186" t="s">
        <v>703</v>
      </c>
    </row>
    <row r="431" spans="1:65" s="2" customFormat="1" ht="185.25">
      <c r="A431" s="36"/>
      <c r="B431" s="37"/>
      <c r="C431" s="38"/>
      <c r="D431" s="188" t="s">
        <v>144</v>
      </c>
      <c r="E431" s="38"/>
      <c r="F431" s="189" t="s">
        <v>695</v>
      </c>
      <c r="G431" s="38"/>
      <c r="H431" s="38"/>
      <c r="I431" s="190"/>
      <c r="J431" s="38"/>
      <c r="K431" s="38"/>
      <c r="L431" s="41"/>
      <c r="M431" s="191"/>
      <c r="N431" s="192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144</v>
      </c>
      <c r="AU431" s="19" t="s">
        <v>86</v>
      </c>
    </row>
    <row r="432" spans="1:65" s="2" customFormat="1" ht="24.2" customHeight="1">
      <c r="A432" s="36"/>
      <c r="B432" s="37"/>
      <c r="C432" s="236" t="s">
        <v>704</v>
      </c>
      <c r="D432" s="236" t="s">
        <v>299</v>
      </c>
      <c r="E432" s="237" t="s">
        <v>541</v>
      </c>
      <c r="F432" s="238" t="s">
        <v>542</v>
      </c>
      <c r="G432" s="239" t="s">
        <v>162</v>
      </c>
      <c r="H432" s="240">
        <v>1</v>
      </c>
      <c r="I432" s="241"/>
      <c r="J432" s="242">
        <f>ROUND(I432*H432,2)</f>
        <v>0</v>
      </c>
      <c r="K432" s="238" t="s">
        <v>19</v>
      </c>
      <c r="L432" s="243"/>
      <c r="M432" s="244" t="s">
        <v>19</v>
      </c>
      <c r="N432" s="245" t="s">
        <v>46</v>
      </c>
      <c r="O432" s="66"/>
      <c r="P432" s="184">
        <f>O432*H432</f>
        <v>0</v>
      </c>
      <c r="Q432" s="184">
        <v>1.8499999999999999E-2</v>
      </c>
      <c r="R432" s="184">
        <f>Q432*H432</f>
        <v>1.8499999999999999E-2</v>
      </c>
      <c r="S432" s="184">
        <v>0</v>
      </c>
      <c r="T432" s="185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6" t="s">
        <v>177</v>
      </c>
      <c r="AT432" s="186" t="s">
        <v>299</v>
      </c>
      <c r="AU432" s="186" t="s">
        <v>86</v>
      </c>
      <c r="AY432" s="19" t="s">
        <v>135</v>
      </c>
      <c r="BE432" s="187">
        <f>IF(N432="základní",J432,0)</f>
        <v>0</v>
      </c>
      <c r="BF432" s="187">
        <f>IF(N432="snížená",J432,0)</f>
        <v>0</v>
      </c>
      <c r="BG432" s="187">
        <f>IF(N432="zákl. přenesená",J432,0)</f>
        <v>0</v>
      </c>
      <c r="BH432" s="187">
        <f>IF(N432="sníž. přenesená",J432,0)</f>
        <v>0</v>
      </c>
      <c r="BI432" s="187">
        <f>IF(N432="nulová",J432,0)</f>
        <v>0</v>
      </c>
      <c r="BJ432" s="19" t="s">
        <v>83</v>
      </c>
      <c r="BK432" s="187">
        <f>ROUND(I432*H432,2)</f>
        <v>0</v>
      </c>
      <c r="BL432" s="19" t="s">
        <v>142</v>
      </c>
      <c r="BM432" s="186" t="s">
        <v>705</v>
      </c>
    </row>
    <row r="433" spans="1:65" s="2" customFormat="1" ht="29.25">
      <c r="A433" s="36"/>
      <c r="B433" s="37"/>
      <c r="C433" s="38"/>
      <c r="D433" s="188" t="s">
        <v>656</v>
      </c>
      <c r="E433" s="38"/>
      <c r="F433" s="189" t="s">
        <v>657</v>
      </c>
      <c r="G433" s="38"/>
      <c r="H433" s="38"/>
      <c r="I433" s="190"/>
      <c r="J433" s="38"/>
      <c r="K433" s="38"/>
      <c r="L433" s="41"/>
      <c r="M433" s="191"/>
      <c r="N433" s="192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656</v>
      </c>
      <c r="AU433" s="19" t="s">
        <v>86</v>
      </c>
    </row>
    <row r="434" spans="1:65" s="2" customFormat="1" ht="24.2" customHeight="1">
      <c r="A434" s="36"/>
      <c r="B434" s="37"/>
      <c r="C434" s="175" t="s">
        <v>706</v>
      </c>
      <c r="D434" s="175" t="s">
        <v>137</v>
      </c>
      <c r="E434" s="176" t="s">
        <v>707</v>
      </c>
      <c r="F434" s="177" t="s">
        <v>708</v>
      </c>
      <c r="G434" s="178" t="s">
        <v>162</v>
      </c>
      <c r="H434" s="179">
        <v>9</v>
      </c>
      <c r="I434" s="180"/>
      <c r="J434" s="181">
        <f>ROUND(I434*H434,2)</f>
        <v>0</v>
      </c>
      <c r="K434" s="177" t="s">
        <v>141</v>
      </c>
      <c r="L434" s="41"/>
      <c r="M434" s="182" t="s">
        <v>19</v>
      </c>
      <c r="N434" s="183" t="s">
        <v>46</v>
      </c>
      <c r="O434" s="66"/>
      <c r="P434" s="184">
        <f>O434*H434</f>
        <v>0</v>
      </c>
      <c r="Q434" s="184">
        <v>0</v>
      </c>
      <c r="R434" s="184">
        <f>Q434*H434</f>
        <v>0</v>
      </c>
      <c r="S434" s="184">
        <v>0</v>
      </c>
      <c r="T434" s="185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6" t="s">
        <v>142</v>
      </c>
      <c r="AT434" s="186" t="s">
        <v>137</v>
      </c>
      <c r="AU434" s="186" t="s">
        <v>86</v>
      </c>
      <c r="AY434" s="19" t="s">
        <v>135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19" t="s">
        <v>83</v>
      </c>
      <c r="BK434" s="187">
        <f>ROUND(I434*H434,2)</f>
        <v>0</v>
      </c>
      <c r="BL434" s="19" t="s">
        <v>142</v>
      </c>
      <c r="BM434" s="186" t="s">
        <v>709</v>
      </c>
    </row>
    <row r="435" spans="1:65" s="2" customFormat="1" ht="185.25">
      <c r="A435" s="36"/>
      <c r="B435" s="37"/>
      <c r="C435" s="38"/>
      <c r="D435" s="188" t="s">
        <v>144</v>
      </c>
      <c r="E435" s="38"/>
      <c r="F435" s="189" t="s">
        <v>695</v>
      </c>
      <c r="G435" s="38"/>
      <c r="H435" s="38"/>
      <c r="I435" s="190"/>
      <c r="J435" s="38"/>
      <c r="K435" s="38"/>
      <c r="L435" s="41"/>
      <c r="M435" s="191"/>
      <c r="N435" s="192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144</v>
      </c>
      <c r="AU435" s="19" t="s">
        <v>86</v>
      </c>
    </row>
    <row r="436" spans="1:65" s="13" customFormat="1" ht="11.25">
      <c r="B436" s="193"/>
      <c r="C436" s="194"/>
      <c r="D436" s="188" t="s">
        <v>146</v>
      </c>
      <c r="E436" s="195" t="s">
        <v>19</v>
      </c>
      <c r="F436" s="196" t="s">
        <v>650</v>
      </c>
      <c r="G436" s="194"/>
      <c r="H436" s="195" t="s">
        <v>19</v>
      </c>
      <c r="I436" s="197"/>
      <c r="J436" s="194"/>
      <c r="K436" s="194"/>
      <c r="L436" s="198"/>
      <c r="M436" s="199"/>
      <c r="N436" s="200"/>
      <c r="O436" s="200"/>
      <c r="P436" s="200"/>
      <c r="Q436" s="200"/>
      <c r="R436" s="200"/>
      <c r="S436" s="200"/>
      <c r="T436" s="201"/>
      <c r="AT436" s="202" t="s">
        <v>146</v>
      </c>
      <c r="AU436" s="202" t="s">
        <v>86</v>
      </c>
      <c r="AV436" s="13" t="s">
        <v>83</v>
      </c>
      <c r="AW436" s="13" t="s">
        <v>37</v>
      </c>
      <c r="AX436" s="13" t="s">
        <v>75</v>
      </c>
      <c r="AY436" s="202" t="s">
        <v>135</v>
      </c>
    </row>
    <row r="437" spans="1:65" s="14" customFormat="1" ht="11.25">
      <c r="B437" s="203"/>
      <c r="C437" s="204"/>
      <c r="D437" s="188" t="s">
        <v>146</v>
      </c>
      <c r="E437" s="205" t="s">
        <v>19</v>
      </c>
      <c r="F437" s="206" t="s">
        <v>154</v>
      </c>
      <c r="G437" s="204"/>
      <c r="H437" s="207">
        <v>3</v>
      </c>
      <c r="I437" s="208"/>
      <c r="J437" s="204"/>
      <c r="K437" s="204"/>
      <c r="L437" s="209"/>
      <c r="M437" s="210"/>
      <c r="N437" s="211"/>
      <c r="O437" s="211"/>
      <c r="P437" s="211"/>
      <c r="Q437" s="211"/>
      <c r="R437" s="211"/>
      <c r="S437" s="211"/>
      <c r="T437" s="212"/>
      <c r="AT437" s="213" t="s">
        <v>146</v>
      </c>
      <c r="AU437" s="213" t="s">
        <v>86</v>
      </c>
      <c r="AV437" s="14" t="s">
        <v>86</v>
      </c>
      <c r="AW437" s="14" t="s">
        <v>37</v>
      </c>
      <c r="AX437" s="14" t="s">
        <v>75</v>
      </c>
      <c r="AY437" s="213" t="s">
        <v>135</v>
      </c>
    </row>
    <row r="438" spans="1:65" s="13" customFormat="1" ht="11.25">
      <c r="B438" s="193"/>
      <c r="C438" s="194"/>
      <c r="D438" s="188" t="s">
        <v>146</v>
      </c>
      <c r="E438" s="195" t="s">
        <v>19</v>
      </c>
      <c r="F438" s="196" t="s">
        <v>651</v>
      </c>
      <c r="G438" s="194"/>
      <c r="H438" s="195" t="s">
        <v>19</v>
      </c>
      <c r="I438" s="197"/>
      <c r="J438" s="194"/>
      <c r="K438" s="194"/>
      <c r="L438" s="198"/>
      <c r="M438" s="199"/>
      <c r="N438" s="200"/>
      <c r="O438" s="200"/>
      <c r="P438" s="200"/>
      <c r="Q438" s="200"/>
      <c r="R438" s="200"/>
      <c r="S438" s="200"/>
      <c r="T438" s="201"/>
      <c r="AT438" s="202" t="s">
        <v>146</v>
      </c>
      <c r="AU438" s="202" t="s">
        <v>86</v>
      </c>
      <c r="AV438" s="13" t="s">
        <v>83</v>
      </c>
      <c r="AW438" s="13" t="s">
        <v>37</v>
      </c>
      <c r="AX438" s="13" t="s">
        <v>75</v>
      </c>
      <c r="AY438" s="202" t="s">
        <v>135</v>
      </c>
    </row>
    <row r="439" spans="1:65" s="14" customFormat="1" ht="11.25">
      <c r="B439" s="203"/>
      <c r="C439" s="204"/>
      <c r="D439" s="188" t="s">
        <v>146</v>
      </c>
      <c r="E439" s="205" t="s">
        <v>19</v>
      </c>
      <c r="F439" s="206" t="s">
        <v>169</v>
      </c>
      <c r="G439" s="204"/>
      <c r="H439" s="207">
        <v>6</v>
      </c>
      <c r="I439" s="208"/>
      <c r="J439" s="204"/>
      <c r="K439" s="204"/>
      <c r="L439" s="209"/>
      <c r="M439" s="210"/>
      <c r="N439" s="211"/>
      <c r="O439" s="211"/>
      <c r="P439" s="211"/>
      <c r="Q439" s="211"/>
      <c r="R439" s="211"/>
      <c r="S439" s="211"/>
      <c r="T439" s="212"/>
      <c r="AT439" s="213" t="s">
        <v>146</v>
      </c>
      <c r="AU439" s="213" t="s">
        <v>86</v>
      </c>
      <c r="AV439" s="14" t="s">
        <v>86</v>
      </c>
      <c r="AW439" s="14" t="s">
        <v>37</v>
      </c>
      <c r="AX439" s="14" t="s">
        <v>75</v>
      </c>
      <c r="AY439" s="213" t="s">
        <v>135</v>
      </c>
    </row>
    <row r="440" spans="1:65" s="16" customFormat="1" ht="11.25">
      <c r="B440" s="225"/>
      <c r="C440" s="226"/>
      <c r="D440" s="188" t="s">
        <v>146</v>
      </c>
      <c r="E440" s="227" t="s">
        <v>19</v>
      </c>
      <c r="F440" s="228" t="s">
        <v>247</v>
      </c>
      <c r="G440" s="226"/>
      <c r="H440" s="229">
        <v>9</v>
      </c>
      <c r="I440" s="230"/>
      <c r="J440" s="226"/>
      <c r="K440" s="226"/>
      <c r="L440" s="231"/>
      <c r="M440" s="232"/>
      <c r="N440" s="233"/>
      <c r="O440" s="233"/>
      <c r="P440" s="233"/>
      <c r="Q440" s="233"/>
      <c r="R440" s="233"/>
      <c r="S440" s="233"/>
      <c r="T440" s="234"/>
      <c r="AT440" s="235" t="s">
        <v>146</v>
      </c>
      <c r="AU440" s="235" t="s">
        <v>86</v>
      </c>
      <c r="AV440" s="16" t="s">
        <v>142</v>
      </c>
      <c r="AW440" s="16" t="s">
        <v>37</v>
      </c>
      <c r="AX440" s="16" t="s">
        <v>83</v>
      </c>
      <c r="AY440" s="235" t="s">
        <v>135</v>
      </c>
    </row>
    <row r="441" spans="1:65" s="2" customFormat="1" ht="24.2" customHeight="1">
      <c r="A441" s="36"/>
      <c r="B441" s="37"/>
      <c r="C441" s="236" t="s">
        <v>710</v>
      </c>
      <c r="D441" s="236" t="s">
        <v>299</v>
      </c>
      <c r="E441" s="237" t="s">
        <v>711</v>
      </c>
      <c r="F441" s="238" t="s">
        <v>712</v>
      </c>
      <c r="G441" s="239" t="s">
        <v>162</v>
      </c>
      <c r="H441" s="240">
        <v>6</v>
      </c>
      <c r="I441" s="241"/>
      <c r="J441" s="242">
        <f>ROUND(I441*H441,2)</f>
        <v>0</v>
      </c>
      <c r="K441" s="238" t="s">
        <v>19</v>
      </c>
      <c r="L441" s="243"/>
      <c r="M441" s="244" t="s">
        <v>19</v>
      </c>
      <c r="N441" s="245" t="s">
        <v>46</v>
      </c>
      <c r="O441" s="66"/>
      <c r="P441" s="184">
        <f>O441*H441</f>
        <v>0</v>
      </c>
      <c r="Q441" s="184">
        <v>2E-3</v>
      </c>
      <c r="R441" s="184">
        <f>Q441*H441</f>
        <v>1.2E-2</v>
      </c>
      <c r="S441" s="184">
        <v>0</v>
      </c>
      <c r="T441" s="185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86" t="s">
        <v>177</v>
      </c>
      <c r="AT441" s="186" t="s">
        <v>299</v>
      </c>
      <c r="AU441" s="186" t="s">
        <v>86</v>
      </c>
      <c r="AY441" s="19" t="s">
        <v>135</v>
      </c>
      <c r="BE441" s="187">
        <f>IF(N441="základní",J441,0)</f>
        <v>0</v>
      </c>
      <c r="BF441" s="187">
        <f>IF(N441="snížená",J441,0)</f>
        <v>0</v>
      </c>
      <c r="BG441" s="187">
        <f>IF(N441="zákl. přenesená",J441,0)</f>
        <v>0</v>
      </c>
      <c r="BH441" s="187">
        <f>IF(N441="sníž. přenesená",J441,0)</f>
        <v>0</v>
      </c>
      <c r="BI441" s="187">
        <f>IF(N441="nulová",J441,0)</f>
        <v>0</v>
      </c>
      <c r="BJ441" s="19" t="s">
        <v>83</v>
      </c>
      <c r="BK441" s="187">
        <f>ROUND(I441*H441,2)</f>
        <v>0</v>
      </c>
      <c r="BL441" s="19" t="s">
        <v>142</v>
      </c>
      <c r="BM441" s="186" t="s">
        <v>713</v>
      </c>
    </row>
    <row r="442" spans="1:65" s="2" customFormat="1" ht="29.25">
      <c r="A442" s="36"/>
      <c r="B442" s="37"/>
      <c r="C442" s="38"/>
      <c r="D442" s="188" t="s">
        <v>656</v>
      </c>
      <c r="E442" s="38"/>
      <c r="F442" s="189" t="s">
        <v>657</v>
      </c>
      <c r="G442" s="38"/>
      <c r="H442" s="38"/>
      <c r="I442" s="190"/>
      <c r="J442" s="38"/>
      <c r="K442" s="38"/>
      <c r="L442" s="41"/>
      <c r="M442" s="191"/>
      <c r="N442" s="192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9" t="s">
        <v>656</v>
      </c>
      <c r="AU442" s="19" t="s">
        <v>86</v>
      </c>
    </row>
    <row r="443" spans="1:65" s="12" customFormat="1" ht="22.9" customHeight="1">
      <c r="B443" s="159"/>
      <c r="C443" s="160"/>
      <c r="D443" s="161" t="s">
        <v>74</v>
      </c>
      <c r="E443" s="173" t="s">
        <v>182</v>
      </c>
      <c r="F443" s="173" t="s">
        <v>714</v>
      </c>
      <c r="G443" s="160"/>
      <c r="H443" s="160"/>
      <c r="I443" s="163"/>
      <c r="J443" s="174">
        <f>BK443</f>
        <v>0</v>
      </c>
      <c r="K443" s="160"/>
      <c r="L443" s="165"/>
      <c r="M443" s="166"/>
      <c r="N443" s="167"/>
      <c r="O443" s="167"/>
      <c r="P443" s="168">
        <f>SUM(P444:P480)</f>
        <v>0</v>
      </c>
      <c r="Q443" s="167"/>
      <c r="R443" s="168">
        <f>SUM(R444:R480)</f>
        <v>0</v>
      </c>
      <c r="S443" s="167"/>
      <c r="T443" s="169">
        <f>SUM(T444:T480)</f>
        <v>0</v>
      </c>
      <c r="AR443" s="170" t="s">
        <v>83</v>
      </c>
      <c r="AT443" s="171" t="s">
        <v>74</v>
      </c>
      <c r="AU443" s="171" t="s">
        <v>83</v>
      </c>
      <c r="AY443" s="170" t="s">
        <v>135</v>
      </c>
      <c r="BK443" s="172">
        <f>SUM(BK444:BK480)</f>
        <v>0</v>
      </c>
    </row>
    <row r="444" spans="1:65" s="2" customFormat="1" ht="14.45" customHeight="1">
      <c r="A444" s="36"/>
      <c r="B444" s="37"/>
      <c r="C444" s="175" t="s">
        <v>715</v>
      </c>
      <c r="D444" s="175" t="s">
        <v>137</v>
      </c>
      <c r="E444" s="176" t="s">
        <v>716</v>
      </c>
      <c r="F444" s="177" t="s">
        <v>717</v>
      </c>
      <c r="G444" s="178" t="s">
        <v>285</v>
      </c>
      <c r="H444" s="179">
        <v>52.015999999999998</v>
      </c>
      <c r="I444" s="180"/>
      <c r="J444" s="181">
        <f>ROUND(I444*H444,2)</f>
        <v>0</v>
      </c>
      <c r="K444" s="177" t="s">
        <v>141</v>
      </c>
      <c r="L444" s="41"/>
      <c r="M444" s="182" t="s">
        <v>19</v>
      </c>
      <c r="N444" s="183" t="s">
        <v>46</v>
      </c>
      <c r="O444" s="66"/>
      <c r="P444" s="184">
        <f>O444*H444</f>
        <v>0</v>
      </c>
      <c r="Q444" s="184">
        <v>0</v>
      </c>
      <c r="R444" s="184">
        <f>Q444*H444</f>
        <v>0</v>
      </c>
      <c r="S444" s="184">
        <v>0</v>
      </c>
      <c r="T444" s="185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6" t="s">
        <v>142</v>
      </c>
      <c r="AT444" s="186" t="s">
        <v>137</v>
      </c>
      <c r="AU444" s="186" t="s">
        <v>86</v>
      </c>
      <c r="AY444" s="19" t="s">
        <v>135</v>
      </c>
      <c r="BE444" s="187">
        <f>IF(N444="základní",J444,0)</f>
        <v>0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19" t="s">
        <v>83</v>
      </c>
      <c r="BK444" s="187">
        <f>ROUND(I444*H444,2)</f>
        <v>0</v>
      </c>
      <c r="BL444" s="19" t="s">
        <v>142</v>
      </c>
      <c r="BM444" s="186" t="s">
        <v>718</v>
      </c>
    </row>
    <row r="445" spans="1:65" s="2" customFormat="1" ht="39">
      <c r="A445" s="36"/>
      <c r="B445" s="37"/>
      <c r="C445" s="38"/>
      <c r="D445" s="188" t="s">
        <v>144</v>
      </c>
      <c r="E445" s="38"/>
      <c r="F445" s="189" t="s">
        <v>719</v>
      </c>
      <c r="G445" s="38"/>
      <c r="H445" s="38"/>
      <c r="I445" s="190"/>
      <c r="J445" s="38"/>
      <c r="K445" s="38"/>
      <c r="L445" s="41"/>
      <c r="M445" s="191"/>
      <c r="N445" s="192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144</v>
      </c>
      <c r="AU445" s="19" t="s">
        <v>86</v>
      </c>
    </row>
    <row r="446" spans="1:65" s="13" customFormat="1" ht="11.25">
      <c r="B446" s="193"/>
      <c r="C446" s="194"/>
      <c r="D446" s="188" t="s">
        <v>146</v>
      </c>
      <c r="E446" s="195" t="s">
        <v>19</v>
      </c>
      <c r="F446" s="196" t="s">
        <v>720</v>
      </c>
      <c r="G446" s="194"/>
      <c r="H446" s="195" t="s">
        <v>19</v>
      </c>
      <c r="I446" s="197"/>
      <c r="J446" s="194"/>
      <c r="K446" s="194"/>
      <c r="L446" s="198"/>
      <c r="M446" s="199"/>
      <c r="N446" s="200"/>
      <c r="O446" s="200"/>
      <c r="P446" s="200"/>
      <c r="Q446" s="200"/>
      <c r="R446" s="200"/>
      <c r="S446" s="200"/>
      <c r="T446" s="201"/>
      <c r="AT446" s="202" t="s">
        <v>146</v>
      </c>
      <c r="AU446" s="202" t="s">
        <v>86</v>
      </c>
      <c r="AV446" s="13" t="s">
        <v>83</v>
      </c>
      <c r="AW446" s="13" t="s">
        <v>37</v>
      </c>
      <c r="AX446" s="13" t="s">
        <v>75</v>
      </c>
      <c r="AY446" s="202" t="s">
        <v>135</v>
      </c>
    </row>
    <row r="447" spans="1:65" s="14" customFormat="1" ht="11.25">
      <c r="B447" s="203"/>
      <c r="C447" s="204"/>
      <c r="D447" s="188" t="s">
        <v>146</v>
      </c>
      <c r="E447" s="205" t="s">
        <v>19</v>
      </c>
      <c r="F447" s="206" t="s">
        <v>721</v>
      </c>
      <c r="G447" s="204"/>
      <c r="H447" s="207">
        <v>0.56000000000000005</v>
      </c>
      <c r="I447" s="208"/>
      <c r="J447" s="204"/>
      <c r="K447" s="204"/>
      <c r="L447" s="209"/>
      <c r="M447" s="210"/>
      <c r="N447" s="211"/>
      <c r="O447" s="211"/>
      <c r="P447" s="211"/>
      <c r="Q447" s="211"/>
      <c r="R447" s="211"/>
      <c r="S447" s="211"/>
      <c r="T447" s="212"/>
      <c r="AT447" s="213" t="s">
        <v>146</v>
      </c>
      <c r="AU447" s="213" t="s">
        <v>86</v>
      </c>
      <c r="AV447" s="14" t="s">
        <v>86</v>
      </c>
      <c r="AW447" s="14" t="s">
        <v>37</v>
      </c>
      <c r="AX447" s="14" t="s">
        <v>75</v>
      </c>
      <c r="AY447" s="213" t="s">
        <v>135</v>
      </c>
    </row>
    <row r="448" spans="1:65" s="13" customFormat="1" ht="11.25">
      <c r="B448" s="193"/>
      <c r="C448" s="194"/>
      <c r="D448" s="188" t="s">
        <v>146</v>
      </c>
      <c r="E448" s="195" t="s">
        <v>19</v>
      </c>
      <c r="F448" s="196" t="s">
        <v>722</v>
      </c>
      <c r="G448" s="194"/>
      <c r="H448" s="195" t="s">
        <v>19</v>
      </c>
      <c r="I448" s="197"/>
      <c r="J448" s="194"/>
      <c r="K448" s="194"/>
      <c r="L448" s="198"/>
      <c r="M448" s="199"/>
      <c r="N448" s="200"/>
      <c r="O448" s="200"/>
      <c r="P448" s="200"/>
      <c r="Q448" s="200"/>
      <c r="R448" s="200"/>
      <c r="S448" s="200"/>
      <c r="T448" s="201"/>
      <c r="AT448" s="202" t="s">
        <v>146</v>
      </c>
      <c r="AU448" s="202" t="s">
        <v>86</v>
      </c>
      <c r="AV448" s="13" t="s">
        <v>83</v>
      </c>
      <c r="AW448" s="13" t="s">
        <v>37</v>
      </c>
      <c r="AX448" s="13" t="s">
        <v>75</v>
      </c>
      <c r="AY448" s="202" t="s">
        <v>135</v>
      </c>
    </row>
    <row r="449" spans="1:65" s="14" customFormat="1" ht="11.25">
      <c r="B449" s="203"/>
      <c r="C449" s="204"/>
      <c r="D449" s="188" t="s">
        <v>146</v>
      </c>
      <c r="E449" s="205" t="s">
        <v>19</v>
      </c>
      <c r="F449" s="206" t="s">
        <v>723</v>
      </c>
      <c r="G449" s="204"/>
      <c r="H449" s="207">
        <v>9.8559999999999999</v>
      </c>
      <c r="I449" s="208"/>
      <c r="J449" s="204"/>
      <c r="K449" s="204"/>
      <c r="L449" s="209"/>
      <c r="M449" s="210"/>
      <c r="N449" s="211"/>
      <c r="O449" s="211"/>
      <c r="P449" s="211"/>
      <c r="Q449" s="211"/>
      <c r="R449" s="211"/>
      <c r="S449" s="211"/>
      <c r="T449" s="212"/>
      <c r="AT449" s="213" t="s">
        <v>146</v>
      </c>
      <c r="AU449" s="213" t="s">
        <v>86</v>
      </c>
      <c r="AV449" s="14" t="s">
        <v>86</v>
      </c>
      <c r="AW449" s="14" t="s">
        <v>37</v>
      </c>
      <c r="AX449" s="14" t="s">
        <v>75</v>
      </c>
      <c r="AY449" s="213" t="s">
        <v>135</v>
      </c>
    </row>
    <row r="450" spans="1:65" s="13" customFormat="1" ht="11.25">
      <c r="B450" s="193"/>
      <c r="C450" s="194"/>
      <c r="D450" s="188" t="s">
        <v>146</v>
      </c>
      <c r="E450" s="195" t="s">
        <v>19</v>
      </c>
      <c r="F450" s="196" t="s">
        <v>724</v>
      </c>
      <c r="G450" s="194"/>
      <c r="H450" s="195" t="s">
        <v>19</v>
      </c>
      <c r="I450" s="197"/>
      <c r="J450" s="194"/>
      <c r="K450" s="194"/>
      <c r="L450" s="198"/>
      <c r="M450" s="199"/>
      <c r="N450" s="200"/>
      <c r="O450" s="200"/>
      <c r="P450" s="200"/>
      <c r="Q450" s="200"/>
      <c r="R450" s="200"/>
      <c r="S450" s="200"/>
      <c r="T450" s="201"/>
      <c r="AT450" s="202" t="s">
        <v>146</v>
      </c>
      <c r="AU450" s="202" t="s">
        <v>86</v>
      </c>
      <c r="AV450" s="13" t="s">
        <v>83</v>
      </c>
      <c r="AW450" s="13" t="s">
        <v>37</v>
      </c>
      <c r="AX450" s="13" t="s">
        <v>75</v>
      </c>
      <c r="AY450" s="202" t="s">
        <v>135</v>
      </c>
    </row>
    <row r="451" spans="1:65" s="14" customFormat="1" ht="11.25">
      <c r="B451" s="203"/>
      <c r="C451" s="204"/>
      <c r="D451" s="188" t="s">
        <v>146</v>
      </c>
      <c r="E451" s="205" t="s">
        <v>19</v>
      </c>
      <c r="F451" s="206" t="s">
        <v>725</v>
      </c>
      <c r="G451" s="204"/>
      <c r="H451" s="207">
        <v>41.6</v>
      </c>
      <c r="I451" s="208"/>
      <c r="J451" s="204"/>
      <c r="K451" s="204"/>
      <c r="L451" s="209"/>
      <c r="M451" s="210"/>
      <c r="N451" s="211"/>
      <c r="O451" s="211"/>
      <c r="P451" s="211"/>
      <c r="Q451" s="211"/>
      <c r="R451" s="211"/>
      <c r="S451" s="211"/>
      <c r="T451" s="212"/>
      <c r="AT451" s="213" t="s">
        <v>146</v>
      </c>
      <c r="AU451" s="213" t="s">
        <v>86</v>
      </c>
      <c r="AV451" s="14" t="s">
        <v>86</v>
      </c>
      <c r="AW451" s="14" t="s">
        <v>37</v>
      </c>
      <c r="AX451" s="14" t="s">
        <v>75</v>
      </c>
      <c r="AY451" s="213" t="s">
        <v>135</v>
      </c>
    </row>
    <row r="452" spans="1:65" s="16" customFormat="1" ht="11.25">
      <c r="B452" s="225"/>
      <c r="C452" s="226"/>
      <c r="D452" s="188" t="s">
        <v>146</v>
      </c>
      <c r="E452" s="227" t="s">
        <v>19</v>
      </c>
      <c r="F452" s="228" t="s">
        <v>247</v>
      </c>
      <c r="G452" s="226"/>
      <c r="H452" s="229">
        <v>52.015999999999998</v>
      </c>
      <c r="I452" s="230"/>
      <c r="J452" s="226"/>
      <c r="K452" s="226"/>
      <c r="L452" s="231"/>
      <c r="M452" s="232"/>
      <c r="N452" s="233"/>
      <c r="O452" s="233"/>
      <c r="P452" s="233"/>
      <c r="Q452" s="233"/>
      <c r="R452" s="233"/>
      <c r="S452" s="233"/>
      <c r="T452" s="234"/>
      <c r="AT452" s="235" t="s">
        <v>146</v>
      </c>
      <c r="AU452" s="235" t="s">
        <v>86</v>
      </c>
      <c r="AV452" s="16" t="s">
        <v>142</v>
      </c>
      <c r="AW452" s="16" t="s">
        <v>37</v>
      </c>
      <c r="AX452" s="16" t="s">
        <v>83</v>
      </c>
      <c r="AY452" s="235" t="s">
        <v>135</v>
      </c>
    </row>
    <row r="453" spans="1:65" s="2" customFormat="1" ht="14.45" customHeight="1">
      <c r="A453" s="36"/>
      <c r="B453" s="37"/>
      <c r="C453" s="175" t="s">
        <v>726</v>
      </c>
      <c r="D453" s="175" t="s">
        <v>137</v>
      </c>
      <c r="E453" s="176" t="s">
        <v>727</v>
      </c>
      <c r="F453" s="177" t="s">
        <v>728</v>
      </c>
      <c r="G453" s="178" t="s">
        <v>285</v>
      </c>
      <c r="H453" s="179">
        <v>52.015999999999998</v>
      </c>
      <c r="I453" s="180"/>
      <c r="J453" s="181">
        <f>ROUND(I453*H453,2)</f>
        <v>0</v>
      </c>
      <c r="K453" s="177" t="s">
        <v>141</v>
      </c>
      <c r="L453" s="41"/>
      <c r="M453" s="182" t="s">
        <v>19</v>
      </c>
      <c r="N453" s="183" t="s">
        <v>46</v>
      </c>
      <c r="O453" s="66"/>
      <c r="P453" s="184">
        <f>O453*H453</f>
        <v>0</v>
      </c>
      <c r="Q453" s="184">
        <v>0</v>
      </c>
      <c r="R453" s="184">
        <f>Q453*H453</f>
        <v>0</v>
      </c>
      <c r="S453" s="184">
        <v>0</v>
      </c>
      <c r="T453" s="185">
        <f>S453*H453</f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R453" s="186" t="s">
        <v>142</v>
      </c>
      <c r="AT453" s="186" t="s">
        <v>137</v>
      </c>
      <c r="AU453" s="186" t="s">
        <v>86</v>
      </c>
      <c r="AY453" s="19" t="s">
        <v>135</v>
      </c>
      <c r="BE453" s="187">
        <f>IF(N453="základní",J453,0)</f>
        <v>0</v>
      </c>
      <c r="BF453" s="187">
        <f>IF(N453="snížená",J453,0)</f>
        <v>0</v>
      </c>
      <c r="BG453" s="187">
        <f>IF(N453="zákl. přenesená",J453,0)</f>
        <v>0</v>
      </c>
      <c r="BH453" s="187">
        <f>IF(N453="sníž. přenesená",J453,0)</f>
        <v>0</v>
      </c>
      <c r="BI453" s="187">
        <f>IF(N453="nulová",J453,0)</f>
        <v>0</v>
      </c>
      <c r="BJ453" s="19" t="s">
        <v>83</v>
      </c>
      <c r="BK453" s="187">
        <f>ROUND(I453*H453,2)</f>
        <v>0</v>
      </c>
      <c r="BL453" s="19" t="s">
        <v>142</v>
      </c>
      <c r="BM453" s="186" t="s">
        <v>729</v>
      </c>
    </row>
    <row r="454" spans="1:65" s="2" customFormat="1" ht="58.5">
      <c r="A454" s="36"/>
      <c r="B454" s="37"/>
      <c r="C454" s="38"/>
      <c r="D454" s="188" t="s">
        <v>144</v>
      </c>
      <c r="E454" s="38"/>
      <c r="F454" s="189" t="s">
        <v>730</v>
      </c>
      <c r="G454" s="38"/>
      <c r="H454" s="38"/>
      <c r="I454" s="190"/>
      <c r="J454" s="38"/>
      <c r="K454" s="38"/>
      <c r="L454" s="41"/>
      <c r="M454" s="191"/>
      <c r="N454" s="192"/>
      <c r="O454" s="66"/>
      <c r="P454" s="66"/>
      <c r="Q454" s="66"/>
      <c r="R454" s="66"/>
      <c r="S454" s="66"/>
      <c r="T454" s="67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T454" s="19" t="s">
        <v>144</v>
      </c>
      <c r="AU454" s="19" t="s">
        <v>86</v>
      </c>
    </row>
    <row r="455" spans="1:65" s="13" customFormat="1" ht="11.25">
      <c r="B455" s="193"/>
      <c r="C455" s="194"/>
      <c r="D455" s="188" t="s">
        <v>146</v>
      </c>
      <c r="E455" s="195" t="s">
        <v>19</v>
      </c>
      <c r="F455" s="196" t="s">
        <v>720</v>
      </c>
      <c r="G455" s="194"/>
      <c r="H455" s="195" t="s">
        <v>19</v>
      </c>
      <c r="I455" s="197"/>
      <c r="J455" s="194"/>
      <c r="K455" s="194"/>
      <c r="L455" s="198"/>
      <c r="M455" s="199"/>
      <c r="N455" s="200"/>
      <c r="O455" s="200"/>
      <c r="P455" s="200"/>
      <c r="Q455" s="200"/>
      <c r="R455" s="200"/>
      <c r="S455" s="200"/>
      <c r="T455" s="201"/>
      <c r="AT455" s="202" t="s">
        <v>146</v>
      </c>
      <c r="AU455" s="202" t="s">
        <v>86</v>
      </c>
      <c r="AV455" s="13" t="s">
        <v>83</v>
      </c>
      <c r="AW455" s="13" t="s">
        <v>37</v>
      </c>
      <c r="AX455" s="13" t="s">
        <v>75</v>
      </c>
      <c r="AY455" s="202" t="s">
        <v>135</v>
      </c>
    </row>
    <row r="456" spans="1:65" s="14" customFormat="1" ht="11.25">
      <c r="B456" s="203"/>
      <c r="C456" s="204"/>
      <c r="D456" s="188" t="s">
        <v>146</v>
      </c>
      <c r="E456" s="205" t="s">
        <v>19</v>
      </c>
      <c r="F456" s="206" t="s">
        <v>721</v>
      </c>
      <c r="G456" s="204"/>
      <c r="H456" s="207">
        <v>0.56000000000000005</v>
      </c>
      <c r="I456" s="208"/>
      <c r="J456" s="204"/>
      <c r="K456" s="204"/>
      <c r="L456" s="209"/>
      <c r="M456" s="210"/>
      <c r="N456" s="211"/>
      <c r="O456" s="211"/>
      <c r="P456" s="211"/>
      <c r="Q456" s="211"/>
      <c r="R456" s="211"/>
      <c r="S456" s="211"/>
      <c r="T456" s="212"/>
      <c r="AT456" s="213" t="s">
        <v>146</v>
      </c>
      <c r="AU456" s="213" t="s">
        <v>86</v>
      </c>
      <c r="AV456" s="14" t="s">
        <v>86</v>
      </c>
      <c r="AW456" s="14" t="s">
        <v>37</v>
      </c>
      <c r="AX456" s="14" t="s">
        <v>75</v>
      </c>
      <c r="AY456" s="213" t="s">
        <v>135</v>
      </c>
    </row>
    <row r="457" spans="1:65" s="13" customFormat="1" ht="11.25">
      <c r="B457" s="193"/>
      <c r="C457" s="194"/>
      <c r="D457" s="188" t="s">
        <v>146</v>
      </c>
      <c r="E457" s="195" t="s">
        <v>19</v>
      </c>
      <c r="F457" s="196" t="s">
        <v>722</v>
      </c>
      <c r="G457" s="194"/>
      <c r="H457" s="195" t="s">
        <v>19</v>
      </c>
      <c r="I457" s="197"/>
      <c r="J457" s="194"/>
      <c r="K457" s="194"/>
      <c r="L457" s="198"/>
      <c r="M457" s="199"/>
      <c r="N457" s="200"/>
      <c r="O457" s="200"/>
      <c r="P457" s="200"/>
      <c r="Q457" s="200"/>
      <c r="R457" s="200"/>
      <c r="S457" s="200"/>
      <c r="T457" s="201"/>
      <c r="AT457" s="202" t="s">
        <v>146</v>
      </c>
      <c r="AU457" s="202" t="s">
        <v>86</v>
      </c>
      <c r="AV457" s="13" t="s">
        <v>83</v>
      </c>
      <c r="AW457" s="13" t="s">
        <v>37</v>
      </c>
      <c r="AX457" s="13" t="s">
        <v>75</v>
      </c>
      <c r="AY457" s="202" t="s">
        <v>135</v>
      </c>
    </row>
    <row r="458" spans="1:65" s="14" customFormat="1" ht="11.25">
      <c r="B458" s="203"/>
      <c r="C458" s="204"/>
      <c r="D458" s="188" t="s">
        <v>146</v>
      </c>
      <c r="E458" s="205" t="s">
        <v>19</v>
      </c>
      <c r="F458" s="206" t="s">
        <v>723</v>
      </c>
      <c r="G458" s="204"/>
      <c r="H458" s="207">
        <v>9.8559999999999999</v>
      </c>
      <c r="I458" s="208"/>
      <c r="J458" s="204"/>
      <c r="K458" s="204"/>
      <c r="L458" s="209"/>
      <c r="M458" s="210"/>
      <c r="N458" s="211"/>
      <c r="O458" s="211"/>
      <c r="P458" s="211"/>
      <c r="Q458" s="211"/>
      <c r="R458" s="211"/>
      <c r="S458" s="211"/>
      <c r="T458" s="212"/>
      <c r="AT458" s="213" t="s">
        <v>146</v>
      </c>
      <c r="AU458" s="213" t="s">
        <v>86</v>
      </c>
      <c r="AV458" s="14" t="s">
        <v>86</v>
      </c>
      <c r="AW458" s="14" t="s">
        <v>37</v>
      </c>
      <c r="AX458" s="14" t="s">
        <v>75</v>
      </c>
      <c r="AY458" s="213" t="s">
        <v>135</v>
      </c>
    </row>
    <row r="459" spans="1:65" s="13" customFormat="1" ht="11.25">
      <c r="B459" s="193"/>
      <c r="C459" s="194"/>
      <c r="D459" s="188" t="s">
        <v>146</v>
      </c>
      <c r="E459" s="195" t="s">
        <v>19</v>
      </c>
      <c r="F459" s="196" t="s">
        <v>724</v>
      </c>
      <c r="G459" s="194"/>
      <c r="H459" s="195" t="s">
        <v>19</v>
      </c>
      <c r="I459" s="197"/>
      <c r="J459" s="194"/>
      <c r="K459" s="194"/>
      <c r="L459" s="198"/>
      <c r="M459" s="199"/>
      <c r="N459" s="200"/>
      <c r="O459" s="200"/>
      <c r="P459" s="200"/>
      <c r="Q459" s="200"/>
      <c r="R459" s="200"/>
      <c r="S459" s="200"/>
      <c r="T459" s="201"/>
      <c r="AT459" s="202" t="s">
        <v>146</v>
      </c>
      <c r="AU459" s="202" t="s">
        <v>86</v>
      </c>
      <c r="AV459" s="13" t="s">
        <v>83</v>
      </c>
      <c r="AW459" s="13" t="s">
        <v>37</v>
      </c>
      <c r="AX459" s="13" t="s">
        <v>75</v>
      </c>
      <c r="AY459" s="202" t="s">
        <v>135</v>
      </c>
    </row>
    <row r="460" spans="1:65" s="14" customFormat="1" ht="11.25">
      <c r="B460" s="203"/>
      <c r="C460" s="204"/>
      <c r="D460" s="188" t="s">
        <v>146</v>
      </c>
      <c r="E460" s="205" t="s">
        <v>19</v>
      </c>
      <c r="F460" s="206" t="s">
        <v>725</v>
      </c>
      <c r="G460" s="204"/>
      <c r="H460" s="207">
        <v>41.6</v>
      </c>
      <c r="I460" s="208"/>
      <c r="J460" s="204"/>
      <c r="K460" s="204"/>
      <c r="L460" s="209"/>
      <c r="M460" s="210"/>
      <c r="N460" s="211"/>
      <c r="O460" s="211"/>
      <c r="P460" s="211"/>
      <c r="Q460" s="211"/>
      <c r="R460" s="211"/>
      <c r="S460" s="211"/>
      <c r="T460" s="212"/>
      <c r="AT460" s="213" t="s">
        <v>146</v>
      </c>
      <c r="AU460" s="213" t="s">
        <v>86</v>
      </c>
      <c r="AV460" s="14" t="s">
        <v>86</v>
      </c>
      <c r="AW460" s="14" t="s">
        <v>37</v>
      </c>
      <c r="AX460" s="14" t="s">
        <v>75</v>
      </c>
      <c r="AY460" s="213" t="s">
        <v>135</v>
      </c>
    </row>
    <row r="461" spans="1:65" s="16" customFormat="1" ht="11.25">
      <c r="B461" s="225"/>
      <c r="C461" s="226"/>
      <c r="D461" s="188" t="s">
        <v>146</v>
      </c>
      <c r="E461" s="227" t="s">
        <v>19</v>
      </c>
      <c r="F461" s="228" t="s">
        <v>247</v>
      </c>
      <c r="G461" s="226"/>
      <c r="H461" s="229">
        <v>52.015999999999998</v>
      </c>
      <c r="I461" s="230"/>
      <c r="J461" s="226"/>
      <c r="K461" s="226"/>
      <c r="L461" s="231"/>
      <c r="M461" s="232"/>
      <c r="N461" s="233"/>
      <c r="O461" s="233"/>
      <c r="P461" s="233"/>
      <c r="Q461" s="233"/>
      <c r="R461" s="233"/>
      <c r="S461" s="233"/>
      <c r="T461" s="234"/>
      <c r="AT461" s="235" t="s">
        <v>146</v>
      </c>
      <c r="AU461" s="235" t="s">
        <v>86</v>
      </c>
      <c r="AV461" s="16" t="s">
        <v>142</v>
      </c>
      <c r="AW461" s="16" t="s">
        <v>37</v>
      </c>
      <c r="AX461" s="16" t="s">
        <v>83</v>
      </c>
      <c r="AY461" s="235" t="s">
        <v>135</v>
      </c>
    </row>
    <row r="462" spans="1:65" s="2" customFormat="1" ht="24.2" customHeight="1">
      <c r="A462" s="36"/>
      <c r="B462" s="37"/>
      <c r="C462" s="175" t="s">
        <v>731</v>
      </c>
      <c r="D462" s="175" t="s">
        <v>137</v>
      </c>
      <c r="E462" s="176" t="s">
        <v>732</v>
      </c>
      <c r="F462" s="177" t="s">
        <v>733</v>
      </c>
      <c r="G462" s="178" t="s">
        <v>285</v>
      </c>
      <c r="H462" s="179">
        <v>208.06399999999999</v>
      </c>
      <c r="I462" s="180"/>
      <c r="J462" s="181">
        <f>ROUND(I462*H462,2)</f>
        <v>0</v>
      </c>
      <c r="K462" s="177" t="s">
        <v>141</v>
      </c>
      <c r="L462" s="41"/>
      <c r="M462" s="182" t="s">
        <v>19</v>
      </c>
      <c r="N462" s="183" t="s">
        <v>46</v>
      </c>
      <c r="O462" s="66"/>
      <c r="P462" s="184">
        <f>O462*H462</f>
        <v>0</v>
      </c>
      <c r="Q462" s="184">
        <v>0</v>
      </c>
      <c r="R462" s="184">
        <f>Q462*H462</f>
        <v>0</v>
      </c>
      <c r="S462" s="184">
        <v>0</v>
      </c>
      <c r="T462" s="185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86" t="s">
        <v>142</v>
      </c>
      <c r="AT462" s="186" t="s">
        <v>137</v>
      </c>
      <c r="AU462" s="186" t="s">
        <v>86</v>
      </c>
      <c r="AY462" s="19" t="s">
        <v>135</v>
      </c>
      <c r="BE462" s="187">
        <f>IF(N462="základní",J462,0)</f>
        <v>0</v>
      </c>
      <c r="BF462" s="187">
        <f>IF(N462="snížená",J462,0)</f>
        <v>0</v>
      </c>
      <c r="BG462" s="187">
        <f>IF(N462="zákl. přenesená",J462,0)</f>
        <v>0</v>
      </c>
      <c r="BH462" s="187">
        <f>IF(N462="sníž. přenesená",J462,0)</f>
        <v>0</v>
      </c>
      <c r="BI462" s="187">
        <f>IF(N462="nulová",J462,0)</f>
        <v>0</v>
      </c>
      <c r="BJ462" s="19" t="s">
        <v>83</v>
      </c>
      <c r="BK462" s="187">
        <f>ROUND(I462*H462,2)</f>
        <v>0</v>
      </c>
      <c r="BL462" s="19" t="s">
        <v>142</v>
      </c>
      <c r="BM462" s="186" t="s">
        <v>734</v>
      </c>
    </row>
    <row r="463" spans="1:65" s="2" customFormat="1" ht="58.5">
      <c r="A463" s="36"/>
      <c r="B463" s="37"/>
      <c r="C463" s="38"/>
      <c r="D463" s="188" t="s">
        <v>144</v>
      </c>
      <c r="E463" s="38"/>
      <c r="F463" s="189" t="s">
        <v>730</v>
      </c>
      <c r="G463" s="38"/>
      <c r="H463" s="38"/>
      <c r="I463" s="190"/>
      <c r="J463" s="38"/>
      <c r="K463" s="38"/>
      <c r="L463" s="41"/>
      <c r="M463" s="191"/>
      <c r="N463" s="192"/>
      <c r="O463" s="66"/>
      <c r="P463" s="66"/>
      <c r="Q463" s="66"/>
      <c r="R463" s="66"/>
      <c r="S463" s="66"/>
      <c r="T463" s="67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T463" s="19" t="s">
        <v>144</v>
      </c>
      <c r="AU463" s="19" t="s">
        <v>86</v>
      </c>
    </row>
    <row r="464" spans="1:65" s="13" customFormat="1" ht="11.25">
      <c r="B464" s="193"/>
      <c r="C464" s="194"/>
      <c r="D464" s="188" t="s">
        <v>146</v>
      </c>
      <c r="E464" s="195" t="s">
        <v>19</v>
      </c>
      <c r="F464" s="196" t="s">
        <v>735</v>
      </c>
      <c r="G464" s="194"/>
      <c r="H464" s="195" t="s">
        <v>19</v>
      </c>
      <c r="I464" s="197"/>
      <c r="J464" s="194"/>
      <c r="K464" s="194"/>
      <c r="L464" s="198"/>
      <c r="M464" s="199"/>
      <c r="N464" s="200"/>
      <c r="O464" s="200"/>
      <c r="P464" s="200"/>
      <c r="Q464" s="200"/>
      <c r="R464" s="200"/>
      <c r="S464" s="200"/>
      <c r="T464" s="201"/>
      <c r="AT464" s="202" t="s">
        <v>146</v>
      </c>
      <c r="AU464" s="202" t="s">
        <v>86</v>
      </c>
      <c r="AV464" s="13" t="s">
        <v>83</v>
      </c>
      <c r="AW464" s="13" t="s">
        <v>37</v>
      </c>
      <c r="AX464" s="13" t="s">
        <v>75</v>
      </c>
      <c r="AY464" s="202" t="s">
        <v>135</v>
      </c>
    </row>
    <row r="465" spans="1:65" s="14" customFormat="1" ht="11.25">
      <c r="B465" s="203"/>
      <c r="C465" s="204"/>
      <c r="D465" s="188" t="s">
        <v>146</v>
      </c>
      <c r="E465" s="205" t="s">
        <v>19</v>
      </c>
      <c r="F465" s="206" t="s">
        <v>736</v>
      </c>
      <c r="G465" s="204"/>
      <c r="H465" s="207">
        <v>2.2400000000000002</v>
      </c>
      <c r="I465" s="208"/>
      <c r="J465" s="204"/>
      <c r="K465" s="204"/>
      <c r="L465" s="209"/>
      <c r="M465" s="210"/>
      <c r="N465" s="211"/>
      <c r="O465" s="211"/>
      <c r="P465" s="211"/>
      <c r="Q465" s="211"/>
      <c r="R465" s="211"/>
      <c r="S465" s="211"/>
      <c r="T465" s="212"/>
      <c r="AT465" s="213" t="s">
        <v>146</v>
      </c>
      <c r="AU465" s="213" t="s">
        <v>86</v>
      </c>
      <c r="AV465" s="14" t="s">
        <v>86</v>
      </c>
      <c r="AW465" s="14" t="s">
        <v>37</v>
      </c>
      <c r="AX465" s="14" t="s">
        <v>75</v>
      </c>
      <c r="AY465" s="213" t="s">
        <v>135</v>
      </c>
    </row>
    <row r="466" spans="1:65" s="13" customFormat="1" ht="11.25">
      <c r="B466" s="193"/>
      <c r="C466" s="194"/>
      <c r="D466" s="188" t="s">
        <v>146</v>
      </c>
      <c r="E466" s="195" t="s">
        <v>19</v>
      </c>
      <c r="F466" s="196" t="s">
        <v>737</v>
      </c>
      <c r="G466" s="194"/>
      <c r="H466" s="195" t="s">
        <v>19</v>
      </c>
      <c r="I466" s="197"/>
      <c r="J466" s="194"/>
      <c r="K466" s="194"/>
      <c r="L466" s="198"/>
      <c r="M466" s="199"/>
      <c r="N466" s="200"/>
      <c r="O466" s="200"/>
      <c r="P466" s="200"/>
      <c r="Q466" s="200"/>
      <c r="R466" s="200"/>
      <c r="S466" s="200"/>
      <c r="T466" s="201"/>
      <c r="AT466" s="202" t="s">
        <v>146</v>
      </c>
      <c r="AU466" s="202" t="s">
        <v>86</v>
      </c>
      <c r="AV466" s="13" t="s">
        <v>83</v>
      </c>
      <c r="AW466" s="13" t="s">
        <v>37</v>
      </c>
      <c r="AX466" s="13" t="s">
        <v>75</v>
      </c>
      <c r="AY466" s="202" t="s">
        <v>135</v>
      </c>
    </row>
    <row r="467" spans="1:65" s="14" customFormat="1" ht="11.25">
      <c r="B467" s="203"/>
      <c r="C467" s="204"/>
      <c r="D467" s="188" t="s">
        <v>146</v>
      </c>
      <c r="E467" s="205" t="s">
        <v>19</v>
      </c>
      <c r="F467" s="206" t="s">
        <v>738</v>
      </c>
      <c r="G467" s="204"/>
      <c r="H467" s="207">
        <v>39.423999999999999</v>
      </c>
      <c r="I467" s="208"/>
      <c r="J467" s="204"/>
      <c r="K467" s="204"/>
      <c r="L467" s="209"/>
      <c r="M467" s="210"/>
      <c r="N467" s="211"/>
      <c r="O467" s="211"/>
      <c r="P467" s="211"/>
      <c r="Q467" s="211"/>
      <c r="R467" s="211"/>
      <c r="S467" s="211"/>
      <c r="T467" s="212"/>
      <c r="AT467" s="213" t="s">
        <v>146</v>
      </c>
      <c r="AU467" s="213" t="s">
        <v>86</v>
      </c>
      <c r="AV467" s="14" t="s">
        <v>86</v>
      </c>
      <c r="AW467" s="14" t="s">
        <v>37</v>
      </c>
      <c r="AX467" s="14" t="s">
        <v>75</v>
      </c>
      <c r="AY467" s="213" t="s">
        <v>135</v>
      </c>
    </row>
    <row r="468" spans="1:65" s="13" customFormat="1" ht="11.25">
      <c r="B468" s="193"/>
      <c r="C468" s="194"/>
      <c r="D468" s="188" t="s">
        <v>146</v>
      </c>
      <c r="E468" s="195" t="s">
        <v>19</v>
      </c>
      <c r="F468" s="196" t="s">
        <v>739</v>
      </c>
      <c r="G468" s="194"/>
      <c r="H468" s="195" t="s">
        <v>19</v>
      </c>
      <c r="I468" s="197"/>
      <c r="J468" s="194"/>
      <c r="K468" s="194"/>
      <c r="L468" s="198"/>
      <c r="M468" s="199"/>
      <c r="N468" s="200"/>
      <c r="O468" s="200"/>
      <c r="P468" s="200"/>
      <c r="Q468" s="200"/>
      <c r="R468" s="200"/>
      <c r="S468" s="200"/>
      <c r="T468" s="201"/>
      <c r="AT468" s="202" t="s">
        <v>146</v>
      </c>
      <c r="AU468" s="202" t="s">
        <v>86</v>
      </c>
      <c r="AV468" s="13" t="s">
        <v>83</v>
      </c>
      <c r="AW468" s="13" t="s">
        <v>37</v>
      </c>
      <c r="AX468" s="13" t="s">
        <v>75</v>
      </c>
      <c r="AY468" s="202" t="s">
        <v>135</v>
      </c>
    </row>
    <row r="469" spans="1:65" s="14" customFormat="1" ht="11.25">
      <c r="B469" s="203"/>
      <c r="C469" s="204"/>
      <c r="D469" s="188" t="s">
        <v>146</v>
      </c>
      <c r="E469" s="205" t="s">
        <v>19</v>
      </c>
      <c r="F469" s="206" t="s">
        <v>740</v>
      </c>
      <c r="G469" s="204"/>
      <c r="H469" s="207">
        <v>166.4</v>
      </c>
      <c r="I469" s="208"/>
      <c r="J469" s="204"/>
      <c r="K469" s="204"/>
      <c r="L469" s="209"/>
      <c r="M469" s="210"/>
      <c r="N469" s="211"/>
      <c r="O469" s="211"/>
      <c r="P469" s="211"/>
      <c r="Q469" s="211"/>
      <c r="R469" s="211"/>
      <c r="S469" s="211"/>
      <c r="T469" s="212"/>
      <c r="AT469" s="213" t="s">
        <v>146</v>
      </c>
      <c r="AU469" s="213" t="s">
        <v>86</v>
      </c>
      <c r="AV469" s="14" t="s">
        <v>86</v>
      </c>
      <c r="AW469" s="14" t="s">
        <v>37</v>
      </c>
      <c r="AX469" s="14" t="s">
        <v>75</v>
      </c>
      <c r="AY469" s="213" t="s">
        <v>135</v>
      </c>
    </row>
    <row r="470" spans="1:65" s="16" customFormat="1" ht="11.25">
      <c r="B470" s="225"/>
      <c r="C470" s="226"/>
      <c r="D470" s="188" t="s">
        <v>146</v>
      </c>
      <c r="E470" s="227" t="s">
        <v>19</v>
      </c>
      <c r="F470" s="228" t="s">
        <v>247</v>
      </c>
      <c r="G470" s="226"/>
      <c r="H470" s="229">
        <v>208.06399999999999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AT470" s="235" t="s">
        <v>146</v>
      </c>
      <c r="AU470" s="235" t="s">
        <v>86</v>
      </c>
      <c r="AV470" s="16" t="s">
        <v>142</v>
      </c>
      <c r="AW470" s="16" t="s">
        <v>37</v>
      </c>
      <c r="AX470" s="16" t="s">
        <v>83</v>
      </c>
      <c r="AY470" s="235" t="s">
        <v>135</v>
      </c>
    </row>
    <row r="471" spans="1:65" s="2" customFormat="1" ht="14.45" customHeight="1">
      <c r="A471" s="36"/>
      <c r="B471" s="37"/>
      <c r="C471" s="175" t="s">
        <v>741</v>
      </c>
      <c r="D471" s="175" t="s">
        <v>137</v>
      </c>
      <c r="E471" s="176" t="s">
        <v>742</v>
      </c>
      <c r="F471" s="177" t="s">
        <v>743</v>
      </c>
      <c r="G471" s="178" t="s">
        <v>744</v>
      </c>
      <c r="H471" s="179">
        <v>-10416</v>
      </c>
      <c r="I471" s="180"/>
      <c r="J471" s="181">
        <f>ROUND(I471*H471,2)</f>
        <v>0</v>
      </c>
      <c r="K471" s="177" t="s">
        <v>19</v>
      </c>
      <c r="L471" s="41"/>
      <c r="M471" s="182" t="s">
        <v>19</v>
      </c>
      <c r="N471" s="183" t="s">
        <v>46</v>
      </c>
      <c r="O471" s="66"/>
      <c r="P471" s="184">
        <f>O471*H471</f>
        <v>0</v>
      </c>
      <c r="Q471" s="184">
        <v>0</v>
      </c>
      <c r="R471" s="184">
        <f>Q471*H471</f>
        <v>0</v>
      </c>
      <c r="S471" s="184">
        <v>0</v>
      </c>
      <c r="T471" s="185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6" t="s">
        <v>142</v>
      </c>
      <c r="AT471" s="186" t="s">
        <v>137</v>
      </c>
      <c r="AU471" s="186" t="s">
        <v>86</v>
      </c>
      <c r="AY471" s="19" t="s">
        <v>135</v>
      </c>
      <c r="BE471" s="187">
        <f>IF(N471="základní",J471,0)</f>
        <v>0</v>
      </c>
      <c r="BF471" s="187">
        <f>IF(N471="snížená",J471,0)</f>
        <v>0</v>
      </c>
      <c r="BG471" s="187">
        <f>IF(N471="zákl. přenesená",J471,0)</f>
        <v>0</v>
      </c>
      <c r="BH471" s="187">
        <f>IF(N471="sníž. přenesená",J471,0)</f>
        <v>0</v>
      </c>
      <c r="BI471" s="187">
        <f>IF(N471="nulová",J471,0)</f>
        <v>0</v>
      </c>
      <c r="BJ471" s="19" t="s">
        <v>83</v>
      </c>
      <c r="BK471" s="187">
        <f>ROUND(I471*H471,2)</f>
        <v>0</v>
      </c>
      <c r="BL471" s="19" t="s">
        <v>142</v>
      </c>
      <c r="BM471" s="186" t="s">
        <v>745</v>
      </c>
    </row>
    <row r="472" spans="1:65" s="13" customFormat="1" ht="11.25">
      <c r="B472" s="193"/>
      <c r="C472" s="194"/>
      <c r="D472" s="188" t="s">
        <v>146</v>
      </c>
      <c r="E472" s="195" t="s">
        <v>19</v>
      </c>
      <c r="F472" s="196" t="s">
        <v>720</v>
      </c>
      <c r="G472" s="194"/>
      <c r="H472" s="195" t="s">
        <v>19</v>
      </c>
      <c r="I472" s="197"/>
      <c r="J472" s="194"/>
      <c r="K472" s="194"/>
      <c r="L472" s="198"/>
      <c r="M472" s="199"/>
      <c r="N472" s="200"/>
      <c r="O472" s="200"/>
      <c r="P472" s="200"/>
      <c r="Q472" s="200"/>
      <c r="R472" s="200"/>
      <c r="S472" s="200"/>
      <c r="T472" s="201"/>
      <c r="AT472" s="202" t="s">
        <v>146</v>
      </c>
      <c r="AU472" s="202" t="s">
        <v>86</v>
      </c>
      <c r="AV472" s="13" t="s">
        <v>83</v>
      </c>
      <c r="AW472" s="13" t="s">
        <v>37</v>
      </c>
      <c r="AX472" s="13" t="s">
        <v>75</v>
      </c>
      <c r="AY472" s="202" t="s">
        <v>135</v>
      </c>
    </row>
    <row r="473" spans="1:65" s="14" customFormat="1" ht="11.25">
      <c r="B473" s="203"/>
      <c r="C473" s="204"/>
      <c r="D473" s="188" t="s">
        <v>146</v>
      </c>
      <c r="E473" s="205" t="s">
        <v>19</v>
      </c>
      <c r="F473" s="206" t="s">
        <v>746</v>
      </c>
      <c r="G473" s="204"/>
      <c r="H473" s="207">
        <v>-560</v>
      </c>
      <c r="I473" s="208"/>
      <c r="J473" s="204"/>
      <c r="K473" s="204"/>
      <c r="L473" s="209"/>
      <c r="M473" s="210"/>
      <c r="N473" s="211"/>
      <c r="O473" s="211"/>
      <c r="P473" s="211"/>
      <c r="Q473" s="211"/>
      <c r="R473" s="211"/>
      <c r="S473" s="211"/>
      <c r="T473" s="212"/>
      <c r="AT473" s="213" t="s">
        <v>146</v>
      </c>
      <c r="AU473" s="213" t="s">
        <v>86</v>
      </c>
      <c r="AV473" s="14" t="s">
        <v>86</v>
      </c>
      <c r="AW473" s="14" t="s">
        <v>37</v>
      </c>
      <c r="AX473" s="14" t="s">
        <v>75</v>
      </c>
      <c r="AY473" s="213" t="s">
        <v>135</v>
      </c>
    </row>
    <row r="474" spans="1:65" s="13" customFormat="1" ht="11.25">
      <c r="B474" s="193"/>
      <c r="C474" s="194"/>
      <c r="D474" s="188" t="s">
        <v>146</v>
      </c>
      <c r="E474" s="195" t="s">
        <v>19</v>
      </c>
      <c r="F474" s="196" t="s">
        <v>722</v>
      </c>
      <c r="G474" s="194"/>
      <c r="H474" s="195" t="s">
        <v>19</v>
      </c>
      <c r="I474" s="197"/>
      <c r="J474" s="194"/>
      <c r="K474" s="194"/>
      <c r="L474" s="198"/>
      <c r="M474" s="199"/>
      <c r="N474" s="200"/>
      <c r="O474" s="200"/>
      <c r="P474" s="200"/>
      <c r="Q474" s="200"/>
      <c r="R474" s="200"/>
      <c r="S474" s="200"/>
      <c r="T474" s="201"/>
      <c r="AT474" s="202" t="s">
        <v>146</v>
      </c>
      <c r="AU474" s="202" t="s">
        <v>86</v>
      </c>
      <c r="AV474" s="13" t="s">
        <v>83</v>
      </c>
      <c r="AW474" s="13" t="s">
        <v>37</v>
      </c>
      <c r="AX474" s="13" t="s">
        <v>75</v>
      </c>
      <c r="AY474" s="202" t="s">
        <v>135</v>
      </c>
    </row>
    <row r="475" spans="1:65" s="14" customFormat="1" ht="11.25">
      <c r="B475" s="203"/>
      <c r="C475" s="204"/>
      <c r="D475" s="188" t="s">
        <v>146</v>
      </c>
      <c r="E475" s="205" t="s">
        <v>19</v>
      </c>
      <c r="F475" s="206" t="s">
        <v>747</v>
      </c>
      <c r="G475" s="204"/>
      <c r="H475" s="207">
        <v>-9856</v>
      </c>
      <c r="I475" s="208"/>
      <c r="J475" s="204"/>
      <c r="K475" s="204"/>
      <c r="L475" s="209"/>
      <c r="M475" s="210"/>
      <c r="N475" s="211"/>
      <c r="O475" s="211"/>
      <c r="P475" s="211"/>
      <c r="Q475" s="211"/>
      <c r="R475" s="211"/>
      <c r="S475" s="211"/>
      <c r="T475" s="212"/>
      <c r="AT475" s="213" t="s">
        <v>146</v>
      </c>
      <c r="AU475" s="213" t="s">
        <v>86</v>
      </c>
      <c r="AV475" s="14" t="s">
        <v>86</v>
      </c>
      <c r="AW475" s="14" t="s">
        <v>37</v>
      </c>
      <c r="AX475" s="14" t="s">
        <v>75</v>
      </c>
      <c r="AY475" s="213" t="s">
        <v>135</v>
      </c>
    </row>
    <row r="476" spans="1:65" s="16" customFormat="1" ht="11.25">
      <c r="B476" s="225"/>
      <c r="C476" s="226"/>
      <c r="D476" s="188" t="s">
        <v>146</v>
      </c>
      <c r="E476" s="227" t="s">
        <v>19</v>
      </c>
      <c r="F476" s="228" t="s">
        <v>247</v>
      </c>
      <c r="G476" s="226"/>
      <c r="H476" s="229">
        <v>-10416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AT476" s="235" t="s">
        <v>146</v>
      </c>
      <c r="AU476" s="235" t="s">
        <v>86</v>
      </c>
      <c r="AV476" s="16" t="s">
        <v>142</v>
      </c>
      <c r="AW476" s="16" t="s">
        <v>37</v>
      </c>
      <c r="AX476" s="16" t="s">
        <v>83</v>
      </c>
      <c r="AY476" s="235" t="s">
        <v>135</v>
      </c>
    </row>
    <row r="477" spans="1:65" s="2" customFormat="1" ht="24.2" customHeight="1">
      <c r="A477" s="36"/>
      <c r="B477" s="37"/>
      <c r="C477" s="175" t="s">
        <v>748</v>
      </c>
      <c r="D477" s="175" t="s">
        <v>137</v>
      </c>
      <c r="E477" s="176" t="s">
        <v>749</v>
      </c>
      <c r="F477" s="177" t="s">
        <v>750</v>
      </c>
      <c r="G477" s="178" t="s">
        <v>285</v>
      </c>
      <c r="H477" s="179">
        <v>41.6</v>
      </c>
      <c r="I477" s="180"/>
      <c r="J477" s="181">
        <f>ROUND(I477*H477,2)</f>
        <v>0</v>
      </c>
      <c r="K477" s="177" t="s">
        <v>19</v>
      </c>
      <c r="L477" s="41"/>
      <c r="M477" s="182" t="s">
        <v>19</v>
      </c>
      <c r="N477" s="183" t="s">
        <v>46</v>
      </c>
      <c r="O477" s="66"/>
      <c r="P477" s="184">
        <f>O477*H477</f>
        <v>0</v>
      </c>
      <c r="Q477" s="184">
        <v>0</v>
      </c>
      <c r="R477" s="184">
        <f>Q477*H477</f>
        <v>0</v>
      </c>
      <c r="S477" s="184">
        <v>0</v>
      </c>
      <c r="T477" s="185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6" t="s">
        <v>142</v>
      </c>
      <c r="AT477" s="186" t="s">
        <v>137</v>
      </c>
      <c r="AU477" s="186" t="s">
        <v>86</v>
      </c>
      <c r="AY477" s="19" t="s">
        <v>135</v>
      </c>
      <c r="BE477" s="187">
        <f>IF(N477="základní",J477,0)</f>
        <v>0</v>
      </c>
      <c r="BF477" s="187">
        <f>IF(N477="snížená",J477,0)</f>
        <v>0</v>
      </c>
      <c r="BG477" s="187">
        <f>IF(N477="zákl. přenesená",J477,0)</f>
        <v>0</v>
      </c>
      <c r="BH477" s="187">
        <f>IF(N477="sníž. přenesená",J477,0)</f>
        <v>0</v>
      </c>
      <c r="BI477" s="187">
        <f>IF(N477="nulová",J477,0)</f>
        <v>0</v>
      </c>
      <c r="BJ477" s="19" t="s">
        <v>83</v>
      </c>
      <c r="BK477" s="187">
        <f>ROUND(I477*H477,2)</f>
        <v>0</v>
      </c>
      <c r="BL477" s="19" t="s">
        <v>142</v>
      </c>
      <c r="BM477" s="186" t="s">
        <v>751</v>
      </c>
    </row>
    <row r="478" spans="1:65" s="2" customFormat="1" ht="58.5">
      <c r="A478" s="36"/>
      <c r="B478" s="37"/>
      <c r="C478" s="38"/>
      <c r="D478" s="188" t="s">
        <v>144</v>
      </c>
      <c r="E478" s="38"/>
      <c r="F478" s="189" t="s">
        <v>752</v>
      </c>
      <c r="G478" s="38"/>
      <c r="H478" s="38"/>
      <c r="I478" s="190"/>
      <c r="J478" s="38"/>
      <c r="K478" s="38"/>
      <c r="L478" s="41"/>
      <c r="M478" s="191"/>
      <c r="N478" s="192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144</v>
      </c>
      <c r="AU478" s="19" t="s">
        <v>86</v>
      </c>
    </row>
    <row r="479" spans="1:65" s="13" customFormat="1" ht="11.25">
      <c r="B479" s="193"/>
      <c r="C479" s="194"/>
      <c r="D479" s="188" t="s">
        <v>146</v>
      </c>
      <c r="E479" s="195" t="s">
        <v>19</v>
      </c>
      <c r="F479" s="196" t="s">
        <v>724</v>
      </c>
      <c r="G479" s="194"/>
      <c r="H479" s="195" t="s">
        <v>19</v>
      </c>
      <c r="I479" s="197"/>
      <c r="J479" s="194"/>
      <c r="K479" s="194"/>
      <c r="L479" s="198"/>
      <c r="M479" s="199"/>
      <c r="N479" s="200"/>
      <c r="O479" s="200"/>
      <c r="P479" s="200"/>
      <c r="Q479" s="200"/>
      <c r="R479" s="200"/>
      <c r="S479" s="200"/>
      <c r="T479" s="201"/>
      <c r="AT479" s="202" t="s">
        <v>146</v>
      </c>
      <c r="AU479" s="202" t="s">
        <v>86</v>
      </c>
      <c r="AV479" s="13" t="s">
        <v>83</v>
      </c>
      <c r="AW479" s="13" t="s">
        <v>37</v>
      </c>
      <c r="AX479" s="13" t="s">
        <v>75</v>
      </c>
      <c r="AY479" s="202" t="s">
        <v>135</v>
      </c>
    </row>
    <row r="480" spans="1:65" s="14" customFormat="1" ht="11.25">
      <c r="B480" s="203"/>
      <c r="C480" s="204"/>
      <c r="D480" s="188" t="s">
        <v>146</v>
      </c>
      <c r="E480" s="205" t="s">
        <v>19</v>
      </c>
      <c r="F480" s="206" t="s">
        <v>725</v>
      </c>
      <c r="G480" s="204"/>
      <c r="H480" s="207">
        <v>41.6</v>
      </c>
      <c r="I480" s="208"/>
      <c r="J480" s="204"/>
      <c r="K480" s="204"/>
      <c r="L480" s="209"/>
      <c r="M480" s="210"/>
      <c r="N480" s="211"/>
      <c r="O480" s="211"/>
      <c r="P480" s="211"/>
      <c r="Q480" s="211"/>
      <c r="R480" s="211"/>
      <c r="S480" s="211"/>
      <c r="T480" s="212"/>
      <c r="AT480" s="213" t="s">
        <v>146</v>
      </c>
      <c r="AU480" s="213" t="s">
        <v>86</v>
      </c>
      <c r="AV480" s="14" t="s">
        <v>86</v>
      </c>
      <c r="AW480" s="14" t="s">
        <v>37</v>
      </c>
      <c r="AX480" s="14" t="s">
        <v>83</v>
      </c>
      <c r="AY480" s="213" t="s">
        <v>135</v>
      </c>
    </row>
    <row r="481" spans="1:65" s="12" customFormat="1" ht="22.9" customHeight="1">
      <c r="B481" s="159"/>
      <c r="C481" s="160"/>
      <c r="D481" s="161" t="s">
        <v>74</v>
      </c>
      <c r="E481" s="173" t="s">
        <v>753</v>
      </c>
      <c r="F481" s="173" t="s">
        <v>754</v>
      </c>
      <c r="G481" s="160"/>
      <c r="H481" s="160"/>
      <c r="I481" s="163"/>
      <c r="J481" s="174">
        <f>BK481</f>
        <v>0</v>
      </c>
      <c r="K481" s="160"/>
      <c r="L481" s="165"/>
      <c r="M481" s="166"/>
      <c r="N481" s="167"/>
      <c r="O481" s="167"/>
      <c r="P481" s="168">
        <f>SUM(P482:P483)</f>
        <v>0</v>
      </c>
      <c r="Q481" s="167"/>
      <c r="R481" s="168">
        <f>SUM(R482:R483)</f>
        <v>0</v>
      </c>
      <c r="S481" s="167"/>
      <c r="T481" s="169">
        <f>SUM(T482:T483)</f>
        <v>0</v>
      </c>
      <c r="AR481" s="170" t="s">
        <v>83</v>
      </c>
      <c r="AT481" s="171" t="s">
        <v>74</v>
      </c>
      <c r="AU481" s="171" t="s">
        <v>83</v>
      </c>
      <c r="AY481" s="170" t="s">
        <v>135</v>
      </c>
      <c r="BK481" s="172">
        <f>SUM(BK482:BK483)</f>
        <v>0</v>
      </c>
    </row>
    <row r="482" spans="1:65" s="2" customFormat="1" ht="24.2" customHeight="1">
      <c r="A482" s="36"/>
      <c r="B482" s="37"/>
      <c r="C482" s="175" t="s">
        <v>755</v>
      </c>
      <c r="D482" s="175" t="s">
        <v>137</v>
      </c>
      <c r="E482" s="176" t="s">
        <v>756</v>
      </c>
      <c r="F482" s="177" t="s">
        <v>757</v>
      </c>
      <c r="G482" s="178" t="s">
        <v>285</v>
      </c>
      <c r="H482" s="179">
        <v>5.4770000000000003</v>
      </c>
      <c r="I482" s="180"/>
      <c r="J482" s="181">
        <f>ROUND(I482*H482,2)</f>
        <v>0</v>
      </c>
      <c r="K482" s="177" t="s">
        <v>141</v>
      </c>
      <c r="L482" s="41"/>
      <c r="M482" s="182" t="s">
        <v>19</v>
      </c>
      <c r="N482" s="183" t="s">
        <v>46</v>
      </c>
      <c r="O482" s="66"/>
      <c r="P482" s="184">
        <f>O482*H482</f>
        <v>0</v>
      </c>
      <c r="Q482" s="184">
        <v>0</v>
      </c>
      <c r="R482" s="184">
        <f>Q482*H482</f>
        <v>0</v>
      </c>
      <c r="S482" s="184">
        <v>0</v>
      </c>
      <c r="T482" s="185">
        <f>S482*H482</f>
        <v>0</v>
      </c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R482" s="186" t="s">
        <v>142</v>
      </c>
      <c r="AT482" s="186" t="s">
        <v>137</v>
      </c>
      <c r="AU482" s="186" t="s">
        <v>86</v>
      </c>
      <c r="AY482" s="19" t="s">
        <v>135</v>
      </c>
      <c r="BE482" s="187">
        <f>IF(N482="základní",J482,0)</f>
        <v>0</v>
      </c>
      <c r="BF482" s="187">
        <f>IF(N482="snížená",J482,0)</f>
        <v>0</v>
      </c>
      <c r="BG482" s="187">
        <f>IF(N482="zákl. přenesená",J482,0)</f>
        <v>0</v>
      </c>
      <c r="BH482" s="187">
        <f>IF(N482="sníž. přenesená",J482,0)</f>
        <v>0</v>
      </c>
      <c r="BI482" s="187">
        <f>IF(N482="nulová",J482,0)</f>
        <v>0</v>
      </c>
      <c r="BJ482" s="19" t="s">
        <v>83</v>
      </c>
      <c r="BK482" s="187">
        <f>ROUND(I482*H482,2)</f>
        <v>0</v>
      </c>
      <c r="BL482" s="19" t="s">
        <v>142</v>
      </c>
      <c r="BM482" s="186" t="s">
        <v>758</v>
      </c>
    </row>
    <row r="483" spans="1:65" s="2" customFormat="1" ht="39">
      <c r="A483" s="36"/>
      <c r="B483" s="37"/>
      <c r="C483" s="38"/>
      <c r="D483" s="188" t="s">
        <v>144</v>
      </c>
      <c r="E483" s="38"/>
      <c r="F483" s="189" t="s">
        <v>759</v>
      </c>
      <c r="G483" s="38"/>
      <c r="H483" s="38"/>
      <c r="I483" s="190"/>
      <c r="J483" s="38"/>
      <c r="K483" s="38"/>
      <c r="L483" s="41"/>
      <c r="M483" s="191"/>
      <c r="N483" s="192"/>
      <c r="O483" s="66"/>
      <c r="P483" s="66"/>
      <c r="Q483" s="66"/>
      <c r="R483" s="66"/>
      <c r="S483" s="66"/>
      <c r="T483" s="67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T483" s="19" t="s">
        <v>144</v>
      </c>
      <c r="AU483" s="19" t="s">
        <v>86</v>
      </c>
    </row>
    <row r="484" spans="1:65" s="12" customFormat="1" ht="25.9" customHeight="1">
      <c r="B484" s="159"/>
      <c r="C484" s="160"/>
      <c r="D484" s="161" t="s">
        <v>74</v>
      </c>
      <c r="E484" s="162" t="s">
        <v>299</v>
      </c>
      <c r="F484" s="162" t="s">
        <v>760</v>
      </c>
      <c r="G484" s="160"/>
      <c r="H484" s="160"/>
      <c r="I484" s="163"/>
      <c r="J484" s="164">
        <f>BK484</f>
        <v>0</v>
      </c>
      <c r="K484" s="160"/>
      <c r="L484" s="165"/>
      <c r="M484" s="166"/>
      <c r="N484" s="167"/>
      <c r="O484" s="167"/>
      <c r="P484" s="168">
        <f>P485</f>
        <v>0</v>
      </c>
      <c r="Q484" s="167"/>
      <c r="R484" s="168">
        <f>R485</f>
        <v>4.7999999999999996E-3</v>
      </c>
      <c r="S484" s="167"/>
      <c r="T484" s="169">
        <f>T485</f>
        <v>0</v>
      </c>
      <c r="AR484" s="170" t="s">
        <v>154</v>
      </c>
      <c r="AT484" s="171" t="s">
        <v>74</v>
      </c>
      <c r="AU484" s="171" t="s">
        <v>75</v>
      </c>
      <c r="AY484" s="170" t="s">
        <v>135</v>
      </c>
      <c r="BK484" s="172">
        <f>BK485</f>
        <v>0</v>
      </c>
    </row>
    <row r="485" spans="1:65" s="12" customFormat="1" ht="22.9" customHeight="1">
      <c r="B485" s="159"/>
      <c r="C485" s="160"/>
      <c r="D485" s="161" t="s">
        <v>74</v>
      </c>
      <c r="E485" s="173" t="s">
        <v>761</v>
      </c>
      <c r="F485" s="173" t="s">
        <v>762</v>
      </c>
      <c r="G485" s="160"/>
      <c r="H485" s="160"/>
      <c r="I485" s="163"/>
      <c r="J485" s="174">
        <f>BK485</f>
        <v>0</v>
      </c>
      <c r="K485" s="160"/>
      <c r="L485" s="165"/>
      <c r="M485" s="166"/>
      <c r="N485" s="167"/>
      <c r="O485" s="167"/>
      <c r="P485" s="168">
        <f>SUM(P486:P489)</f>
        <v>0</v>
      </c>
      <c r="Q485" s="167"/>
      <c r="R485" s="168">
        <f>SUM(R486:R489)</f>
        <v>4.7999999999999996E-3</v>
      </c>
      <c r="S485" s="167"/>
      <c r="T485" s="169">
        <f>SUM(T486:T489)</f>
        <v>0</v>
      </c>
      <c r="AR485" s="170" t="s">
        <v>154</v>
      </c>
      <c r="AT485" s="171" t="s">
        <v>74</v>
      </c>
      <c r="AU485" s="171" t="s">
        <v>83</v>
      </c>
      <c r="AY485" s="170" t="s">
        <v>135</v>
      </c>
      <c r="BK485" s="172">
        <f>SUM(BK486:BK489)</f>
        <v>0</v>
      </c>
    </row>
    <row r="486" spans="1:65" s="2" customFormat="1" ht="14.45" customHeight="1">
      <c r="A486" s="36"/>
      <c r="B486" s="37"/>
      <c r="C486" s="175" t="s">
        <v>763</v>
      </c>
      <c r="D486" s="175" t="s">
        <v>137</v>
      </c>
      <c r="E486" s="176" t="s">
        <v>764</v>
      </c>
      <c r="F486" s="177" t="s">
        <v>765</v>
      </c>
      <c r="G486" s="178" t="s">
        <v>162</v>
      </c>
      <c r="H486" s="179">
        <v>32</v>
      </c>
      <c r="I486" s="180"/>
      <c r="J486" s="181">
        <f>ROUND(I486*H486,2)</f>
        <v>0</v>
      </c>
      <c r="K486" s="177" t="s">
        <v>141</v>
      </c>
      <c r="L486" s="41"/>
      <c r="M486" s="182" t="s">
        <v>19</v>
      </c>
      <c r="N486" s="183" t="s">
        <v>46</v>
      </c>
      <c r="O486" s="66"/>
      <c r="P486" s="184">
        <f>O486*H486</f>
        <v>0</v>
      </c>
      <c r="Q486" s="184">
        <v>1.4999999999999999E-4</v>
      </c>
      <c r="R486" s="184">
        <f>Q486*H486</f>
        <v>4.7999999999999996E-3</v>
      </c>
      <c r="S486" s="184">
        <v>0</v>
      </c>
      <c r="T486" s="185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6" t="s">
        <v>485</v>
      </c>
      <c r="AT486" s="186" t="s">
        <v>137</v>
      </c>
      <c r="AU486" s="186" t="s">
        <v>86</v>
      </c>
      <c r="AY486" s="19" t="s">
        <v>135</v>
      </c>
      <c r="BE486" s="187">
        <f>IF(N486="základní",J486,0)</f>
        <v>0</v>
      </c>
      <c r="BF486" s="187">
        <f>IF(N486="snížená",J486,0)</f>
        <v>0</v>
      </c>
      <c r="BG486" s="187">
        <f>IF(N486="zákl. přenesená",J486,0)</f>
        <v>0</v>
      </c>
      <c r="BH486" s="187">
        <f>IF(N486="sníž. přenesená",J486,0)</f>
        <v>0</v>
      </c>
      <c r="BI486" s="187">
        <f>IF(N486="nulová",J486,0)</f>
        <v>0</v>
      </c>
      <c r="BJ486" s="19" t="s">
        <v>83</v>
      </c>
      <c r="BK486" s="187">
        <f>ROUND(I486*H486,2)</f>
        <v>0</v>
      </c>
      <c r="BL486" s="19" t="s">
        <v>485</v>
      </c>
      <c r="BM486" s="186" t="s">
        <v>766</v>
      </c>
    </row>
    <row r="487" spans="1:65" s="13" customFormat="1" ht="11.25">
      <c r="B487" s="193"/>
      <c r="C487" s="194"/>
      <c r="D487" s="188" t="s">
        <v>146</v>
      </c>
      <c r="E487" s="195" t="s">
        <v>19</v>
      </c>
      <c r="F487" s="196" t="s">
        <v>767</v>
      </c>
      <c r="G487" s="194"/>
      <c r="H487" s="195" t="s">
        <v>19</v>
      </c>
      <c r="I487" s="197"/>
      <c r="J487" s="194"/>
      <c r="K487" s="194"/>
      <c r="L487" s="198"/>
      <c r="M487" s="199"/>
      <c r="N487" s="200"/>
      <c r="O487" s="200"/>
      <c r="P487" s="200"/>
      <c r="Q487" s="200"/>
      <c r="R487" s="200"/>
      <c r="S487" s="200"/>
      <c r="T487" s="201"/>
      <c r="AT487" s="202" t="s">
        <v>146</v>
      </c>
      <c r="AU487" s="202" t="s">
        <v>86</v>
      </c>
      <c r="AV487" s="13" t="s">
        <v>83</v>
      </c>
      <c r="AW487" s="13" t="s">
        <v>37</v>
      </c>
      <c r="AX487" s="13" t="s">
        <v>75</v>
      </c>
      <c r="AY487" s="202" t="s">
        <v>135</v>
      </c>
    </row>
    <row r="488" spans="1:65" s="13" customFormat="1" ht="11.25">
      <c r="B488" s="193"/>
      <c r="C488" s="194"/>
      <c r="D488" s="188" t="s">
        <v>146</v>
      </c>
      <c r="E488" s="195" t="s">
        <v>19</v>
      </c>
      <c r="F488" s="196" t="s">
        <v>768</v>
      </c>
      <c r="G488" s="194"/>
      <c r="H488" s="195" t="s">
        <v>19</v>
      </c>
      <c r="I488" s="197"/>
      <c r="J488" s="194"/>
      <c r="K488" s="194"/>
      <c r="L488" s="198"/>
      <c r="M488" s="199"/>
      <c r="N488" s="200"/>
      <c r="O488" s="200"/>
      <c r="P488" s="200"/>
      <c r="Q488" s="200"/>
      <c r="R488" s="200"/>
      <c r="S488" s="200"/>
      <c r="T488" s="201"/>
      <c r="AT488" s="202" t="s">
        <v>146</v>
      </c>
      <c r="AU488" s="202" t="s">
        <v>86</v>
      </c>
      <c r="AV488" s="13" t="s">
        <v>83</v>
      </c>
      <c r="AW488" s="13" t="s">
        <v>37</v>
      </c>
      <c r="AX488" s="13" t="s">
        <v>75</v>
      </c>
      <c r="AY488" s="202" t="s">
        <v>135</v>
      </c>
    </row>
    <row r="489" spans="1:65" s="14" customFormat="1" ht="11.25">
      <c r="B489" s="203"/>
      <c r="C489" s="204"/>
      <c r="D489" s="188" t="s">
        <v>146</v>
      </c>
      <c r="E489" s="205" t="s">
        <v>19</v>
      </c>
      <c r="F489" s="206" t="s">
        <v>769</v>
      </c>
      <c r="G489" s="204"/>
      <c r="H489" s="207">
        <v>32</v>
      </c>
      <c r="I489" s="208"/>
      <c r="J489" s="204"/>
      <c r="K489" s="204"/>
      <c r="L489" s="209"/>
      <c r="M489" s="246"/>
      <c r="N489" s="247"/>
      <c r="O489" s="247"/>
      <c r="P489" s="247"/>
      <c r="Q489" s="247"/>
      <c r="R489" s="247"/>
      <c r="S489" s="247"/>
      <c r="T489" s="248"/>
      <c r="AT489" s="213" t="s">
        <v>146</v>
      </c>
      <c r="AU489" s="213" t="s">
        <v>86</v>
      </c>
      <c r="AV489" s="14" t="s">
        <v>86</v>
      </c>
      <c r="AW489" s="14" t="s">
        <v>37</v>
      </c>
      <c r="AX489" s="14" t="s">
        <v>83</v>
      </c>
      <c r="AY489" s="213" t="s">
        <v>135</v>
      </c>
    </row>
    <row r="490" spans="1:65" s="2" customFormat="1" ht="6.95" customHeight="1">
      <c r="A490" s="36"/>
      <c r="B490" s="49"/>
      <c r="C490" s="50"/>
      <c r="D490" s="50"/>
      <c r="E490" s="50"/>
      <c r="F490" s="50"/>
      <c r="G490" s="50"/>
      <c r="H490" s="50"/>
      <c r="I490" s="50"/>
      <c r="J490" s="50"/>
      <c r="K490" s="50"/>
      <c r="L490" s="41"/>
      <c r="M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</row>
  </sheetData>
  <sheetProtection algorithmName="SHA-512" hashValue="9Nj8DZ0YsE4Pnu+FI48UrfQLh/jyave+lkWPXvjnFNJls3mIqJTdm6xPaXRdJhEscMtUtPcmwQw3skOGcpIvCQ==" saltValue="d4oCAyBVjR/8Wy8+qj8s8H1GXuQOk1FMbdxPak+YHrH5P55aeKjuH3oy8iXdCPJxWlTh9P3ESZGWy1Q9TUaq2w==" spinCount="100000" sheet="1" objects="1" scenarios="1" formatColumns="0" formatRows="0" autoFilter="0"/>
  <autoFilter ref="C88:K489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89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102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8" t="str">
        <f>'Rekapitulace stavby'!K6</f>
        <v>DC037014_Malsovice_od_cp82-cp35_RV_rozp_R3</v>
      </c>
      <c r="F7" s="379"/>
      <c r="G7" s="379"/>
      <c r="H7" s="379"/>
      <c r="L7" s="22"/>
    </row>
    <row r="8" spans="1:46" s="2" customFormat="1" ht="12" customHeight="1">
      <c r="A8" s="36"/>
      <c r="B8" s="41"/>
      <c r="C8" s="36"/>
      <c r="D8" s="107" t="s">
        <v>103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0" t="s">
        <v>770</v>
      </c>
      <c r="F9" s="381"/>
      <c r="G9" s="381"/>
      <c r="H9" s="381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90</v>
      </c>
      <c r="G11" s="36"/>
      <c r="H11" s="36"/>
      <c r="I11" s="107" t="s">
        <v>20</v>
      </c>
      <c r="J11" s="109" t="s">
        <v>771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5. 11. 2020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2" t="str">
        <f>'Rekapitulace stavby'!E14</f>
        <v>Vyplň údaj</v>
      </c>
      <c r="F18" s="383"/>
      <c r="G18" s="383"/>
      <c r="H18" s="383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4" t="s">
        <v>40</v>
      </c>
      <c r="F27" s="384"/>
      <c r="G27" s="384"/>
      <c r="H27" s="384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ROUND((SUM(BE85:BE211)),  2)</f>
        <v>0</v>
      </c>
      <c r="G33" s="36"/>
      <c r="H33" s="36"/>
      <c r="I33" s="120">
        <v>0.21</v>
      </c>
      <c r="J33" s="119">
        <f>ROUND(((SUM(BE85:BE211))*I33),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ROUND((SUM(BF85:BF211)),  2)</f>
        <v>0</v>
      </c>
      <c r="G34" s="36"/>
      <c r="H34" s="36"/>
      <c r="I34" s="120">
        <v>0.15</v>
      </c>
      <c r="J34" s="119">
        <f>ROUND(((SUM(BF85:BF211))*I34),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ROUND((SUM(BG85:BG211)),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ROUND((SUM(BH85:BH211)),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ROUND((SUM(BI85:BI211)),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5" t="str">
        <f>E7</f>
        <v>DC037014_Malsovice_od_cp82-cp35_RV_rozp_R3</v>
      </c>
      <c r="F48" s="386"/>
      <c r="G48" s="386"/>
      <c r="H48" s="38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8" t="str">
        <f>E9</f>
        <v>02 - Obnova dotčených povrchů</v>
      </c>
      <c r="F50" s="387"/>
      <c r="G50" s="387"/>
      <c r="H50" s="387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Malšovice</v>
      </c>
      <c r="G52" s="38"/>
      <c r="H52" s="38"/>
      <c r="I52" s="31" t="s">
        <v>23</v>
      </c>
      <c r="J52" s="61" t="str">
        <f>IF(J12="","",J12)</f>
        <v>5. 11. 2020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SVS a.s., Přítkovská 1689, 41550 Teplice</v>
      </c>
      <c r="G54" s="38"/>
      <c r="H54" s="38"/>
      <c r="I54" s="31" t="s">
        <v>33</v>
      </c>
      <c r="J54" s="34" t="str">
        <f>E21</f>
        <v>B-Projekty Teplice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B-Projekty Teplice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107</v>
      </c>
      <c r="D57" s="133"/>
      <c r="E57" s="133"/>
      <c r="F57" s="133"/>
      <c r="G57" s="133"/>
      <c r="H57" s="133"/>
      <c r="I57" s="133"/>
      <c r="J57" s="134" t="s">
        <v>108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109</v>
      </c>
    </row>
    <row r="60" spans="1:47" s="9" customFormat="1" ht="24.95" customHeight="1">
      <c r="B60" s="136"/>
      <c r="C60" s="137"/>
      <c r="D60" s="138" t="s">
        <v>110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111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772</v>
      </c>
      <c r="E62" s="145"/>
      <c r="F62" s="145"/>
      <c r="G62" s="145"/>
      <c r="H62" s="145"/>
      <c r="I62" s="145"/>
      <c r="J62" s="146">
        <f>J132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116</v>
      </c>
      <c r="E63" s="145"/>
      <c r="F63" s="145"/>
      <c r="G63" s="145"/>
      <c r="H63" s="145"/>
      <c r="I63" s="145"/>
      <c r="J63" s="146">
        <f>J159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773</v>
      </c>
      <c r="E64" s="145"/>
      <c r="F64" s="145"/>
      <c r="G64" s="145"/>
      <c r="H64" s="145"/>
      <c r="I64" s="145"/>
      <c r="J64" s="146">
        <f>J178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117</v>
      </c>
      <c r="E65" s="145"/>
      <c r="F65" s="145"/>
      <c r="G65" s="145"/>
      <c r="H65" s="145"/>
      <c r="I65" s="145"/>
      <c r="J65" s="146">
        <f>J209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120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85" t="str">
        <f>E7</f>
        <v>DC037014_Malsovice_od_cp82-cp35_RV_rozp_R3</v>
      </c>
      <c r="F75" s="386"/>
      <c r="G75" s="386"/>
      <c r="H75" s="386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103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38" t="str">
        <f>E9</f>
        <v>02 - Obnova dotčených povrchů</v>
      </c>
      <c r="F77" s="387"/>
      <c r="G77" s="387"/>
      <c r="H77" s="387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Malšovice</v>
      </c>
      <c r="G79" s="38"/>
      <c r="H79" s="38"/>
      <c r="I79" s="31" t="s">
        <v>23</v>
      </c>
      <c r="J79" s="61" t="str">
        <f>IF(J12="","",J12)</f>
        <v>5. 11. 2020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25.7" customHeight="1">
      <c r="A81" s="36"/>
      <c r="B81" s="37"/>
      <c r="C81" s="31" t="s">
        <v>25</v>
      </c>
      <c r="D81" s="38"/>
      <c r="E81" s="38"/>
      <c r="F81" s="29" t="str">
        <f>E15</f>
        <v>SVS a.s., Přítkovská 1689, 41550 Teplice</v>
      </c>
      <c r="G81" s="38"/>
      <c r="H81" s="38"/>
      <c r="I81" s="31" t="s">
        <v>33</v>
      </c>
      <c r="J81" s="34" t="str">
        <f>E21</f>
        <v>B-Projekty Teplice s.r.o.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25.7" customHeight="1">
      <c r="A82" s="36"/>
      <c r="B82" s="37"/>
      <c r="C82" s="31" t="s">
        <v>31</v>
      </c>
      <c r="D82" s="38"/>
      <c r="E82" s="38"/>
      <c r="F82" s="29" t="str">
        <f>IF(E18="","",E18)</f>
        <v>Vyplň údaj</v>
      </c>
      <c r="G82" s="38"/>
      <c r="H82" s="38"/>
      <c r="I82" s="31" t="s">
        <v>38</v>
      </c>
      <c r="J82" s="34" t="str">
        <f>E24</f>
        <v>B-Projekty Teplice s.r.o.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121</v>
      </c>
      <c r="D84" s="151" t="s">
        <v>60</v>
      </c>
      <c r="E84" s="151" t="s">
        <v>56</v>
      </c>
      <c r="F84" s="151" t="s">
        <v>57</v>
      </c>
      <c r="G84" s="151" t="s">
        <v>122</v>
      </c>
      <c r="H84" s="151" t="s">
        <v>123</v>
      </c>
      <c r="I84" s="151" t="s">
        <v>124</v>
      </c>
      <c r="J84" s="151" t="s">
        <v>108</v>
      </c>
      <c r="K84" s="152" t="s">
        <v>125</v>
      </c>
      <c r="L84" s="153"/>
      <c r="M84" s="70" t="s">
        <v>19</v>
      </c>
      <c r="N84" s="71" t="s">
        <v>45</v>
      </c>
      <c r="O84" s="71" t="s">
        <v>126</v>
      </c>
      <c r="P84" s="71" t="s">
        <v>127</v>
      </c>
      <c r="Q84" s="71" t="s">
        <v>128</v>
      </c>
      <c r="R84" s="71" t="s">
        <v>129</v>
      </c>
      <c r="S84" s="71" t="s">
        <v>130</v>
      </c>
      <c r="T84" s="72" t="s">
        <v>131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132</v>
      </c>
      <c r="D85" s="38"/>
      <c r="E85" s="38"/>
      <c r="F85" s="38"/>
      <c r="G85" s="38"/>
      <c r="H85" s="38"/>
      <c r="I85" s="38"/>
      <c r="J85" s="154">
        <f>BK85</f>
        <v>0</v>
      </c>
      <c r="K85" s="38"/>
      <c r="L85" s="41"/>
      <c r="M85" s="73"/>
      <c r="N85" s="155"/>
      <c r="O85" s="74"/>
      <c r="P85" s="156">
        <f>P86</f>
        <v>0</v>
      </c>
      <c r="Q85" s="74"/>
      <c r="R85" s="156">
        <f>R86</f>
        <v>179.08706209999997</v>
      </c>
      <c r="S85" s="74"/>
      <c r="T85" s="157">
        <f>T86</f>
        <v>278.32330000000002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74</v>
      </c>
      <c r="AU85" s="19" t="s">
        <v>109</v>
      </c>
      <c r="BK85" s="158">
        <f>BK86</f>
        <v>0</v>
      </c>
    </row>
    <row r="86" spans="1:65" s="12" customFormat="1" ht="25.9" customHeight="1">
      <c r="B86" s="159"/>
      <c r="C86" s="160"/>
      <c r="D86" s="161" t="s">
        <v>74</v>
      </c>
      <c r="E86" s="162" t="s">
        <v>133</v>
      </c>
      <c r="F86" s="162" t="s">
        <v>134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P87+P132+P159+P178+P209</f>
        <v>0</v>
      </c>
      <c r="Q86" s="167"/>
      <c r="R86" s="168">
        <f>R87+R132+R159+R178+R209</f>
        <v>179.08706209999997</v>
      </c>
      <c r="S86" s="167"/>
      <c r="T86" s="169">
        <f>T87+T132+T159+T178+T209</f>
        <v>278.32330000000002</v>
      </c>
      <c r="AR86" s="170" t="s">
        <v>83</v>
      </c>
      <c r="AT86" s="171" t="s">
        <v>74</v>
      </c>
      <c r="AU86" s="171" t="s">
        <v>75</v>
      </c>
      <c r="AY86" s="170" t="s">
        <v>135</v>
      </c>
      <c r="BK86" s="172">
        <f>BK87+BK132+BK159+BK178+BK209</f>
        <v>0</v>
      </c>
    </row>
    <row r="87" spans="1:65" s="12" customFormat="1" ht="22.9" customHeight="1">
      <c r="B87" s="159"/>
      <c r="C87" s="160"/>
      <c r="D87" s="161" t="s">
        <v>74</v>
      </c>
      <c r="E87" s="173" t="s">
        <v>83</v>
      </c>
      <c r="F87" s="173" t="s">
        <v>136</v>
      </c>
      <c r="G87" s="160"/>
      <c r="H87" s="160"/>
      <c r="I87" s="163"/>
      <c r="J87" s="174">
        <f>BK87</f>
        <v>0</v>
      </c>
      <c r="K87" s="160"/>
      <c r="L87" s="165"/>
      <c r="M87" s="166"/>
      <c r="N87" s="167"/>
      <c r="O87" s="167"/>
      <c r="P87" s="168">
        <f>SUM(P88:P131)</f>
        <v>0</v>
      </c>
      <c r="Q87" s="167"/>
      <c r="R87" s="168">
        <f>SUM(R88:R131)</f>
        <v>4.9491500000000008E-2</v>
      </c>
      <c r="S87" s="167"/>
      <c r="T87" s="169">
        <f>SUM(T88:T131)</f>
        <v>278.32330000000002</v>
      </c>
      <c r="AR87" s="170" t="s">
        <v>83</v>
      </c>
      <c r="AT87" s="171" t="s">
        <v>74</v>
      </c>
      <c r="AU87" s="171" t="s">
        <v>83</v>
      </c>
      <c r="AY87" s="170" t="s">
        <v>135</v>
      </c>
      <c r="BK87" s="172">
        <f>SUM(BK88:BK131)</f>
        <v>0</v>
      </c>
    </row>
    <row r="88" spans="1:65" s="2" customFormat="1" ht="14.45" customHeight="1">
      <c r="A88" s="36"/>
      <c r="B88" s="37"/>
      <c r="C88" s="175" t="s">
        <v>83</v>
      </c>
      <c r="D88" s="175" t="s">
        <v>137</v>
      </c>
      <c r="E88" s="176" t="s">
        <v>774</v>
      </c>
      <c r="F88" s="177" t="s">
        <v>775</v>
      </c>
      <c r="G88" s="178" t="s">
        <v>162</v>
      </c>
      <c r="H88" s="179">
        <v>1</v>
      </c>
      <c r="I88" s="180"/>
      <c r="J88" s="181">
        <f>ROUND(I88*H88,2)</f>
        <v>0</v>
      </c>
      <c r="K88" s="177" t="s">
        <v>141</v>
      </c>
      <c r="L88" s="41"/>
      <c r="M88" s="182" t="s">
        <v>19</v>
      </c>
      <c r="N88" s="183" t="s">
        <v>46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142</v>
      </c>
      <c r="AT88" s="186" t="s">
        <v>137</v>
      </c>
      <c r="AU88" s="186" t="s">
        <v>86</v>
      </c>
      <c r="AY88" s="19" t="s">
        <v>135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83</v>
      </c>
      <c r="BK88" s="187">
        <f>ROUND(I88*H88,2)</f>
        <v>0</v>
      </c>
      <c r="BL88" s="19" t="s">
        <v>142</v>
      </c>
      <c r="BM88" s="186" t="s">
        <v>776</v>
      </c>
    </row>
    <row r="89" spans="1:65" s="2" customFormat="1" ht="78">
      <c r="A89" s="36"/>
      <c r="B89" s="37"/>
      <c r="C89" s="38"/>
      <c r="D89" s="188" t="s">
        <v>144</v>
      </c>
      <c r="E89" s="38"/>
      <c r="F89" s="189" t="s">
        <v>777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144</v>
      </c>
      <c r="AU89" s="19" t="s">
        <v>86</v>
      </c>
    </row>
    <row r="90" spans="1:65" s="2" customFormat="1" ht="14.45" customHeight="1">
      <c r="A90" s="36"/>
      <c r="B90" s="37"/>
      <c r="C90" s="175" t="s">
        <v>86</v>
      </c>
      <c r="D90" s="175" t="s">
        <v>137</v>
      </c>
      <c r="E90" s="176" t="s">
        <v>778</v>
      </c>
      <c r="F90" s="177" t="s">
        <v>779</v>
      </c>
      <c r="G90" s="178" t="s">
        <v>162</v>
      </c>
      <c r="H90" s="179">
        <v>1</v>
      </c>
      <c r="I90" s="180"/>
      <c r="J90" s="181">
        <f>ROUND(I90*H90,2)</f>
        <v>0</v>
      </c>
      <c r="K90" s="177" t="s">
        <v>141</v>
      </c>
      <c r="L90" s="41"/>
      <c r="M90" s="182" t="s">
        <v>19</v>
      </c>
      <c r="N90" s="183" t="s">
        <v>46</v>
      </c>
      <c r="O90" s="66"/>
      <c r="P90" s="184">
        <f>O90*H90</f>
        <v>0</v>
      </c>
      <c r="Q90" s="184">
        <v>1.8000000000000001E-4</v>
      </c>
      <c r="R90" s="184">
        <f>Q90*H90</f>
        <v>1.8000000000000001E-4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142</v>
      </c>
      <c r="AT90" s="186" t="s">
        <v>137</v>
      </c>
      <c r="AU90" s="186" t="s">
        <v>86</v>
      </c>
      <c r="AY90" s="19" t="s">
        <v>135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83</v>
      </c>
      <c r="BK90" s="187">
        <f>ROUND(I90*H90,2)</f>
        <v>0</v>
      </c>
      <c r="BL90" s="19" t="s">
        <v>142</v>
      </c>
      <c r="BM90" s="186" t="s">
        <v>780</v>
      </c>
    </row>
    <row r="91" spans="1:65" s="2" customFormat="1" ht="146.25">
      <c r="A91" s="36"/>
      <c r="B91" s="37"/>
      <c r="C91" s="38"/>
      <c r="D91" s="188" t="s">
        <v>144</v>
      </c>
      <c r="E91" s="38"/>
      <c r="F91" s="189" t="s">
        <v>781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144</v>
      </c>
      <c r="AU91" s="19" t="s">
        <v>86</v>
      </c>
    </row>
    <row r="92" spans="1:65" s="2" customFormat="1" ht="37.9" customHeight="1">
      <c r="A92" s="36"/>
      <c r="B92" s="37"/>
      <c r="C92" s="175" t="s">
        <v>154</v>
      </c>
      <c r="D92" s="175" t="s">
        <v>137</v>
      </c>
      <c r="E92" s="176" t="s">
        <v>782</v>
      </c>
      <c r="F92" s="177" t="s">
        <v>783</v>
      </c>
      <c r="G92" s="178" t="s">
        <v>227</v>
      </c>
      <c r="H92" s="179">
        <v>259.45</v>
      </c>
      <c r="I92" s="180"/>
      <c r="J92" s="181">
        <f>ROUND(I92*H92,2)</f>
        <v>0</v>
      </c>
      <c r="K92" s="177" t="s">
        <v>141</v>
      </c>
      <c r="L92" s="41"/>
      <c r="M92" s="182" t="s">
        <v>19</v>
      </c>
      <c r="N92" s="183" t="s">
        <v>46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0.44</v>
      </c>
      <c r="T92" s="185">
        <f>S92*H92</f>
        <v>114.158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142</v>
      </c>
      <c r="AT92" s="186" t="s">
        <v>137</v>
      </c>
      <c r="AU92" s="186" t="s">
        <v>86</v>
      </c>
      <c r="AY92" s="19" t="s">
        <v>135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83</v>
      </c>
      <c r="BK92" s="187">
        <f>ROUND(I92*H92,2)</f>
        <v>0</v>
      </c>
      <c r="BL92" s="19" t="s">
        <v>142</v>
      </c>
      <c r="BM92" s="186" t="s">
        <v>784</v>
      </c>
    </row>
    <row r="93" spans="1:65" s="2" customFormat="1" ht="175.5">
      <c r="A93" s="36"/>
      <c r="B93" s="37"/>
      <c r="C93" s="38"/>
      <c r="D93" s="188" t="s">
        <v>144</v>
      </c>
      <c r="E93" s="38"/>
      <c r="F93" s="189" t="s">
        <v>785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144</v>
      </c>
      <c r="AU93" s="19" t="s">
        <v>86</v>
      </c>
    </row>
    <row r="94" spans="1:65" s="13" customFormat="1" ht="11.25">
      <c r="B94" s="193"/>
      <c r="C94" s="194"/>
      <c r="D94" s="188" t="s">
        <v>146</v>
      </c>
      <c r="E94" s="195" t="s">
        <v>19</v>
      </c>
      <c r="F94" s="196" t="s">
        <v>786</v>
      </c>
      <c r="G94" s="194"/>
      <c r="H94" s="195" t="s">
        <v>19</v>
      </c>
      <c r="I94" s="197"/>
      <c r="J94" s="194"/>
      <c r="K94" s="194"/>
      <c r="L94" s="198"/>
      <c r="M94" s="199"/>
      <c r="N94" s="200"/>
      <c r="O94" s="200"/>
      <c r="P94" s="200"/>
      <c r="Q94" s="200"/>
      <c r="R94" s="200"/>
      <c r="S94" s="200"/>
      <c r="T94" s="201"/>
      <c r="AT94" s="202" t="s">
        <v>146</v>
      </c>
      <c r="AU94" s="202" t="s">
        <v>86</v>
      </c>
      <c r="AV94" s="13" t="s">
        <v>83</v>
      </c>
      <c r="AW94" s="13" t="s">
        <v>37</v>
      </c>
      <c r="AX94" s="13" t="s">
        <v>75</v>
      </c>
      <c r="AY94" s="202" t="s">
        <v>135</v>
      </c>
    </row>
    <row r="95" spans="1:65" s="13" customFormat="1" ht="11.25">
      <c r="B95" s="193"/>
      <c r="C95" s="194"/>
      <c r="D95" s="188" t="s">
        <v>146</v>
      </c>
      <c r="E95" s="195" t="s">
        <v>19</v>
      </c>
      <c r="F95" s="196" t="s">
        <v>787</v>
      </c>
      <c r="G95" s="194"/>
      <c r="H95" s="195" t="s">
        <v>19</v>
      </c>
      <c r="I95" s="197"/>
      <c r="J95" s="194"/>
      <c r="K95" s="194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146</v>
      </c>
      <c r="AU95" s="202" t="s">
        <v>86</v>
      </c>
      <c r="AV95" s="13" t="s">
        <v>83</v>
      </c>
      <c r="AW95" s="13" t="s">
        <v>37</v>
      </c>
      <c r="AX95" s="13" t="s">
        <v>75</v>
      </c>
      <c r="AY95" s="202" t="s">
        <v>135</v>
      </c>
    </row>
    <row r="96" spans="1:65" s="14" customFormat="1" ht="11.25">
      <c r="B96" s="203"/>
      <c r="C96" s="204"/>
      <c r="D96" s="188" t="s">
        <v>146</v>
      </c>
      <c r="E96" s="205" t="s">
        <v>19</v>
      </c>
      <c r="F96" s="206" t="s">
        <v>788</v>
      </c>
      <c r="G96" s="204"/>
      <c r="H96" s="207">
        <v>259.45</v>
      </c>
      <c r="I96" s="208"/>
      <c r="J96" s="204"/>
      <c r="K96" s="204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146</v>
      </c>
      <c r="AU96" s="213" t="s">
        <v>86</v>
      </c>
      <c r="AV96" s="14" t="s">
        <v>86</v>
      </c>
      <c r="AW96" s="14" t="s">
        <v>37</v>
      </c>
      <c r="AX96" s="14" t="s">
        <v>83</v>
      </c>
      <c r="AY96" s="213" t="s">
        <v>135</v>
      </c>
    </row>
    <row r="97" spans="1:65" s="2" customFormat="1" ht="24.2" customHeight="1">
      <c r="A97" s="36"/>
      <c r="B97" s="37"/>
      <c r="C97" s="175" t="s">
        <v>142</v>
      </c>
      <c r="D97" s="175" t="s">
        <v>137</v>
      </c>
      <c r="E97" s="176" t="s">
        <v>789</v>
      </c>
      <c r="F97" s="177" t="s">
        <v>790</v>
      </c>
      <c r="G97" s="178" t="s">
        <v>227</v>
      </c>
      <c r="H97" s="179">
        <v>259.45</v>
      </c>
      <c r="I97" s="180"/>
      <c r="J97" s="181">
        <f>ROUND(I97*H97,2)</f>
        <v>0</v>
      </c>
      <c r="K97" s="177" t="s">
        <v>141</v>
      </c>
      <c r="L97" s="41"/>
      <c r="M97" s="182" t="s">
        <v>19</v>
      </c>
      <c r="N97" s="183" t="s">
        <v>46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9.8000000000000004E-2</v>
      </c>
      <c r="T97" s="185">
        <f>S97*H97</f>
        <v>25.426099999999998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142</v>
      </c>
      <c r="AT97" s="186" t="s">
        <v>137</v>
      </c>
      <c r="AU97" s="186" t="s">
        <v>86</v>
      </c>
      <c r="AY97" s="19" t="s">
        <v>135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83</v>
      </c>
      <c r="BK97" s="187">
        <f>ROUND(I97*H97,2)</f>
        <v>0</v>
      </c>
      <c r="BL97" s="19" t="s">
        <v>142</v>
      </c>
      <c r="BM97" s="186" t="s">
        <v>791</v>
      </c>
    </row>
    <row r="98" spans="1:65" s="2" customFormat="1" ht="175.5">
      <c r="A98" s="36"/>
      <c r="B98" s="37"/>
      <c r="C98" s="38"/>
      <c r="D98" s="188" t="s">
        <v>144</v>
      </c>
      <c r="E98" s="38"/>
      <c r="F98" s="189" t="s">
        <v>785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144</v>
      </c>
      <c r="AU98" s="19" t="s">
        <v>86</v>
      </c>
    </row>
    <row r="99" spans="1:65" s="13" customFormat="1" ht="11.25">
      <c r="B99" s="193"/>
      <c r="C99" s="194"/>
      <c r="D99" s="188" t="s">
        <v>146</v>
      </c>
      <c r="E99" s="195" t="s">
        <v>19</v>
      </c>
      <c r="F99" s="196" t="s">
        <v>792</v>
      </c>
      <c r="G99" s="194"/>
      <c r="H99" s="195" t="s">
        <v>19</v>
      </c>
      <c r="I99" s="197"/>
      <c r="J99" s="194"/>
      <c r="K99" s="194"/>
      <c r="L99" s="198"/>
      <c r="M99" s="199"/>
      <c r="N99" s="200"/>
      <c r="O99" s="200"/>
      <c r="P99" s="200"/>
      <c r="Q99" s="200"/>
      <c r="R99" s="200"/>
      <c r="S99" s="200"/>
      <c r="T99" s="201"/>
      <c r="AT99" s="202" t="s">
        <v>146</v>
      </c>
      <c r="AU99" s="202" t="s">
        <v>86</v>
      </c>
      <c r="AV99" s="13" t="s">
        <v>83</v>
      </c>
      <c r="AW99" s="13" t="s">
        <v>37</v>
      </c>
      <c r="AX99" s="13" t="s">
        <v>75</v>
      </c>
      <c r="AY99" s="202" t="s">
        <v>135</v>
      </c>
    </row>
    <row r="100" spans="1:65" s="13" customFormat="1" ht="11.25">
      <c r="B100" s="193"/>
      <c r="C100" s="194"/>
      <c r="D100" s="188" t="s">
        <v>146</v>
      </c>
      <c r="E100" s="195" t="s">
        <v>19</v>
      </c>
      <c r="F100" s="196" t="s">
        <v>787</v>
      </c>
      <c r="G100" s="194"/>
      <c r="H100" s="195" t="s">
        <v>19</v>
      </c>
      <c r="I100" s="197"/>
      <c r="J100" s="194"/>
      <c r="K100" s="194"/>
      <c r="L100" s="198"/>
      <c r="M100" s="199"/>
      <c r="N100" s="200"/>
      <c r="O100" s="200"/>
      <c r="P100" s="200"/>
      <c r="Q100" s="200"/>
      <c r="R100" s="200"/>
      <c r="S100" s="200"/>
      <c r="T100" s="201"/>
      <c r="AT100" s="202" t="s">
        <v>146</v>
      </c>
      <c r="AU100" s="202" t="s">
        <v>86</v>
      </c>
      <c r="AV100" s="13" t="s">
        <v>83</v>
      </c>
      <c r="AW100" s="13" t="s">
        <v>37</v>
      </c>
      <c r="AX100" s="13" t="s">
        <v>75</v>
      </c>
      <c r="AY100" s="202" t="s">
        <v>135</v>
      </c>
    </row>
    <row r="101" spans="1:65" s="14" customFormat="1" ht="11.25">
      <c r="B101" s="203"/>
      <c r="C101" s="204"/>
      <c r="D101" s="188" t="s">
        <v>146</v>
      </c>
      <c r="E101" s="205" t="s">
        <v>19</v>
      </c>
      <c r="F101" s="206" t="s">
        <v>788</v>
      </c>
      <c r="G101" s="204"/>
      <c r="H101" s="207">
        <v>259.45</v>
      </c>
      <c r="I101" s="208"/>
      <c r="J101" s="204"/>
      <c r="K101" s="204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146</v>
      </c>
      <c r="AU101" s="213" t="s">
        <v>86</v>
      </c>
      <c r="AV101" s="14" t="s">
        <v>86</v>
      </c>
      <c r="AW101" s="14" t="s">
        <v>37</v>
      </c>
      <c r="AX101" s="14" t="s">
        <v>83</v>
      </c>
      <c r="AY101" s="213" t="s">
        <v>135</v>
      </c>
    </row>
    <row r="102" spans="1:65" s="2" customFormat="1" ht="24.2" customHeight="1">
      <c r="A102" s="36"/>
      <c r="B102" s="37"/>
      <c r="C102" s="175" t="s">
        <v>165</v>
      </c>
      <c r="D102" s="175" t="s">
        <v>137</v>
      </c>
      <c r="E102" s="176" t="s">
        <v>793</v>
      </c>
      <c r="F102" s="177" t="s">
        <v>794</v>
      </c>
      <c r="G102" s="178" t="s">
        <v>227</v>
      </c>
      <c r="H102" s="179">
        <v>541.95000000000005</v>
      </c>
      <c r="I102" s="180"/>
      <c r="J102" s="181">
        <f>ROUND(I102*H102,2)</f>
        <v>0</v>
      </c>
      <c r="K102" s="177" t="s">
        <v>141</v>
      </c>
      <c r="L102" s="41"/>
      <c r="M102" s="182" t="s">
        <v>19</v>
      </c>
      <c r="N102" s="183" t="s">
        <v>46</v>
      </c>
      <c r="O102" s="66"/>
      <c r="P102" s="184">
        <f>O102*H102</f>
        <v>0</v>
      </c>
      <c r="Q102" s="184">
        <v>9.0000000000000006E-5</v>
      </c>
      <c r="R102" s="184">
        <f>Q102*H102</f>
        <v>4.8775500000000006E-2</v>
      </c>
      <c r="S102" s="184">
        <v>0.25600000000000001</v>
      </c>
      <c r="T102" s="185">
        <f>S102*H102</f>
        <v>138.73920000000001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142</v>
      </c>
      <c r="AT102" s="186" t="s">
        <v>137</v>
      </c>
      <c r="AU102" s="186" t="s">
        <v>86</v>
      </c>
      <c r="AY102" s="19" t="s">
        <v>135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83</v>
      </c>
      <c r="BK102" s="187">
        <f>ROUND(I102*H102,2)</f>
        <v>0</v>
      </c>
      <c r="BL102" s="19" t="s">
        <v>142</v>
      </c>
      <c r="BM102" s="186" t="s">
        <v>795</v>
      </c>
    </row>
    <row r="103" spans="1:65" s="2" customFormat="1" ht="195">
      <c r="A103" s="36"/>
      <c r="B103" s="37"/>
      <c r="C103" s="38"/>
      <c r="D103" s="188" t="s">
        <v>144</v>
      </c>
      <c r="E103" s="38"/>
      <c r="F103" s="189" t="s">
        <v>796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144</v>
      </c>
      <c r="AU103" s="19" t="s">
        <v>86</v>
      </c>
    </row>
    <row r="104" spans="1:65" s="13" customFormat="1" ht="11.25">
      <c r="B104" s="193"/>
      <c r="C104" s="194"/>
      <c r="D104" s="188" t="s">
        <v>146</v>
      </c>
      <c r="E104" s="195" t="s">
        <v>19</v>
      </c>
      <c r="F104" s="196" t="s">
        <v>797</v>
      </c>
      <c r="G104" s="194"/>
      <c r="H104" s="195" t="s">
        <v>19</v>
      </c>
      <c r="I104" s="197"/>
      <c r="J104" s="194"/>
      <c r="K104" s="194"/>
      <c r="L104" s="198"/>
      <c r="M104" s="199"/>
      <c r="N104" s="200"/>
      <c r="O104" s="200"/>
      <c r="P104" s="200"/>
      <c r="Q104" s="200"/>
      <c r="R104" s="200"/>
      <c r="S104" s="200"/>
      <c r="T104" s="201"/>
      <c r="AT104" s="202" t="s">
        <v>146</v>
      </c>
      <c r="AU104" s="202" t="s">
        <v>86</v>
      </c>
      <c r="AV104" s="13" t="s">
        <v>83</v>
      </c>
      <c r="AW104" s="13" t="s">
        <v>37</v>
      </c>
      <c r="AX104" s="13" t="s">
        <v>75</v>
      </c>
      <c r="AY104" s="202" t="s">
        <v>135</v>
      </c>
    </row>
    <row r="105" spans="1:65" s="13" customFormat="1" ht="11.25">
      <c r="B105" s="193"/>
      <c r="C105" s="194"/>
      <c r="D105" s="188" t="s">
        <v>146</v>
      </c>
      <c r="E105" s="195" t="s">
        <v>19</v>
      </c>
      <c r="F105" s="196" t="s">
        <v>798</v>
      </c>
      <c r="G105" s="194"/>
      <c r="H105" s="195" t="s">
        <v>19</v>
      </c>
      <c r="I105" s="197"/>
      <c r="J105" s="194"/>
      <c r="K105" s="194"/>
      <c r="L105" s="198"/>
      <c r="M105" s="199"/>
      <c r="N105" s="200"/>
      <c r="O105" s="200"/>
      <c r="P105" s="200"/>
      <c r="Q105" s="200"/>
      <c r="R105" s="200"/>
      <c r="S105" s="200"/>
      <c r="T105" s="201"/>
      <c r="AT105" s="202" t="s">
        <v>146</v>
      </c>
      <c r="AU105" s="202" t="s">
        <v>86</v>
      </c>
      <c r="AV105" s="13" t="s">
        <v>83</v>
      </c>
      <c r="AW105" s="13" t="s">
        <v>37</v>
      </c>
      <c r="AX105" s="13" t="s">
        <v>75</v>
      </c>
      <c r="AY105" s="202" t="s">
        <v>135</v>
      </c>
    </row>
    <row r="106" spans="1:65" s="14" customFormat="1" ht="11.25">
      <c r="B106" s="203"/>
      <c r="C106" s="204"/>
      <c r="D106" s="188" t="s">
        <v>146</v>
      </c>
      <c r="E106" s="205" t="s">
        <v>19</v>
      </c>
      <c r="F106" s="206" t="s">
        <v>799</v>
      </c>
      <c r="G106" s="204"/>
      <c r="H106" s="207">
        <v>541.95000000000005</v>
      </c>
      <c r="I106" s="208"/>
      <c r="J106" s="204"/>
      <c r="K106" s="204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146</v>
      </c>
      <c r="AU106" s="213" t="s">
        <v>86</v>
      </c>
      <c r="AV106" s="14" t="s">
        <v>86</v>
      </c>
      <c r="AW106" s="14" t="s">
        <v>37</v>
      </c>
      <c r="AX106" s="14" t="s">
        <v>83</v>
      </c>
      <c r="AY106" s="213" t="s">
        <v>135</v>
      </c>
    </row>
    <row r="107" spans="1:65" s="2" customFormat="1" ht="14.45" customHeight="1">
      <c r="A107" s="36"/>
      <c r="B107" s="37"/>
      <c r="C107" s="175" t="s">
        <v>169</v>
      </c>
      <c r="D107" s="175" t="s">
        <v>137</v>
      </c>
      <c r="E107" s="176" t="s">
        <v>800</v>
      </c>
      <c r="F107" s="177" t="s">
        <v>801</v>
      </c>
      <c r="G107" s="178" t="s">
        <v>227</v>
      </c>
      <c r="H107" s="179">
        <v>35.76</v>
      </c>
      <c r="I107" s="180"/>
      <c r="J107" s="181">
        <f>ROUND(I107*H107,2)</f>
        <v>0</v>
      </c>
      <c r="K107" s="177" t="s">
        <v>141</v>
      </c>
      <c r="L107" s="41"/>
      <c r="M107" s="182" t="s">
        <v>19</v>
      </c>
      <c r="N107" s="183" t="s">
        <v>46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142</v>
      </c>
      <c r="AT107" s="186" t="s">
        <v>137</v>
      </c>
      <c r="AU107" s="186" t="s">
        <v>86</v>
      </c>
      <c r="AY107" s="19" t="s">
        <v>135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83</v>
      </c>
      <c r="BK107" s="187">
        <f>ROUND(I107*H107,2)</f>
        <v>0</v>
      </c>
      <c r="BL107" s="19" t="s">
        <v>142</v>
      </c>
      <c r="BM107" s="186" t="s">
        <v>802</v>
      </c>
    </row>
    <row r="108" spans="1:65" s="2" customFormat="1" ht="68.25">
      <c r="A108" s="36"/>
      <c r="B108" s="37"/>
      <c r="C108" s="38"/>
      <c r="D108" s="188" t="s">
        <v>144</v>
      </c>
      <c r="E108" s="38"/>
      <c r="F108" s="189" t="s">
        <v>803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144</v>
      </c>
      <c r="AU108" s="19" t="s">
        <v>86</v>
      </c>
    </row>
    <row r="109" spans="1:65" s="13" customFormat="1" ht="11.25">
      <c r="B109" s="193"/>
      <c r="C109" s="194"/>
      <c r="D109" s="188" t="s">
        <v>146</v>
      </c>
      <c r="E109" s="195" t="s">
        <v>19</v>
      </c>
      <c r="F109" s="196" t="s">
        <v>804</v>
      </c>
      <c r="G109" s="194"/>
      <c r="H109" s="195" t="s">
        <v>19</v>
      </c>
      <c r="I109" s="197"/>
      <c r="J109" s="194"/>
      <c r="K109" s="194"/>
      <c r="L109" s="198"/>
      <c r="M109" s="199"/>
      <c r="N109" s="200"/>
      <c r="O109" s="200"/>
      <c r="P109" s="200"/>
      <c r="Q109" s="200"/>
      <c r="R109" s="200"/>
      <c r="S109" s="200"/>
      <c r="T109" s="201"/>
      <c r="AT109" s="202" t="s">
        <v>146</v>
      </c>
      <c r="AU109" s="202" t="s">
        <v>86</v>
      </c>
      <c r="AV109" s="13" t="s">
        <v>83</v>
      </c>
      <c r="AW109" s="13" t="s">
        <v>37</v>
      </c>
      <c r="AX109" s="13" t="s">
        <v>75</v>
      </c>
      <c r="AY109" s="202" t="s">
        <v>135</v>
      </c>
    </row>
    <row r="110" spans="1:65" s="13" customFormat="1" ht="11.25">
      <c r="B110" s="193"/>
      <c r="C110" s="194"/>
      <c r="D110" s="188" t="s">
        <v>146</v>
      </c>
      <c r="E110" s="195" t="s">
        <v>19</v>
      </c>
      <c r="F110" s="196" t="s">
        <v>805</v>
      </c>
      <c r="G110" s="194"/>
      <c r="H110" s="195" t="s">
        <v>19</v>
      </c>
      <c r="I110" s="197"/>
      <c r="J110" s="194"/>
      <c r="K110" s="194"/>
      <c r="L110" s="198"/>
      <c r="M110" s="199"/>
      <c r="N110" s="200"/>
      <c r="O110" s="200"/>
      <c r="P110" s="200"/>
      <c r="Q110" s="200"/>
      <c r="R110" s="200"/>
      <c r="S110" s="200"/>
      <c r="T110" s="201"/>
      <c r="AT110" s="202" t="s">
        <v>146</v>
      </c>
      <c r="AU110" s="202" t="s">
        <v>86</v>
      </c>
      <c r="AV110" s="13" t="s">
        <v>83</v>
      </c>
      <c r="AW110" s="13" t="s">
        <v>37</v>
      </c>
      <c r="AX110" s="13" t="s">
        <v>75</v>
      </c>
      <c r="AY110" s="202" t="s">
        <v>135</v>
      </c>
    </row>
    <row r="111" spans="1:65" s="14" customFormat="1" ht="11.25">
      <c r="B111" s="203"/>
      <c r="C111" s="204"/>
      <c r="D111" s="188" t="s">
        <v>146</v>
      </c>
      <c r="E111" s="205" t="s">
        <v>19</v>
      </c>
      <c r="F111" s="206" t="s">
        <v>806</v>
      </c>
      <c r="G111" s="204"/>
      <c r="H111" s="207">
        <v>35.76</v>
      </c>
      <c r="I111" s="208"/>
      <c r="J111" s="204"/>
      <c r="K111" s="204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146</v>
      </c>
      <c r="AU111" s="213" t="s">
        <v>86</v>
      </c>
      <c r="AV111" s="14" t="s">
        <v>86</v>
      </c>
      <c r="AW111" s="14" t="s">
        <v>37</v>
      </c>
      <c r="AX111" s="14" t="s">
        <v>83</v>
      </c>
      <c r="AY111" s="213" t="s">
        <v>135</v>
      </c>
    </row>
    <row r="112" spans="1:65" s="2" customFormat="1" ht="24.2" customHeight="1">
      <c r="A112" s="36"/>
      <c r="B112" s="37"/>
      <c r="C112" s="175" t="s">
        <v>173</v>
      </c>
      <c r="D112" s="175" t="s">
        <v>137</v>
      </c>
      <c r="E112" s="176" t="s">
        <v>807</v>
      </c>
      <c r="F112" s="177" t="s">
        <v>808</v>
      </c>
      <c r="G112" s="178" t="s">
        <v>162</v>
      </c>
      <c r="H112" s="179">
        <v>1</v>
      </c>
      <c r="I112" s="180"/>
      <c r="J112" s="181">
        <f>ROUND(I112*H112,2)</f>
        <v>0</v>
      </c>
      <c r="K112" s="177" t="s">
        <v>141</v>
      </c>
      <c r="L112" s="41"/>
      <c r="M112" s="182" t="s">
        <v>19</v>
      </c>
      <c r="N112" s="183" t="s">
        <v>46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142</v>
      </c>
      <c r="AT112" s="186" t="s">
        <v>137</v>
      </c>
      <c r="AU112" s="186" t="s">
        <v>86</v>
      </c>
      <c r="AY112" s="19" t="s">
        <v>135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83</v>
      </c>
      <c r="BK112" s="187">
        <f>ROUND(I112*H112,2)</f>
        <v>0</v>
      </c>
      <c r="BL112" s="19" t="s">
        <v>142</v>
      </c>
      <c r="BM112" s="186" t="s">
        <v>809</v>
      </c>
    </row>
    <row r="113" spans="1:65" s="2" customFormat="1" ht="39">
      <c r="A113" s="36"/>
      <c r="B113" s="37"/>
      <c r="C113" s="38"/>
      <c r="D113" s="188" t="s">
        <v>144</v>
      </c>
      <c r="E113" s="38"/>
      <c r="F113" s="189" t="s">
        <v>810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144</v>
      </c>
      <c r="AU113" s="19" t="s">
        <v>86</v>
      </c>
    </row>
    <row r="114" spans="1:65" s="13" customFormat="1" ht="11.25">
      <c r="B114" s="193"/>
      <c r="C114" s="194"/>
      <c r="D114" s="188" t="s">
        <v>146</v>
      </c>
      <c r="E114" s="195" t="s">
        <v>19</v>
      </c>
      <c r="F114" s="196" t="s">
        <v>811</v>
      </c>
      <c r="G114" s="194"/>
      <c r="H114" s="195" t="s">
        <v>19</v>
      </c>
      <c r="I114" s="197"/>
      <c r="J114" s="194"/>
      <c r="K114" s="194"/>
      <c r="L114" s="198"/>
      <c r="M114" s="199"/>
      <c r="N114" s="200"/>
      <c r="O114" s="200"/>
      <c r="P114" s="200"/>
      <c r="Q114" s="200"/>
      <c r="R114" s="200"/>
      <c r="S114" s="200"/>
      <c r="T114" s="201"/>
      <c r="AT114" s="202" t="s">
        <v>146</v>
      </c>
      <c r="AU114" s="202" t="s">
        <v>86</v>
      </c>
      <c r="AV114" s="13" t="s">
        <v>83</v>
      </c>
      <c r="AW114" s="13" t="s">
        <v>37</v>
      </c>
      <c r="AX114" s="13" t="s">
        <v>75</v>
      </c>
      <c r="AY114" s="202" t="s">
        <v>135</v>
      </c>
    </row>
    <row r="115" spans="1:65" s="14" customFormat="1" ht="11.25">
      <c r="B115" s="203"/>
      <c r="C115" s="204"/>
      <c r="D115" s="188" t="s">
        <v>146</v>
      </c>
      <c r="E115" s="205" t="s">
        <v>19</v>
      </c>
      <c r="F115" s="206" t="s">
        <v>83</v>
      </c>
      <c r="G115" s="204"/>
      <c r="H115" s="207">
        <v>1</v>
      </c>
      <c r="I115" s="208"/>
      <c r="J115" s="204"/>
      <c r="K115" s="204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146</v>
      </c>
      <c r="AU115" s="213" t="s">
        <v>86</v>
      </c>
      <c r="AV115" s="14" t="s">
        <v>86</v>
      </c>
      <c r="AW115" s="14" t="s">
        <v>37</v>
      </c>
      <c r="AX115" s="14" t="s">
        <v>83</v>
      </c>
      <c r="AY115" s="213" t="s">
        <v>135</v>
      </c>
    </row>
    <row r="116" spans="1:65" s="2" customFormat="1" ht="24.2" customHeight="1">
      <c r="A116" s="36"/>
      <c r="B116" s="37"/>
      <c r="C116" s="175" t="s">
        <v>177</v>
      </c>
      <c r="D116" s="175" t="s">
        <v>137</v>
      </c>
      <c r="E116" s="176" t="s">
        <v>812</v>
      </c>
      <c r="F116" s="177" t="s">
        <v>813</v>
      </c>
      <c r="G116" s="178" t="s">
        <v>162</v>
      </c>
      <c r="H116" s="179">
        <v>2</v>
      </c>
      <c r="I116" s="180"/>
      <c r="J116" s="181">
        <f>ROUND(I116*H116,2)</f>
        <v>0</v>
      </c>
      <c r="K116" s="177" t="s">
        <v>141</v>
      </c>
      <c r="L116" s="41"/>
      <c r="M116" s="182" t="s">
        <v>19</v>
      </c>
      <c r="N116" s="183" t="s">
        <v>46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142</v>
      </c>
      <c r="AT116" s="186" t="s">
        <v>137</v>
      </c>
      <c r="AU116" s="186" t="s">
        <v>86</v>
      </c>
      <c r="AY116" s="19" t="s">
        <v>135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83</v>
      </c>
      <c r="BK116" s="187">
        <f>ROUND(I116*H116,2)</f>
        <v>0</v>
      </c>
      <c r="BL116" s="19" t="s">
        <v>142</v>
      </c>
      <c r="BM116" s="186" t="s">
        <v>814</v>
      </c>
    </row>
    <row r="117" spans="1:65" s="2" customFormat="1" ht="39">
      <c r="A117" s="36"/>
      <c r="B117" s="37"/>
      <c r="C117" s="38"/>
      <c r="D117" s="188" t="s">
        <v>144</v>
      </c>
      <c r="E117" s="38"/>
      <c r="F117" s="189" t="s">
        <v>810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144</v>
      </c>
      <c r="AU117" s="19" t="s">
        <v>86</v>
      </c>
    </row>
    <row r="118" spans="1:65" s="13" customFormat="1" ht="11.25">
      <c r="B118" s="193"/>
      <c r="C118" s="194"/>
      <c r="D118" s="188" t="s">
        <v>146</v>
      </c>
      <c r="E118" s="195" t="s">
        <v>19</v>
      </c>
      <c r="F118" s="196" t="s">
        <v>811</v>
      </c>
      <c r="G118" s="194"/>
      <c r="H118" s="195" t="s">
        <v>19</v>
      </c>
      <c r="I118" s="197"/>
      <c r="J118" s="194"/>
      <c r="K118" s="194"/>
      <c r="L118" s="198"/>
      <c r="M118" s="199"/>
      <c r="N118" s="200"/>
      <c r="O118" s="200"/>
      <c r="P118" s="200"/>
      <c r="Q118" s="200"/>
      <c r="R118" s="200"/>
      <c r="S118" s="200"/>
      <c r="T118" s="201"/>
      <c r="AT118" s="202" t="s">
        <v>146</v>
      </c>
      <c r="AU118" s="202" t="s">
        <v>86</v>
      </c>
      <c r="AV118" s="13" t="s">
        <v>83</v>
      </c>
      <c r="AW118" s="13" t="s">
        <v>37</v>
      </c>
      <c r="AX118" s="13" t="s">
        <v>75</v>
      </c>
      <c r="AY118" s="202" t="s">
        <v>135</v>
      </c>
    </row>
    <row r="119" spans="1:65" s="14" customFormat="1" ht="11.25">
      <c r="B119" s="203"/>
      <c r="C119" s="204"/>
      <c r="D119" s="188" t="s">
        <v>146</v>
      </c>
      <c r="E119" s="205" t="s">
        <v>19</v>
      </c>
      <c r="F119" s="206" t="s">
        <v>815</v>
      </c>
      <c r="G119" s="204"/>
      <c r="H119" s="207">
        <v>2</v>
      </c>
      <c r="I119" s="208"/>
      <c r="J119" s="204"/>
      <c r="K119" s="204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146</v>
      </c>
      <c r="AU119" s="213" t="s">
        <v>86</v>
      </c>
      <c r="AV119" s="14" t="s">
        <v>86</v>
      </c>
      <c r="AW119" s="14" t="s">
        <v>37</v>
      </c>
      <c r="AX119" s="14" t="s">
        <v>83</v>
      </c>
      <c r="AY119" s="213" t="s">
        <v>135</v>
      </c>
    </row>
    <row r="120" spans="1:65" s="2" customFormat="1" ht="24.2" customHeight="1">
      <c r="A120" s="36"/>
      <c r="B120" s="37"/>
      <c r="C120" s="175" t="s">
        <v>182</v>
      </c>
      <c r="D120" s="175" t="s">
        <v>137</v>
      </c>
      <c r="E120" s="176" t="s">
        <v>816</v>
      </c>
      <c r="F120" s="177" t="s">
        <v>817</v>
      </c>
      <c r="G120" s="178" t="s">
        <v>227</v>
      </c>
      <c r="H120" s="179">
        <v>35.76</v>
      </c>
      <c r="I120" s="180"/>
      <c r="J120" s="181">
        <f>ROUND(I120*H120,2)</f>
        <v>0</v>
      </c>
      <c r="K120" s="177" t="s">
        <v>141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142</v>
      </c>
      <c r="AT120" s="186" t="s">
        <v>137</v>
      </c>
      <c r="AU120" s="186" t="s">
        <v>86</v>
      </c>
      <c r="AY120" s="19" t="s">
        <v>135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142</v>
      </c>
      <c r="BM120" s="186" t="s">
        <v>818</v>
      </c>
    </row>
    <row r="121" spans="1:65" s="2" customFormat="1" ht="48.75">
      <c r="A121" s="36"/>
      <c r="B121" s="37"/>
      <c r="C121" s="38"/>
      <c r="D121" s="188" t="s">
        <v>144</v>
      </c>
      <c r="E121" s="38"/>
      <c r="F121" s="189" t="s">
        <v>819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144</v>
      </c>
      <c r="AU121" s="19" t="s">
        <v>86</v>
      </c>
    </row>
    <row r="122" spans="1:65" s="13" customFormat="1" ht="11.25">
      <c r="B122" s="193"/>
      <c r="C122" s="194"/>
      <c r="D122" s="188" t="s">
        <v>146</v>
      </c>
      <c r="E122" s="195" t="s">
        <v>19</v>
      </c>
      <c r="F122" s="196" t="s">
        <v>804</v>
      </c>
      <c r="G122" s="194"/>
      <c r="H122" s="195" t="s">
        <v>19</v>
      </c>
      <c r="I122" s="197"/>
      <c r="J122" s="194"/>
      <c r="K122" s="194"/>
      <c r="L122" s="198"/>
      <c r="M122" s="199"/>
      <c r="N122" s="200"/>
      <c r="O122" s="200"/>
      <c r="P122" s="200"/>
      <c r="Q122" s="200"/>
      <c r="R122" s="200"/>
      <c r="S122" s="200"/>
      <c r="T122" s="201"/>
      <c r="AT122" s="202" t="s">
        <v>146</v>
      </c>
      <c r="AU122" s="202" t="s">
        <v>86</v>
      </c>
      <c r="AV122" s="13" t="s">
        <v>83</v>
      </c>
      <c r="AW122" s="13" t="s">
        <v>37</v>
      </c>
      <c r="AX122" s="13" t="s">
        <v>75</v>
      </c>
      <c r="AY122" s="202" t="s">
        <v>135</v>
      </c>
    </row>
    <row r="123" spans="1:65" s="13" customFormat="1" ht="11.25">
      <c r="B123" s="193"/>
      <c r="C123" s="194"/>
      <c r="D123" s="188" t="s">
        <v>146</v>
      </c>
      <c r="E123" s="195" t="s">
        <v>19</v>
      </c>
      <c r="F123" s="196" t="s">
        <v>805</v>
      </c>
      <c r="G123" s="194"/>
      <c r="H123" s="195" t="s">
        <v>19</v>
      </c>
      <c r="I123" s="197"/>
      <c r="J123" s="194"/>
      <c r="K123" s="194"/>
      <c r="L123" s="198"/>
      <c r="M123" s="199"/>
      <c r="N123" s="200"/>
      <c r="O123" s="200"/>
      <c r="P123" s="200"/>
      <c r="Q123" s="200"/>
      <c r="R123" s="200"/>
      <c r="S123" s="200"/>
      <c r="T123" s="201"/>
      <c r="AT123" s="202" t="s">
        <v>146</v>
      </c>
      <c r="AU123" s="202" t="s">
        <v>86</v>
      </c>
      <c r="AV123" s="13" t="s">
        <v>83</v>
      </c>
      <c r="AW123" s="13" t="s">
        <v>37</v>
      </c>
      <c r="AX123" s="13" t="s">
        <v>75</v>
      </c>
      <c r="AY123" s="202" t="s">
        <v>135</v>
      </c>
    </row>
    <row r="124" spans="1:65" s="14" customFormat="1" ht="11.25">
      <c r="B124" s="203"/>
      <c r="C124" s="204"/>
      <c r="D124" s="188" t="s">
        <v>146</v>
      </c>
      <c r="E124" s="205" t="s">
        <v>19</v>
      </c>
      <c r="F124" s="206" t="s">
        <v>806</v>
      </c>
      <c r="G124" s="204"/>
      <c r="H124" s="207">
        <v>35.76</v>
      </c>
      <c r="I124" s="208"/>
      <c r="J124" s="204"/>
      <c r="K124" s="204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146</v>
      </c>
      <c r="AU124" s="213" t="s">
        <v>86</v>
      </c>
      <c r="AV124" s="14" t="s">
        <v>86</v>
      </c>
      <c r="AW124" s="14" t="s">
        <v>37</v>
      </c>
      <c r="AX124" s="14" t="s">
        <v>83</v>
      </c>
      <c r="AY124" s="213" t="s">
        <v>135</v>
      </c>
    </row>
    <row r="125" spans="1:65" s="2" customFormat="1" ht="24.2" customHeight="1">
      <c r="A125" s="36"/>
      <c r="B125" s="37"/>
      <c r="C125" s="175" t="s">
        <v>186</v>
      </c>
      <c r="D125" s="175" t="s">
        <v>137</v>
      </c>
      <c r="E125" s="176" t="s">
        <v>820</v>
      </c>
      <c r="F125" s="177" t="s">
        <v>821</v>
      </c>
      <c r="G125" s="178" t="s">
        <v>227</v>
      </c>
      <c r="H125" s="179">
        <v>35.76</v>
      </c>
      <c r="I125" s="180"/>
      <c r="J125" s="181">
        <f>ROUND(I125*H125,2)</f>
        <v>0</v>
      </c>
      <c r="K125" s="177" t="s">
        <v>141</v>
      </c>
      <c r="L125" s="41"/>
      <c r="M125" s="182" t="s">
        <v>19</v>
      </c>
      <c r="N125" s="183" t="s">
        <v>46</v>
      </c>
      <c r="O125" s="66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142</v>
      </c>
      <c r="AT125" s="186" t="s">
        <v>137</v>
      </c>
      <c r="AU125" s="186" t="s">
        <v>86</v>
      </c>
      <c r="AY125" s="19" t="s">
        <v>135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19" t="s">
        <v>83</v>
      </c>
      <c r="BK125" s="187">
        <f>ROUND(I125*H125,2)</f>
        <v>0</v>
      </c>
      <c r="BL125" s="19" t="s">
        <v>142</v>
      </c>
      <c r="BM125" s="186" t="s">
        <v>822</v>
      </c>
    </row>
    <row r="126" spans="1:65" s="2" customFormat="1" ht="107.25">
      <c r="A126" s="36"/>
      <c r="B126" s="37"/>
      <c r="C126" s="38"/>
      <c r="D126" s="188" t="s">
        <v>144</v>
      </c>
      <c r="E126" s="38"/>
      <c r="F126" s="189" t="s">
        <v>823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144</v>
      </c>
      <c r="AU126" s="19" t="s">
        <v>86</v>
      </c>
    </row>
    <row r="127" spans="1:65" s="13" customFormat="1" ht="11.25">
      <c r="B127" s="193"/>
      <c r="C127" s="194"/>
      <c r="D127" s="188" t="s">
        <v>146</v>
      </c>
      <c r="E127" s="195" t="s">
        <v>19</v>
      </c>
      <c r="F127" s="196" t="s">
        <v>805</v>
      </c>
      <c r="G127" s="194"/>
      <c r="H127" s="195" t="s">
        <v>19</v>
      </c>
      <c r="I127" s="197"/>
      <c r="J127" s="194"/>
      <c r="K127" s="194"/>
      <c r="L127" s="198"/>
      <c r="M127" s="199"/>
      <c r="N127" s="200"/>
      <c r="O127" s="200"/>
      <c r="P127" s="200"/>
      <c r="Q127" s="200"/>
      <c r="R127" s="200"/>
      <c r="S127" s="200"/>
      <c r="T127" s="201"/>
      <c r="AT127" s="202" t="s">
        <v>146</v>
      </c>
      <c r="AU127" s="202" t="s">
        <v>86</v>
      </c>
      <c r="AV127" s="13" t="s">
        <v>83</v>
      </c>
      <c r="AW127" s="13" t="s">
        <v>37</v>
      </c>
      <c r="AX127" s="13" t="s">
        <v>75</v>
      </c>
      <c r="AY127" s="202" t="s">
        <v>135</v>
      </c>
    </row>
    <row r="128" spans="1:65" s="14" customFormat="1" ht="11.25">
      <c r="B128" s="203"/>
      <c r="C128" s="204"/>
      <c r="D128" s="188" t="s">
        <v>146</v>
      </c>
      <c r="E128" s="205" t="s">
        <v>19</v>
      </c>
      <c r="F128" s="206" t="s">
        <v>806</v>
      </c>
      <c r="G128" s="204"/>
      <c r="H128" s="207">
        <v>35.76</v>
      </c>
      <c r="I128" s="208"/>
      <c r="J128" s="204"/>
      <c r="K128" s="204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146</v>
      </c>
      <c r="AU128" s="213" t="s">
        <v>86</v>
      </c>
      <c r="AV128" s="14" t="s">
        <v>86</v>
      </c>
      <c r="AW128" s="14" t="s">
        <v>37</v>
      </c>
      <c r="AX128" s="14" t="s">
        <v>83</v>
      </c>
      <c r="AY128" s="213" t="s">
        <v>135</v>
      </c>
    </row>
    <row r="129" spans="1:65" s="2" customFormat="1" ht="14.45" customHeight="1">
      <c r="A129" s="36"/>
      <c r="B129" s="37"/>
      <c r="C129" s="236" t="s">
        <v>194</v>
      </c>
      <c r="D129" s="236" t="s">
        <v>299</v>
      </c>
      <c r="E129" s="237" t="s">
        <v>824</v>
      </c>
      <c r="F129" s="238" t="s">
        <v>825</v>
      </c>
      <c r="G129" s="239" t="s">
        <v>744</v>
      </c>
      <c r="H129" s="240">
        <v>0.53600000000000003</v>
      </c>
      <c r="I129" s="241"/>
      <c r="J129" s="242">
        <f>ROUND(I129*H129,2)</f>
        <v>0</v>
      </c>
      <c r="K129" s="238" t="s">
        <v>141</v>
      </c>
      <c r="L129" s="243"/>
      <c r="M129" s="244" t="s">
        <v>19</v>
      </c>
      <c r="N129" s="245" t="s">
        <v>46</v>
      </c>
      <c r="O129" s="66"/>
      <c r="P129" s="184">
        <f>O129*H129</f>
        <v>0</v>
      </c>
      <c r="Q129" s="184">
        <v>1E-3</v>
      </c>
      <c r="R129" s="184">
        <f>Q129*H129</f>
        <v>5.3600000000000002E-4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177</v>
      </c>
      <c r="AT129" s="186" t="s">
        <v>299</v>
      </c>
      <c r="AU129" s="186" t="s">
        <v>86</v>
      </c>
      <c r="AY129" s="19" t="s">
        <v>135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83</v>
      </c>
      <c r="BK129" s="187">
        <f>ROUND(I129*H129,2)</f>
        <v>0</v>
      </c>
      <c r="BL129" s="19" t="s">
        <v>142</v>
      </c>
      <c r="BM129" s="186" t="s">
        <v>826</v>
      </c>
    </row>
    <row r="130" spans="1:65" s="14" customFormat="1" ht="11.25">
      <c r="B130" s="203"/>
      <c r="C130" s="204"/>
      <c r="D130" s="188" t="s">
        <v>146</v>
      </c>
      <c r="E130" s="205" t="s">
        <v>19</v>
      </c>
      <c r="F130" s="206" t="s">
        <v>806</v>
      </c>
      <c r="G130" s="204"/>
      <c r="H130" s="207">
        <v>35.76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146</v>
      </c>
      <c r="AU130" s="213" t="s">
        <v>86</v>
      </c>
      <c r="AV130" s="14" t="s">
        <v>86</v>
      </c>
      <c r="AW130" s="14" t="s">
        <v>37</v>
      </c>
      <c r="AX130" s="14" t="s">
        <v>83</v>
      </c>
      <c r="AY130" s="213" t="s">
        <v>135</v>
      </c>
    </row>
    <row r="131" spans="1:65" s="14" customFormat="1" ht="11.25">
      <c r="B131" s="203"/>
      <c r="C131" s="204"/>
      <c r="D131" s="188" t="s">
        <v>146</v>
      </c>
      <c r="E131" s="204"/>
      <c r="F131" s="206" t="s">
        <v>827</v>
      </c>
      <c r="G131" s="204"/>
      <c r="H131" s="207">
        <v>0.53600000000000003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146</v>
      </c>
      <c r="AU131" s="213" t="s">
        <v>86</v>
      </c>
      <c r="AV131" s="14" t="s">
        <v>86</v>
      </c>
      <c r="AW131" s="14" t="s">
        <v>4</v>
      </c>
      <c r="AX131" s="14" t="s">
        <v>83</v>
      </c>
      <c r="AY131" s="213" t="s">
        <v>135</v>
      </c>
    </row>
    <row r="132" spans="1:65" s="12" customFormat="1" ht="22.9" customHeight="1">
      <c r="B132" s="159"/>
      <c r="C132" s="160"/>
      <c r="D132" s="161" t="s">
        <v>74</v>
      </c>
      <c r="E132" s="173" t="s">
        <v>165</v>
      </c>
      <c r="F132" s="173" t="s">
        <v>828</v>
      </c>
      <c r="G132" s="160"/>
      <c r="H132" s="160"/>
      <c r="I132" s="163"/>
      <c r="J132" s="174">
        <f>BK132</f>
        <v>0</v>
      </c>
      <c r="K132" s="160"/>
      <c r="L132" s="165"/>
      <c r="M132" s="166"/>
      <c r="N132" s="167"/>
      <c r="O132" s="167"/>
      <c r="P132" s="168">
        <f>SUM(P133:P158)</f>
        <v>0</v>
      </c>
      <c r="Q132" s="167"/>
      <c r="R132" s="168">
        <f>SUM(R133:R158)</f>
        <v>179.02049999999997</v>
      </c>
      <c r="S132" s="167"/>
      <c r="T132" s="169">
        <f>SUM(T133:T158)</f>
        <v>0</v>
      </c>
      <c r="AR132" s="170" t="s">
        <v>83</v>
      </c>
      <c r="AT132" s="171" t="s">
        <v>74</v>
      </c>
      <c r="AU132" s="171" t="s">
        <v>83</v>
      </c>
      <c r="AY132" s="170" t="s">
        <v>135</v>
      </c>
      <c r="BK132" s="172">
        <f>SUM(BK133:BK158)</f>
        <v>0</v>
      </c>
    </row>
    <row r="133" spans="1:65" s="2" customFormat="1" ht="24.2" customHeight="1">
      <c r="A133" s="36"/>
      <c r="B133" s="37"/>
      <c r="C133" s="175" t="s">
        <v>203</v>
      </c>
      <c r="D133" s="175" t="s">
        <v>137</v>
      </c>
      <c r="E133" s="176" t="s">
        <v>829</v>
      </c>
      <c r="F133" s="177" t="s">
        <v>830</v>
      </c>
      <c r="G133" s="178" t="s">
        <v>227</v>
      </c>
      <c r="H133" s="179">
        <v>259.45</v>
      </c>
      <c r="I133" s="180"/>
      <c r="J133" s="181">
        <f>ROUND(I133*H133,2)</f>
        <v>0</v>
      </c>
      <c r="K133" s="177" t="s">
        <v>141</v>
      </c>
      <c r="L133" s="41"/>
      <c r="M133" s="182" t="s">
        <v>19</v>
      </c>
      <c r="N133" s="183" t="s">
        <v>46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142</v>
      </c>
      <c r="AT133" s="186" t="s">
        <v>137</v>
      </c>
      <c r="AU133" s="186" t="s">
        <v>86</v>
      </c>
      <c r="AY133" s="19" t="s">
        <v>135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83</v>
      </c>
      <c r="BK133" s="187">
        <f>ROUND(I133*H133,2)</f>
        <v>0</v>
      </c>
      <c r="BL133" s="19" t="s">
        <v>142</v>
      </c>
      <c r="BM133" s="186" t="s">
        <v>831</v>
      </c>
    </row>
    <row r="134" spans="1:65" s="2" customFormat="1" ht="48.75">
      <c r="A134" s="36"/>
      <c r="B134" s="37"/>
      <c r="C134" s="38"/>
      <c r="D134" s="188" t="s">
        <v>144</v>
      </c>
      <c r="E134" s="38"/>
      <c r="F134" s="189" t="s">
        <v>832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144</v>
      </c>
      <c r="AU134" s="19" t="s">
        <v>86</v>
      </c>
    </row>
    <row r="135" spans="1:65" s="13" customFormat="1" ht="11.25">
      <c r="B135" s="193"/>
      <c r="C135" s="194"/>
      <c r="D135" s="188" t="s">
        <v>146</v>
      </c>
      <c r="E135" s="195" t="s">
        <v>19</v>
      </c>
      <c r="F135" s="196" t="s">
        <v>792</v>
      </c>
      <c r="G135" s="194"/>
      <c r="H135" s="195" t="s">
        <v>19</v>
      </c>
      <c r="I135" s="197"/>
      <c r="J135" s="194"/>
      <c r="K135" s="194"/>
      <c r="L135" s="198"/>
      <c r="M135" s="199"/>
      <c r="N135" s="200"/>
      <c r="O135" s="200"/>
      <c r="P135" s="200"/>
      <c r="Q135" s="200"/>
      <c r="R135" s="200"/>
      <c r="S135" s="200"/>
      <c r="T135" s="201"/>
      <c r="AT135" s="202" t="s">
        <v>146</v>
      </c>
      <c r="AU135" s="202" t="s">
        <v>86</v>
      </c>
      <c r="AV135" s="13" t="s">
        <v>83</v>
      </c>
      <c r="AW135" s="13" t="s">
        <v>37</v>
      </c>
      <c r="AX135" s="13" t="s">
        <v>75</v>
      </c>
      <c r="AY135" s="202" t="s">
        <v>135</v>
      </c>
    </row>
    <row r="136" spans="1:65" s="13" customFormat="1" ht="11.25">
      <c r="B136" s="193"/>
      <c r="C136" s="194"/>
      <c r="D136" s="188" t="s">
        <v>146</v>
      </c>
      <c r="E136" s="195" t="s">
        <v>19</v>
      </c>
      <c r="F136" s="196" t="s">
        <v>787</v>
      </c>
      <c r="G136" s="194"/>
      <c r="H136" s="195" t="s">
        <v>19</v>
      </c>
      <c r="I136" s="197"/>
      <c r="J136" s="194"/>
      <c r="K136" s="194"/>
      <c r="L136" s="198"/>
      <c r="M136" s="199"/>
      <c r="N136" s="200"/>
      <c r="O136" s="200"/>
      <c r="P136" s="200"/>
      <c r="Q136" s="200"/>
      <c r="R136" s="200"/>
      <c r="S136" s="200"/>
      <c r="T136" s="201"/>
      <c r="AT136" s="202" t="s">
        <v>146</v>
      </c>
      <c r="AU136" s="202" t="s">
        <v>86</v>
      </c>
      <c r="AV136" s="13" t="s">
        <v>83</v>
      </c>
      <c r="AW136" s="13" t="s">
        <v>37</v>
      </c>
      <c r="AX136" s="13" t="s">
        <v>75</v>
      </c>
      <c r="AY136" s="202" t="s">
        <v>135</v>
      </c>
    </row>
    <row r="137" spans="1:65" s="14" customFormat="1" ht="11.25">
      <c r="B137" s="203"/>
      <c r="C137" s="204"/>
      <c r="D137" s="188" t="s">
        <v>146</v>
      </c>
      <c r="E137" s="205" t="s">
        <v>19</v>
      </c>
      <c r="F137" s="206" t="s">
        <v>788</v>
      </c>
      <c r="G137" s="204"/>
      <c r="H137" s="207">
        <v>259.45</v>
      </c>
      <c r="I137" s="208"/>
      <c r="J137" s="204"/>
      <c r="K137" s="204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146</v>
      </c>
      <c r="AU137" s="213" t="s">
        <v>86</v>
      </c>
      <c r="AV137" s="14" t="s">
        <v>86</v>
      </c>
      <c r="AW137" s="14" t="s">
        <v>37</v>
      </c>
      <c r="AX137" s="14" t="s">
        <v>83</v>
      </c>
      <c r="AY137" s="213" t="s">
        <v>135</v>
      </c>
    </row>
    <row r="138" spans="1:65" s="2" customFormat="1" ht="24.2" customHeight="1">
      <c r="A138" s="36"/>
      <c r="B138" s="37"/>
      <c r="C138" s="175" t="s">
        <v>216</v>
      </c>
      <c r="D138" s="175" t="s">
        <v>137</v>
      </c>
      <c r="E138" s="176" t="s">
        <v>833</v>
      </c>
      <c r="F138" s="177" t="s">
        <v>834</v>
      </c>
      <c r="G138" s="178" t="s">
        <v>227</v>
      </c>
      <c r="H138" s="179">
        <v>518.9</v>
      </c>
      <c r="I138" s="180"/>
      <c r="J138" s="181">
        <f>ROUND(I138*H138,2)</f>
        <v>0</v>
      </c>
      <c r="K138" s="177" t="s">
        <v>141</v>
      </c>
      <c r="L138" s="41"/>
      <c r="M138" s="182" t="s">
        <v>19</v>
      </c>
      <c r="N138" s="183" t="s">
        <v>46</v>
      </c>
      <c r="O138" s="66"/>
      <c r="P138" s="184">
        <f>O138*H138</f>
        <v>0</v>
      </c>
      <c r="Q138" s="184">
        <v>0.34499999999999997</v>
      </c>
      <c r="R138" s="184">
        <f>Q138*H138</f>
        <v>179.02049999999997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142</v>
      </c>
      <c r="AT138" s="186" t="s">
        <v>137</v>
      </c>
      <c r="AU138" s="186" t="s">
        <v>86</v>
      </c>
      <c r="AY138" s="19" t="s">
        <v>135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83</v>
      </c>
      <c r="BK138" s="187">
        <f>ROUND(I138*H138,2)</f>
        <v>0</v>
      </c>
      <c r="BL138" s="19" t="s">
        <v>142</v>
      </c>
      <c r="BM138" s="186" t="s">
        <v>835</v>
      </c>
    </row>
    <row r="139" spans="1:65" s="2" customFormat="1" ht="68.25">
      <c r="A139" s="36"/>
      <c r="B139" s="37"/>
      <c r="C139" s="38"/>
      <c r="D139" s="188" t="s">
        <v>144</v>
      </c>
      <c r="E139" s="38"/>
      <c r="F139" s="189" t="s">
        <v>836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144</v>
      </c>
      <c r="AU139" s="19" t="s">
        <v>86</v>
      </c>
    </row>
    <row r="140" spans="1:65" s="13" customFormat="1" ht="11.25">
      <c r="B140" s="193"/>
      <c r="C140" s="194"/>
      <c r="D140" s="188" t="s">
        <v>146</v>
      </c>
      <c r="E140" s="195" t="s">
        <v>19</v>
      </c>
      <c r="F140" s="196" t="s">
        <v>786</v>
      </c>
      <c r="G140" s="194"/>
      <c r="H140" s="195" t="s">
        <v>19</v>
      </c>
      <c r="I140" s="197"/>
      <c r="J140" s="194"/>
      <c r="K140" s="194"/>
      <c r="L140" s="198"/>
      <c r="M140" s="199"/>
      <c r="N140" s="200"/>
      <c r="O140" s="200"/>
      <c r="P140" s="200"/>
      <c r="Q140" s="200"/>
      <c r="R140" s="200"/>
      <c r="S140" s="200"/>
      <c r="T140" s="201"/>
      <c r="AT140" s="202" t="s">
        <v>146</v>
      </c>
      <c r="AU140" s="202" t="s">
        <v>86</v>
      </c>
      <c r="AV140" s="13" t="s">
        <v>83</v>
      </c>
      <c r="AW140" s="13" t="s">
        <v>37</v>
      </c>
      <c r="AX140" s="13" t="s">
        <v>75</v>
      </c>
      <c r="AY140" s="202" t="s">
        <v>135</v>
      </c>
    </row>
    <row r="141" spans="1:65" s="13" customFormat="1" ht="11.25">
      <c r="B141" s="193"/>
      <c r="C141" s="194"/>
      <c r="D141" s="188" t="s">
        <v>146</v>
      </c>
      <c r="E141" s="195" t="s">
        <v>19</v>
      </c>
      <c r="F141" s="196" t="s">
        <v>787</v>
      </c>
      <c r="G141" s="194"/>
      <c r="H141" s="195" t="s">
        <v>19</v>
      </c>
      <c r="I141" s="197"/>
      <c r="J141" s="194"/>
      <c r="K141" s="194"/>
      <c r="L141" s="198"/>
      <c r="M141" s="199"/>
      <c r="N141" s="200"/>
      <c r="O141" s="200"/>
      <c r="P141" s="200"/>
      <c r="Q141" s="200"/>
      <c r="R141" s="200"/>
      <c r="S141" s="200"/>
      <c r="T141" s="201"/>
      <c r="AT141" s="202" t="s">
        <v>146</v>
      </c>
      <c r="AU141" s="202" t="s">
        <v>86</v>
      </c>
      <c r="AV141" s="13" t="s">
        <v>83</v>
      </c>
      <c r="AW141" s="13" t="s">
        <v>37</v>
      </c>
      <c r="AX141" s="13" t="s">
        <v>75</v>
      </c>
      <c r="AY141" s="202" t="s">
        <v>135</v>
      </c>
    </row>
    <row r="142" spans="1:65" s="14" customFormat="1" ht="11.25">
      <c r="B142" s="203"/>
      <c r="C142" s="204"/>
      <c r="D142" s="188" t="s">
        <v>146</v>
      </c>
      <c r="E142" s="205" t="s">
        <v>19</v>
      </c>
      <c r="F142" s="206" t="s">
        <v>837</v>
      </c>
      <c r="G142" s="204"/>
      <c r="H142" s="207">
        <v>518.9</v>
      </c>
      <c r="I142" s="208"/>
      <c r="J142" s="204"/>
      <c r="K142" s="204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146</v>
      </c>
      <c r="AU142" s="213" t="s">
        <v>86</v>
      </c>
      <c r="AV142" s="14" t="s">
        <v>86</v>
      </c>
      <c r="AW142" s="14" t="s">
        <v>37</v>
      </c>
      <c r="AX142" s="14" t="s">
        <v>83</v>
      </c>
      <c r="AY142" s="213" t="s">
        <v>135</v>
      </c>
    </row>
    <row r="143" spans="1:65" s="2" customFormat="1" ht="14.45" customHeight="1">
      <c r="A143" s="36"/>
      <c r="B143" s="37"/>
      <c r="C143" s="175" t="s">
        <v>221</v>
      </c>
      <c r="D143" s="175" t="s">
        <v>137</v>
      </c>
      <c r="E143" s="176" t="s">
        <v>838</v>
      </c>
      <c r="F143" s="177" t="s">
        <v>839</v>
      </c>
      <c r="G143" s="178" t="s">
        <v>227</v>
      </c>
      <c r="H143" s="179">
        <v>541.95000000000005</v>
      </c>
      <c r="I143" s="180"/>
      <c r="J143" s="181">
        <f>ROUND(I143*H143,2)</f>
        <v>0</v>
      </c>
      <c r="K143" s="177" t="s">
        <v>141</v>
      </c>
      <c r="L143" s="41"/>
      <c r="M143" s="182" t="s">
        <v>19</v>
      </c>
      <c r="N143" s="183" t="s">
        <v>46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142</v>
      </c>
      <c r="AT143" s="186" t="s">
        <v>137</v>
      </c>
      <c r="AU143" s="186" t="s">
        <v>86</v>
      </c>
      <c r="AY143" s="19" t="s">
        <v>135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83</v>
      </c>
      <c r="BK143" s="187">
        <f>ROUND(I143*H143,2)</f>
        <v>0</v>
      </c>
      <c r="BL143" s="19" t="s">
        <v>142</v>
      </c>
      <c r="BM143" s="186" t="s">
        <v>840</v>
      </c>
    </row>
    <row r="144" spans="1:65" s="13" customFormat="1" ht="11.25">
      <c r="B144" s="193"/>
      <c r="C144" s="194"/>
      <c r="D144" s="188" t="s">
        <v>146</v>
      </c>
      <c r="E144" s="195" t="s">
        <v>19</v>
      </c>
      <c r="F144" s="196" t="s">
        <v>841</v>
      </c>
      <c r="G144" s="194"/>
      <c r="H144" s="195" t="s">
        <v>19</v>
      </c>
      <c r="I144" s="197"/>
      <c r="J144" s="194"/>
      <c r="K144" s="194"/>
      <c r="L144" s="198"/>
      <c r="M144" s="199"/>
      <c r="N144" s="200"/>
      <c r="O144" s="200"/>
      <c r="P144" s="200"/>
      <c r="Q144" s="200"/>
      <c r="R144" s="200"/>
      <c r="S144" s="200"/>
      <c r="T144" s="201"/>
      <c r="AT144" s="202" t="s">
        <v>146</v>
      </c>
      <c r="AU144" s="202" t="s">
        <v>86</v>
      </c>
      <c r="AV144" s="13" t="s">
        <v>83</v>
      </c>
      <c r="AW144" s="13" t="s">
        <v>37</v>
      </c>
      <c r="AX144" s="13" t="s">
        <v>75</v>
      </c>
      <c r="AY144" s="202" t="s">
        <v>135</v>
      </c>
    </row>
    <row r="145" spans="1:65" s="14" customFormat="1" ht="11.25">
      <c r="B145" s="203"/>
      <c r="C145" s="204"/>
      <c r="D145" s="188" t="s">
        <v>146</v>
      </c>
      <c r="E145" s="205" t="s">
        <v>19</v>
      </c>
      <c r="F145" s="206" t="s">
        <v>842</v>
      </c>
      <c r="G145" s="204"/>
      <c r="H145" s="207">
        <v>541.95000000000005</v>
      </c>
      <c r="I145" s="208"/>
      <c r="J145" s="204"/>
      <c r="K145" s="204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146</v>
      </c>
      <c r="AU145" s="213" t="s">
        <v>86</v>
      </c>
      <c r="AV145" s="14" t="s">
        <v>86</v>
      </c>
      <c r="AW145" s="14" t="s">
        <v>37</v>
      </c>
      <c r="AX145" s="14" t="s">
        <v>83</v>
      </c>
      <c r="AY145" s="213" t="s">
        <v>135</v>
      </c>
    </row>
    <row r="146" spans="1:65" s="2" customFormat="1" ht="14.45" customHeight="1">
      <c r="A146" s="36"/>
      <c r="B146" s="37"/>
      <c r="C146" s="175" t="s">
        <v>8</v>
      </c>
      <c r="D146" s="175" t="s">
        <v>137</v>
      </c>
      <c r="E146" s="176" t="s">
        <v>843</v>
      </c>
      <c r="F146" s="177" t="s">
        <v>844</v>
      </c>
      <c r="G146" s="178" t="s">
        <v>227</v>
      </c>
      <c r="H146" s="179">
        <v>541.95000000000005</v>
      </c>
      <c r="I146" s="180"/>
      <c r="J146" s="181">
        <f>ROUND(I146*H146,2)</f>
        <v>0</v>
      </c>
      <c r="K146" s="177" t="s">
        <v>141</v>
      </c>
      <c r="L146" s="41"/>
      <c r="M146" s="182" t="s">
        <v>19</v>
      </c>
      <c r="N146" s="183" t="s">
        <v>46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142</v>
      </c>
      <c r="AT146" s="186" t="s">
        <v>137</v>
      </c>
      <c r="AU146" s="186" t="s">
        <v>86</v>
      </c>
      <c r="AY146" s="19" t="s">
        <v>135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83</v>
      </c>
      <c r="BK146" s="187">
        <f>ROUND(I146*H146,2)</f>
        <v>0</v>
      </c>
      <c r="BL146" s="19" t="s">
        <v>142</v>
      </c>
      <c r="BM146" s="186" t="s">
        <v>845</v>
      </c>
    </row>
    <row r="147" spans="1:65" s="13" customFormat="1" ht="11.25">
      <c r="B147" s="193"/>
      <c r="C147" s="194"/>
      <c r="D147" s="188" t="s">
        <v>146</v>
      </c>
      <c r="E147" s="195" t="s">
        <v>19</v>
      </c>
      <c r="F147" s="196" t="s">
        <v>846</v>
      </c>
      <c r="G147" s="194"/>
      <c r="H147" s="195" t="s">
        <v>19</v>
      </c>
      <c r="I147" s="197"/>
      <c r="J147" s="194"/>
      <c r="K147" s="194"/>
      <c r="L147" s="198"/>
      <c r="M147" s="199"/>
      <c r="N147" s="200"/>
      <c r="O147" s="200"/>
      <c r="P147" s="200"/>
      <c r="Q147" s="200"/>
      <c r="R147" s="200"/>
      <c r="S147" s="200"/>
      <c r="T147" s="201"/>
      <c r="AT147" s="202" t="s">
        <v>146</v>
      </c>
      <c r="AU147" s="202" t="s">
        <v>86</v>
      </c>
      <c r="AV147" s="13" t="s">
        <v>83</v>
      </c>
      <c r="AW147" s="13" t="s">
        <v>37</v>
      </c>
      <c r="AX147" s="13" t="s">
        <v>75</v>
      </c>
      <c r="AY147" s="202" t="s">
        <v>135</v>
      </c>
    </row>
    <row r="148" spans="1:65" s="14" customFormat="1" ht="11.25">
      <c r="B148" s="203"/>
      <c r="C148" s="204"/>
      <c r="D148" s="188" t="s">
        <v>146</v>
      </c>
      <c r="E148" s="205" t="s">
        <v>19</v>
      </c>
      <c r="F148" s="206" t="s">
        <v>842</v>
      </c>
      <c r="G148" s="204"/>
      <c r="H148" s="207">
        <v>541.95000000000005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146</v>
      </c>
      <c r="AU148" s="213" t="s">
        <v>86</v>
      </c>
      <c r="AV148" s="14" t="s">
        <v>86</v>
      </c>
      <c r="AW148" s="14" t="s">
        <v>37</v>
      </c>
      <c r="AX148" s="14" t="s">
        <v>83</v>
      </c>
      <c r="AY148" s="213" t="s">
        <v>135</v>
      </c>
    </row>
    <row r="149" spans="1:65" s="2" customFormat="1" ht="24.2" customHeight="1">
      <c r="A149" s="36"/>
      <c r="B149" s="37"/>
      <c r="C149" s="175" t="s">
        <v>232</v>
      </c>
      <c r="D149" s="175" t="s">
        <v>137</v>
      </c>
      <c r="E149" s="176" t="s">
        <v>847</v>
      </c>
      <c r="F149" s="177" t="s">
        <v>848</v>
      </c>
      <c r="G149" s="178" t="s">
        <v>227</v>
      </c>
      <c r="H149" s="179">
        <v>541.95000000000005</v>
      </c>
      <c r="I149" s="180"/>
      <c r="J149" s="181">
        <f>ROUND(I149*H149,2)</f>
        <v>0</v>
      </c>
      <c r="K149" s="177" t="s">
        <v>141</v>
      </c>
      <c r="L149" s="41"/>
      <c r="M149" s="182" t="s">
        <v>19</v>
      </c>
      <c r="N149" s="183" t="s">
        <v>46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142</v>
      </c>
      <c r="AT149" s="186" t="s">
        <v>137</v>
      </c>
      <c r="AU149" s="186" t="s">
        <v>86</v>
      </c>
      <c r="AY149" s="19" t="s">
        <v>135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83</v>
      </c>
      <c r="BK149" s="187">
        <f>ROUND(I149*H149,2)</f>
        <v>0</v>
      </c>
      <c r="BL149" s="19" t="s">
        <v>142</v>
      </c>
      <c r="BM149" s="186" t="s">
        <v>849</v>
      </c>
    </row>
    <row r="150" spans="1:65" s="2" customFormat="1" ht="48.75">
      <c r="A150" s="36"/>
      <c r="B150" s="37"/>
      <c r="C150" s="38"/>
      <c r="D150" s="188" t="s">
        <v>144</v>
      </c>
      <c r="E150" s="38"/>
      <c r="F150" s="189" t="s">
        <v>850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144</v>
      </c>
      <c r="AU150" s="19" t="s">
        <v>86</v>
      </c>
    </row>
    <row r="151" spans="1:65" s="13" customFormat="1" ht="11.25">
      <c r="B151" s="193"/>
      <c r="C151" s="194"/>
      <c r="D151" s="188" t="s">
        <v>146</v>
      </c>
      <c r="E151" s="195" t="s">
        <v>19</v>
      </c>
      <c r="F151" s="196" t="s">
        <v>851</v>
      </c>
      <c r="G151" s="194"/>
      <c r="H151" s="195" t="s">
        <v>19</v>
      </c>
      <c r="I151" s="197"/>
      <c r="J151" s="194"/>
      <c r="K151" s="194"/>
      <c r="L151" s="198"/>
      <c r="M151" s="199"/>
      <c r="N151" s="200"/>
      <c r="O151" s="200"/>
      <c r="P151" s="200"/>
      <c r="Q151" s="200"/>
      <c r="R151" s="200"/>
      <c r="S151" s="200"/>
      <c r="T151" s="201"/>
      <c r="AT151" s="202" t="s">
        <v>146</v>
      </c>
      <c r="AU151" s="202" t="s">
        <v>86</v>
      </c>
      <c r="AV151" s="13" t="s">
        <v>83</v>
      </c>
      <c r="AW151" s="13" t="s">
        <v>37</v>
      </c>
      <c r="AX151" s="13" t="s">
        <v>75</v>
      </c>
      <c r="AY151" s="202" t="s">
        <v>135</v>
      </c>
    </row>
    <row r="152" spans="1:65" s="13" customFormat="1" ht="11.25">
      <c r="B152" s="193"/>
      <c r="C152" s="194"/>
      <c r="D152" s="188" t="s">
        <v>146</v>
      </c>
      <c r="E152" s="195" t="s">
        <v>19</v>
      </c>
      <c r="F152" s="196" t="s">
        <v>798</v>
      </c>
      <c r="G152" s="194"/>
      <c r="H152" s="195" t="s">
        <v>19</v>
      </c>
      <c r="I152" s="197"/>
      <c r="J152" s="194"/>
      <c r="K152" s="194"/>
      <c r="L152" s="198"/>
      <c r="M152" s="199"/>
      <c r="N152" s="200"/>
      <c r="O152" s="200"/>
      <c r="P152" s="200"/>
      <c r="Q152" s="200"/>
      <c r="R152" s="200"/>
      <c r="S152" s="200"/>
      <c r="T152" s="201"/>
      <c r="AT152" s="202" t="s">
        <v>146</v>
      </c>
      <c r="AU152" s="202" t="s">
        <v>86</v>
      </c>
      <c r="AV152" s="13" t="s">
        <v>83</v>
      </c>
      <c r="AW152" s="13" t="s">
        <v>37</v>
      </c>
      <c r="AX152" s="13" t="s">
        <v>75</v>
      </c>
      <c r="AY152" s="202" t="s">
        <v>135</v>
      </c>
    </row>
    <row r="153" spans="1:65" s="14" customFormat="1" ht="11.25">
      <c r="B153" s="203"/>
      <c r="C153" s="204"/>
      <c r="D153" s="188" t="s">
        <v>146</v>
      </c>
      <c r="E153" s="205" t="s">
        <v>19</v>
      </c>
      <c r="F153" s="206" t="s">
        <v>799</v>
      </c>
      <c r="G153" s="204"/>
      <c r="H153" s="207">
        <v>541.95000000000005</v>
      </c>
      <c r="I153" s="208"/>
      <c r="J153" s="204"/>
      <c r="K153" s="204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146</v>
      </c>
      <c r="AU153" s="213" t="s">
        <v>86</v>
      </c>
      <c r="AV153" s="14" t="s">
        <v>86</v>
      </c>
      <c r="AW153" s="14" t="s">
        <v>37</v>
      </c>
      <c r="AX153" s="14" t="s">
        <v>83</v>
      </c>
      <c r="AY153" s="213" t="s">
        <v>135</v>
      </c>
    </row>
    <row r="154" spans="1:65" s="2" customFormat="1" ht="24.2" customHeight="1">
      <c r="A154" s="36"/>
      <c r="B154" s="37"/>
      <c r="C154" s="175" t="s">
        <v>236</v>
      </c>
      <c r="D154" s="175" t="s">
        <v>137</v>
      </c>
      <c r="E154" s="176" t="s">
        <v>852</v>
      </c>
      <c r="F154" s="177" t="s">
        <v>853</v>
      </c>
      <c r="G154" s="178" t="s">
        <v>227</v>
      </c>
      <c r="H154" s="179">
        <v>541.95000000000005</v>
      </c>
      <c r="I154" s="180"/>
      <c r="J154" s="181">
        <f>ROUND(I154*H154,2)</f>
        <v>0</v>
      </c>
      <c r="K154" s="177" t="s">
        <v>141</v>
      </c>
      <c r="L154" s="41"/>
      <c r="M154" s="182" t="s">
        <v>19</v>
      </c>
      <c r="N154" s="183" t="s">
        <v>46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142</v>
      </c>
      <c r="AT154" s="186" t="s">
        <v>137</v>
      </c>
      <c r="AU154" s="186" t="s">
        <v>86</v>
      </c>
      <c r="AY154" s="19" t="s">
        <v>135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83</v>
      </c>
      <c r="BK154" s="187">
        <f>ROUND(I154*H154,2)</f>
        <v>0</v>
      </c>
      <c r="BL154" s="19" t="s">
        <v>142</v>
      </c>
      <c r="BM154" s="186" t="s">
        <v>854</v>
      </c>
    </row>
    <row r="155" spans="1:65" s="2" customFormat="1" ht="48.75">
      <c r="A155" s="36"/>
      <c r="B155" s="37"/>
      <c r="C155" s="38"/>
      <c r="D155" s="188" t="s">
        <v>144</v>
      </c>
      <c r="E155" s="38"/>
      <c r="F155" s="189" t="s">
        <v>855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144</v>
      </c>
      <c r="AU155" s="19" t="s">
        <v>86</v>
      </c>
    </row>
    <row r="156" spans="1:65" s="13" customFormat="1" ht="11.25">
      <c r="B156" s="193"/>
      <c r="C156" s="194"/>
      <c r="D156" s="188" t="s">
        <v>146</v>
      </c>
      <c r="E156" s="195" t="s">
        <v>19</v>
      </c>
      <c r="F156" s="196" t="s">
        <v>856</v>
      </c>
      <c r="G156" s="194"/>
      <c r="H156" s="195" t="s">
        <v>19</v>
      </c>
      <c r="I156" s="197"/>
      <c r="J156" s="194"/>
      <c r="K156" s="194"/>
      <c r="L156" s="198"/>
      <c r="M156" s="199"/>
      <c r="N156" s="200"/>
      <c r="O156" s="200"/>
      <c r="P156" s="200"/>
      <c r="Q156" s="200"/>
      <c r="R156" s="200"/>
      <c r="S156" s="200"/>
      <c r="T156" s="201"/>
      <c r="AT156" s="202" t="s">
        <v>146</v>
      </c>
      <c r="AU156" s="202" t="s">
        <v>86</v>
      </c>
      <c r="AV156" s="13" t="s">
        <v>83</v>
      </c>
      <c r="AW156" s="13" t="s">
        <v>37</v>
      </c>
      <c r="AX156" s="13" t="s">
        <v>75</v>
      </c>
      <c r="AY156" s="202" t="s">
        <v>135</v>
      </c>
    </row>
    <row r="157" spans="1:65" s="13" customFormat="1" ht="11.25">
      <c r="B157" s="193"/>
      <c r="C157" s="194"/>
      <c r="D157" s="188" t="s">
        <v>146</v>
      </c>
      <c r="E157" s="195" t="s">
        <v>19</v>
      </c>
      <c r="F157" s="196" t="s">
        <v>798</v>
      </c>
      <c r="G157" s="194"/>
      <c r="H157" s="195" t="s">
        <v>19</v>
      </c>
      <c r="I157" s="197"/>
      <c r="J157" s="194"/>
      <c r="K157" s="194"/>
      <c r="L157" s="198"/>
      <c r="M157" s="199"/>
      <c r="N157" s="200"/>
      <c r="O157" s="200"/>
      <c r="P157" s="200"/>
      <c r="Q157" s="200"/>
      <c r="R157" s="200"/>
      <c r="S157" s="200"/>
      <c r="T157" s="201"/>
      <c r="AT157" s="202" t="s">
        <v>146</v>
      </c>
      <c r="AU157" s="202" t="s">
        <v>86</v>
      </c>
      <c r="AV157" s="13" t="s">
        <v>83</v>
      </c>
      <c r="AW157" s="13" t="s">
        <v>37</v>
      </c>
      <c r="AX157" s="13" t="s">
        <v>75</v>
      </c>
      <c r="AY157" s="202" t="s">
        <v>135</v>
      </c>
    </row>
    <row r="158" spans="1:65" s="14" customFormat="1" ht="11.25">
      <c r="B158" s="203"/>
      <c r="C158" s="204"/>
      <c r="D158" s="188" t="s">
        <v>146</v>
      </c>
      <c r="E158" s="205" t="s">
        <v>19</v>
      </c>
      <c r="F158" s="206" t="s">
        <v>799</v>
      </c>
      <c r="G158" s="204"/>
      <c r="H158" s="207">
        <v>541.95000000000005</v>
      </c>
      <c r="I158" s="208"/>
      <c r="J158" s="204"/>
      <c r="K158" s="204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146</v>
      </c>
      <c r="AU158" s="213" t="s">
        <v>86</v>
      </c>
      <c r="AV158" s="14" t="s">
        <v>86</v>
      </c>
      <c r="AW158" s="14" t="s">
        <v>37</v>
      </c>
      <c r="AX158" s="14" t="s">
        <v>83</v>
      </c>
      <c r="AY158" s="213" t="s">
        <v>135</v>
      </c>
    </row>
    <row r="159" spans="1:65" s="12" customFormat="1" ht="22.9" customHeight="1">
      <c r="B159" s="159"/>
      <c r="C159" s="160"/>
      <c r="D159" s="161" t="s">
        <v>74</v>
      </c>
      <c r="E159" s="173" t="s">
        <v>182</v>
      </c>
      <c r="F159" s="173" t="s">
        <v>714</v>
      </c>
      <c r="G159" s="160"/>
      <c r="H159" s="160"/>
      <c r="I159" s="163"/>
      <c r="J159" s="174">
        <f>BK159</f>
        <v>0</v>
      </c>
      <c r="K159" s="160"/>
      <c r="L159" s="165"/>
      <c r="M159" s="166"/>
      <c r="N159" s="167"/>
      <c r="O159" s="167"/>
      <c r="P159" s="168">
        <f>SUM(P160:P177)</f>
        <v>0</v>
      </c>
      <c r="Q159" s="167"/>
      <c r="R159" s="168">
        <f>SUM(R160:R177)</f>
        <v>1.7070599999999998E-2</v>
      </c>
      <c r="S159" s="167"/>
      <c r="T159" s="169">
        <f>SUM(T160:T177)</f>
        <v>0</v>
      </c>
      <c r="AR159" s="170" t="s">
        <v>83</v>
      </c>
      <c r="AT159" s="171" t="s">
        <v>74</v>
      </c>
      <c r="AU159" s="171" t="s">
        <v>83</v>
      </c>
      <c r="AY159" s="170" t="s">
        <v>135</v>
      </c>
      <c r="BK159" s="172">
        <f>SUM(BK160:BK177)</f>
        <v>0</v>
      </c>
    </row>
    <row r="160" spans="1:65" s="2" customFormat="1" ht="14.45" customHeight="1">
      <c r="A160" s="36"/>
      <c r="B160" s="37"/>
      <c r="C160" s="175" t="s">
        <v>248</v>
      </c>
      <c r="D160" s="175" t="s">
        <v>137</v>
      </c>
      <c r="E160" s="176" t="s">
        <v>610</v>
      </c>
      <c r="F160" s="177" t="s">
        <v>857</v>
      </c>
      <c r="G160" s="178" t="s">
        <v>858</v>
      </c>
      <c r="H160" s="179">
        <v>3</v>
      </c>
      <c r="I160" s="180"/>
      <c r="J160" s="181">
        <f>ROUND(I160*H160,2)</f>
        <v>0</v>
      </c>
      <c r="K160" s="177" t="s">
        <v>19</v>
      </c>
      <c r="L160" s="41"/>
      <c r="M160" s="182" t="s">
        <v>19</v>
      </c>
      <c r="N160" s="183" t="s">
        <v>46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142</v>
      </c>
      <c r="AT160" s="186" t="s">
        <v>137</v>
      </c>
      <c r="AU160" s="186" t="s">
        <v>86</v>
      </c>
      <c r="AY160" s="19" t="s">
        <v>135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83</v>
      </c>
      <c r="BK160" s="187">
        <f>ROUND(I160*H160,2)</f>
        <v>0</v>
      </c>
      <c r="BL160" s="19" t="s">
        <v>142</v>
      </c>
      <c r="BM160" s="186" t="s">
        <v>859</v>
      </c>
    </row>
    <row r="161" spans="1:65" s="2" customFormat="1" ht="24.2" customHeight="1">
      <c r="A161" s="36"/>
      <c r="B161" s="37"/>
      <c r="C161" s="175" t="s">
        <v>254</v>
      </c>
      <c r="D161" s="175" t="s">
        <v>137</v>
      </c>
      <c r="E161" s="176" t="s">
        <v>860</v>
      </c>
      <c r="F161" s="177" t="s">
        <v>861</v>
      </c>
      <c r="G161" s="178" t="s">
        <v>140</v>
      </c>
      <c r="H161" s="179">
        <v>284.51</v>
      </c>
      <c r="I161" s="180"/>
      <c r="J161" s="181">
        <f>ROUND(I161*H161,2)</f>
        <v>0</v>
      </c>
      <c r="K161" s="177" t="s">
        <v>141</v>
      </c>
      <c r="L161" s="41"/>
      <c r="M161" s="182" t="s">
        <v>19</v>
      </c>
      <c r="N161" s="183" t="s">
        <v>46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142</v>
      </c>
      <c r="AT161" s="186" t="s">
        <v>137</v>
      </c>
      <c r="AU161" s="186" t="s">
        <v>86</v>
      </c>
      <c r="AY161" s="19" t="s">
        <v>135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83</v>
      </c>
      <c r="BK161" s="187">
        <f>ROUND(I161*H161,2)</f>
        <v>0</v>
      </c>
      <c r="BL161" s="19" t="s">
        <v>142</v>
      </c>
      <c r="BM161" s="186" t="s">
        <v>862</v>
      </c>
    </row>
    <row r="162" spans="1:65" s="2" customFormat="1" ht="29.25">
      <c r="A162" s="36"/>
      <c r="B162" s="37"/>
      <c r="C162" s="38"/>
      <c r="D162" s="188" t="s">
        <v>144</v>
      </c>
      <c r="E162" s="38"/>
      <c r="F162" s="189" t="s">
        <v>863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144</v>
      </c>
      <c r="AU162" s="19" t="s">
        <v>86</v>
      </c>
    </row>
    <row r="163" spans="1:65" s="13" customFormat="1" ht="11.25">
      <c r="B163" s="193"/>
      <c r="C163" s="194"/>
      <c r="D163" s="188" t="s">
        <v>146</v>
      </c>
      <c r="E163" s="195" t="s">
        <v>19</v>
      </c>
      <c r="F163" s="196" t="s">
        <v>864</v>
      </c>
      <c r="G163" s="194"/>
      <c r="H163" s="195" t="s">
        <v>19</v>
      </c>
      <c r="I163" s="197"/>
      <c r="J163" s="194"/>
      <c r="K163" s="194"/>
      <c r="L163" s="198"/>
      <c r="M163" s="199"/>
      <c r="N163" s="200"/>
      <c r="O163" s="200"/>
      <c r="P163" s="200"/>
      <c r="Q163" s="200"/>
      <c r="R163" s="200"/>
      <c r="S163" s="200"/>
      <c r="T163" s="201"/>
      <c r="AT163" s="202" t="s">
        <v>146</v>
      </c>
      <c r="AU163" s="202" t="s">
        <v>86</v>
      </c>
      <c r="AV163" s="13" t="s">
        <v>83</v>
      </c>
      <c r="AW163" s="13" t="s">
        <v>37</v>
      </c>
      <c r="AX163" s="13" t="s">
        <v>75</v>
      </c>
      <c r="AY163" s="202" t="s">
        <v>135</v>
      </c>
    </row>
    <row r="164" spans="1:65" s="13" customFormat="1" ht="11.25">
      <c r="B164" s="193"/>
      <c r="C164" s="194"/>
      <c r="D164" s="188" t="s">
        <v>146</v>
      </c>
      <c r="E164" s="195" t="s">
        <v>19</v>
      </c>
      <c r="F164" s="196" t="s">
        <v>865</v>
      </c>
      <c r="G164" s="194"/>
      <c r="H164" s="195" t="s">
        <v>19</v>
      </c>
      <c r="I164" s="197"/>
      <c r="J164" s="194"/>
      <c r="K164" s="194"/>
      <c r="L164" s="198"/>
      <c r="M164" s="199"/>
      <c r="N164" s="200"/>
      <c r="O164" s="200"/>
      <c r="P164" s="200"/>
      <c r="Q164" s="200"/>
      <c r="R164" s="200"/>
      <c r="S164" s="200"/>
      <c r="T164" s="201"/>
      <c r="AT164" s="202" t="s">
        <v>146</v>
      </c>
      <c r="AU164" s="202" t="s">
        <v>86</v>
      </c>
      <c r="AV164" s="13" t="s">
        <v>83</v>
      </c>
      <c r="AW164" s="13" t="s">
        <v>37</v>
      </c>
      <c r="AX164" s="13" t="s">
        <v>75</v>
      </c>
      <c r="AY164" s="202" t="s">
        <v>135</v>
      </c>
    </row>
    <row r="165" spans="1:65" s="14" customFormat="1" ht="11.25">
      <c r="B165" s="203"/>
      <c r="C165" s="204"/>
      <c r="D165" s="188" t="s">
        <v>146</v>
      </c>
      <c r="E165" s="205" t="s">
        <v>19</v>
      </c>
      <c r="F165" s="206" t="s">
        <v>866</v>
      </c>
      <c r="G165" s="204"/>
      <c r="H165" s="207">
        <v>284.51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146</v>
      </c>
      <c r="AU165" s="213" t="s">
        <v>86</v>
      </c>
      <c r="AV165" s="14" t="s">
        <v>86</v>
      </c>
      <c r="AW165" s="14" t="s">
        <v>37</v>
      </c>
      <c r="AX165" s="14" t="s">
        <v>83</v>
      </c>
      <c r="AY165" s="213" t="s">
        <v>135</v>
      </c>
    </row>
    <row r="166" spans="1:65" s="2" customFormat="1" ht="24.2" customHeight="1">
      <c r="A166" s="36"/>
      <c r="B166" s="37"/>
      <c r="C166" s="175" t="s">
        <v>260</v>
      </c>
      <c r="D166" s="175" t="s">
        <v>137</v>
      </c>
      <c r="E166" s="176" t="s">
        <v>867</v>
      </c>
      <c r="F166" s="177" t="s">
        <v>868</v>
      </c>
      <c r="G166" s="178" t="s">
        <v>140</v>
      </c>
      <c r="H166" s="179">
        <v>284.51</v>
      </c>
      <c r="I166" s="180"/>
      <c r="J166" s="181">
        <f>ROUND(I166*H166,2)</f>
        <v>0</v>
      </c>
      <c r="K166" s="177" t="s">
        <v>141</v>
      </c>
      <c r="L166" s="41"/>
      <c r="M166" s="182" t="s">
        <v>19</v>
      </c>
      <c r="N166" s="183" t="s">
        <v>46</v>
      </c>
      <c r="O166" s="66"/>
      <c r="P166" s="184">
        <f>O166*H166</f>
        <v>0</v>
      </c>
      <c r="Q166" s="184">
        <v>6.0000000000000002E-5</v>
      </c>
      <c r="R166" s="184">
        <f>Q166*H166</f>
        <v>1.7070599999999998E-2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142</v>
      </c>
      <c r="AT166" s="186" t="s">
        <v>137</v>
      </c>
      <c r="AU166" s="186" t="s">
        <v>86</v>
      </c>
      <c r="AY166" s="19" t="s">
        <v>135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83</v>
      </c>
      <c r="BK166" s="187">
        <f>ROUND(I166*H166,2)</f>
        <v>0</v>
      </c>
      <c r="BL166" s="19" t="s">
        <v>142</v>
      </c>
      <c r="BM166" s="186" t="s">
        <v>869</v>
      </c>
    </row>
    <row r="167" spans="1:65" s="2" customFormat="1" ht="39">
      <c r="A167" s="36"/>
      <c r="B167" s="37"/>
      <c r="C167" s="38"/>
      <c r="D167" s="188" t="s">
        <v>144</v>
      </c>
      <c r="E167" s="38"/>
      <c r="F167" s="189" t="s">
        <v>870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144</v>
      </c>
      <c r="AU167" s="19" t="s">
        <v>86</v>
      </c>
    </row>
    <row r="168" spans="1:65" s="2" customFormat="1" ht="14.45" customHeight="1">
      <c r="A168" s="36"/>
      <c r="B168" s="37"/>
      <c r="C168" s="175" t="s">
        <v>7</v>
      </c>
      <c r="D168" s="175" t="s">
        <v>137</v>
      </c>
      <c r="E168" s="176" t="s">
        <v>871</v>
      </c>
      <c r="F168" s="177" t="s">
        <v>872</v>
      </c>
      <c r="G168" s="178" t="s">
        <v>140</v>
      </c>
      <c r="H168" s="179">
        <v>284.51</v>
      </c>
      <c r="I168" s="180"/>
      <c r="J168" s="181">
        <f>ROUND(I168*H168,2)</f>
        <v>0</v>
      </c>
      <c r="K168" s="177" t="s">
        <v>141</v>
      </c>
      <c r="L168" s="41"/>
      <c r="M168" s="182" t="s">
        <v>19</v>
      </c>
      <c r="N168" s="183" t="s">
        <v>46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142</v>
      </c>
      <c r="AT168" s="186" t="s">
        <v>137</v>
      </c>
      <c r="AU168" s="186" t="s">
        <v>86</v>
      </c>
      <c r="AY168" s="19" t="s">
        <v>135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83</v>
      </c>
      <c r="BK168" s="187">
        <f>ROUND(I168*H168,2)</f>
        <v>0</v>
      </c>
      <c r="BL168" s="19" t="s">
        <v>142</v>
      </c>
      <c r="BM168" s="186" t="s">
        <v>873</v>
      </c>
    </row>
    <row r="169" spans="1:65" s="2" customFormat="1" ht="29.25">
      <c r="A169" s="36"/>
      <c r="B169" s="37"/>
      <c r="C169" s="38"/>
      <c r="D169" s="188" t="s">
        <v>144</v>
      </c>
      <c r="E169" s="38"/>
      <c r="F169" s="189" t="s">
        <v>874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144</v>
      </c>
      <c r="AU169" s="19" t="s">
        <v>86</v>
      </c>
    </row>
    <row r="170" spans="1:65" s="13" customFormat="1" ht="11.25">
      <c r="B170" s="193"/>
      <c r="C170" s="194"/>
      <c r="D170" s="188" t="s">
        <v>146</v>
      </c>
      <c r="E170" s="195" t="s">
        <v>19</v>
      </c>
      <c r="F170" s="196" t="s">
        <v>875</v>
      </c>
      <c r="G170" s="194"/>
      <c r="H170" s="195" t="s">
        <v>19</v>
      </c>
      <c r="I170" s="197"/>
      <c r="J170" s="194"/>
      <c r="K170" s="194"/>
      <c r="L170" s="198"/>
      <c r="M170" s="199"/>
      <c r="N170" s="200"/>
      <c r="O170" s="200"/>
      <c r="P170" s="200"/>
      <c r="Q170" s="200"/>
      <c r="R170" s="200"/>
      <c r="S170" s="200"/>
      <c r="T170" s="201"/>
      <c r="AT170" s="202" t="s">
        <v>146</v>
      </c>
      <c r="AU170" s="202" t="s">
        <v>86</v>
      </c>
      <c r="AV170" s="13" t="s">
        <v>83</v>
      </c>
      <c r="AW170" s="13" t="s">
        <v>37</v>
      </c>
      <c r="AX170" s="13" t="s">
        <v>75</v>
      </c>
      <c r="AY170" s="202" t="s">
        <v>135</v>
      </c>
    </row>
    <row r="171" spans="1:65" s="13" customFormat="1" ht="11.25">
      <c r="B171" s="193"/>
      <c r="C171" s="194"/>
      <c r="D171" s="188" t="s">
        <v>146</v>
      </c>
      <c r="E171" s="195" t="s">
        <v>19</v>
      </c>
      <c r="F171" s="196" t="s">
        <v>865</v>
      </c>
      <c r="G171" s="194"/>
      <c r="H171" s="195" t="s">
        <v>19</v>
      </c>
      <c r="I171" s="197"/>
      <c r="J171" s="194"/>
      <c r="K171" s="194"/>
      <c r="L171" s="198"/>
      <c r="M171" s="199"/>
      <c r="N171" s="200"/>
      <c r="O171" s="200"/>
      <c r="P171" s="200"/>
      <c r="Q171" s="200"/>
      <c r="R171" s="200"/>
      <c r="S171" s="200"/>
      <c r="T171" s="201"/>
      <c r="AT171" s="202" t="s">
        <v>146</v>
      </c>
      <c r="AU171" s="202" t="s">
        <v>86</v>
      </c>
      <c r="AV171" s="13" t="s">
        <v>83</v>
      </c>
      <c r="AW171" s="13" t="s">
        <v>37</v>
      </c>
      <c r="AX171" s="13" t="s">
        <v>75</v>
      </c>
      <c r="AY171" s="202" t="s">
        <v>135</v>
      </c>
    </row>
    <row r="172" spans="1:65" s="14" customFormat="1" ht="11.25">
      <c r="B172" s="203"/>
      <c r="C172" s="204"/>
      <c r="D172" s="188" t="s">
        <v>146</v>
      </c>
      <c r="E172" s="205" t="s">
        <v>19</v>
      </c>
      <c r="F172" s="206" t="s">
        <v>866</v>
      </c>
      <c r="G172" s="204"/>
      <c r="H172" s="207">
        <v>284.51</v>
      </c>
      <c r="I172" s="208"/>
      <c r="J172" s="204"/>
      <c r="K172" s="204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146</v>
      </c>
      <c r="AU172" s="213" t="s">
        <v>86</v>
      </c>
      <c r="AV172" s="14" t="s">
        <v>86</v>
      </c>
      <c r="AW172" s="14" t="s">
        <v>37</v>
      </c>
      <c r="AX172" s="14" t="s">
        <v>83</v>
      </c>
      <c r="AY172" s="213" t="s">
        <v>135</v>
      </c>
    </row>
    <row r="173" spans="1:65" s="2" customFormat="1" ht="14.45" customHeight="1">
      <c r="A173" s="36"/>
      <c r="B173" s="37"/>
      <c r="C173" s="175" t="s">
        <v>271</v>
      </c>
      <c r="D173" s="175" t="s">
        <v>137</v>
      </c>
      <c r="E173" s="176" t="s">
        <v>876</v>
      </c>
      <c r="F173" s="177" t="s">
        <v>877</v>
      </c>
      <c r="G173" s="178" t="s">
        <v>140</v>
      </c>
      <c r="H173" s="179">
        <v>284.51</v>
      </c>
      <c r="I173" s="180"/>
      <c r="J173" s="181">
        <f>ROUND(I173*H173,2)</f>
        <v>0</v>
      </c>
      <c r="K173" s="177" t="s">
        <v>141</v>
      </c>
      <c r="L173" s="41"/>
      <c r="M173" s="182" t="s">
        <v>19</v>
      </c>
      <c r="N173" s="183" t="s">
        <v>46</v>
      </c>
      <c r="O173" s="66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142</v>
      </c>
      <c r="AT173" s="186" t="s">
        <v>137</v>
      </c>
      <c r="AU173" s="186" t="s">
        <v>86</v>
      </c>
      <c r="AY173" s="19" t="s">
        <v>135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83</v>
      </c>
      <c r="BK173" s="187">
        <f>ROUND(I173*H173,2)</f>
        <v>0</v>
      </c>
      <c r="BL173" s="19" t="s">
        <v>142</v>
      </c>
      <c r="BM173" s="186" t="s">
        <v>878</v>
      </c>
    </row>
    <row r="174" spans="1:65" s="2" customFormat="1" ht="29.25">
      <c r="A174" s="36"/>
      <c r="B174" s="37"/>
      <c r="C174" s="38"/>
      <c r="D174" s="188" t="s">
        <v>144</v>
      </c>
      <c r="E174" s="38"/>
      <c r="F174" s="189" t="s">
        <v>874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144</v>
      </c>
      <c r="AU174" s="19" t="s">
        <v>86</v>
      </c>
    </row>
    <row r="175" spans="1:65" s="13" customFormat="1" ht="11.25">
      <c r="B175" s="193"/>
      <c r="C175" s="194"/>
      <c r="D175" s="188" t="s">
        <v>146</v>
      </c>
      <c r="E175" s="195" t="s">
        <v>19</v>
      </c>
      <c r="F175" s="196" t="s">
        <v>879</v>
      </c>
      <c r="G175" s="194"/>
      <c r="H175" s="195" t="s">
        <v>19</v>
      </c>
      <c r="I175" s="197"/>
      <c r="J175" s="194"/>
      <c r="K175" s="194"/>
      <c r="L175" s="198"/>
      <c r="M175" s="199"/>
      <c r="N175" s="200"/>
      <c r="O175" s="200"/>
      <c r="P175" s="200"/>
      <c r="Q175" s="200"/>
      <c r="R175" s="200"/>
      <c r="S175" s="200"/>
      <c r="T175" s="201"/>
      <c r="AT175" s="202" t="s">
        <v>146</v>
      </c>
      <c r="AU175" s="202" t="s">
        <v>86</v>
      </c>
      <c r="AV175" s="13" t="s">
        <v>83</v>
      </c>
      <c r="AW175" s="13" t="s">
        <v>37</v>
      </c>
      <c r="AX175" s="13" t="s">
        <v>75</v>
      </c>
      <c r="AY175" s="202" t="s">
        <v>135</v>
      </c>
    </row>
    <row r="176" spans="1:65" s="13" customFormat="1" ht="11.25">
      <c r="B176" s="193"/>
      <c r="C176" s="194"/>
      <c r="D176" s="188" t="s">
        <v>146</v>
      </c>
      <c r="E176" s="195" t="s">
        <v>19</v>
      </c>
      <c r="F176" s="196" t="s">
        <v>865</v>
      </c>
      <c r="G176" s="194"/>
      <c r="H176" s="195" t="s">
        <v>19</v>
      </c>
      <c r="I176" s="197"/>
      <c r="J176" s="194"/>
      <c r="K176" s="194"/>
      <c r="L176" s="198"/>
      <c r="M176" s="199"/>
      <c r="N176" s="200"/>
      <c r="O176" s="200"/>
      <c r="P176" s="200"/>
      <c r="Q176" s="200"/>
      <c r="R176" s="200"/>
      <c r="S176" s="200"/>
      <c r="T176" s="201"/>
      <c r="AT176" s="202" t="s">
        <v>146</v>
      </c>
      <c r="AU176" s="202" t="s">
        <v>86</v>
      </c>
      <c r="AV176" s="13" t="s">
        <v>83</v>
      </c>
      <c r="AW176" s="13" t="s">
        <v>37</v>
      </c>
      <c r="AX176" s="13" t="s">
        <v>75</v>
      </c>
      <c r="AY176" s="202" t="s">
        <v>135</v>
      </c>
    </row>
    <row r="177" spans="1:65" s="14" customFormat="1" ht="11.25">
      <c r="B177" s="203"/>
      <c r="C177" s="204"/>
      <c r="D177" s="188" t="s">
        <v>146</v>
      </c>
      <c r="E177" s="205" t="s">
        <v>19</v>
      </c>
      <c r="F177" s="206" t="s">
        <v>866</v>
      </c>
      <c r="G177" s="204"/>
      <c r="H177" s="207">
        <v>284.51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146</v>
      </c>
      <c r="AU177" s="213" t="s">
        <v>86</v>
      </c>
      <c r="AV177" s="14" t="s">
        <v>86</v>
      </c>
      <c r="AW177" s="14" t="s">
        <v>37</v>
      </c>
      <c r="AX177" s="14" t="s">
        <v>83</v>
      </c>
      <c r="AY177" s="213" t="s">
        <v>135</v>
      </c>
    </row>
    <row r="178" spans="1:65" s="12" customFormat="1" ht="22.9" customHeight="1">
      <c r="B178" s="159"/>
      <c r="C178" s="160"/>
      <c r="D178" s="161" t="s">
        <v>74</v>
      </c>
      <c r="E178" s="173" t="s">
        <v>880</v>
      </c>
      <c r="F178" s="173" t="s">
        <v>881</v>
      </c>
      <c r="G178" s="160"/>
      <c r="H178" s="160"/>
      <c r="I178" s="163"/>
      <c r="J178" s="174">
        <f>BK178</f>
        <v>0</v>
      </c>
      <c r="K178" s="160"/>
      <c r="L178" s="165"/>
      <c r="M178" s="166"/>
      <c r="N178" s="167"/>
      <c r="O178" s="167"/>
      <c r="P178" s="168">
        <f>SUM(P179:P208)</f>
        <v>0</v>
      </c>
      <c r="Q178" s="167"/>
      <c r="R178" s="168">
        <f>SUM(R179:R208)</f>
        <v>0</v>
      </c>
      <c r="S178" s="167"/>
      <c r="T178" s="169">
        <f>SUM(T179:T208)</f>
        <v>0</v>
      </c>
      <c r="AR178" s="170" t="s">
        <v>83</v>
      </c>
      <c r="AT178" s="171" t="s">
        <v>74</v>
      </c>
      <c r="AU178" s="171" t="s">
        <v>83</v>
      </c>
      <c r="AY178" s="170" t="s">
        <v>135</v>
      </c>
      <c r="BK178" s="172">
        <f>SUM(BK179:BK208)</f>
        <v>0</v>
      </c>
    </row>
    <row r="179" spans="1:65" s="2" customFormat="1" ht="24.2" customHeight="1">
      <c r="A179" s="36"/>
      <c r="B179" s="37"/>
      <c r="C179" s="175" t="s">
        <v>276</v>
      </c>
      <c r="D179" s="175" t="s">
        <v>137</v>
      </c>
      <c r="E179" s="176" t="s">
        <v>882</v>
      </c>
      <c r="F179" s="177" t="s">
        <v>883</v>
      </c>
      <c r="G179" s="178" t="s">
        <v>285</v>
      </c>
      <c r="H179" s="179">
        <v>252.89699999999999</v>
      </c>
      <c r="I179" s="180"/>
      <c r="J179" s="181">
        <f>ROUND(I179*H179,2)</f>
        <v>0</v>
      </c>
      <c r="K179" s="177" t="s">
        <v>141</v>
      </c>
      <c r="L179" s="41"/>
      <c r="M179" s="182" t="s">
        <v>19</v>
      </c>
      <c r="N179" s="183" t="s">
        <v>46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142</v>
      </c>
      <c r="AT179" s="186" t="s">
        <v>137</v>
      </c>
      <c r="AU179" s="186" t="s">
        <v>86</v>
      </c>
      <c r="AY179" s="19" t="s">
        <v>135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83</v>
      </c>
      <c r="BK179" s="187">
        <f>ROUND(I179*H179,2)</f>
        <v>0</v>
      </c>
      <c r="BL179" s="19" t="s">
        <v>142</v>
      </c>
      <c r="BM179" s="186" t="s">
        <v>884</v>
      </c>
    </row>
    <row r="180" spans="1:65" s="2" customFormat="1" ht="78">
      <c r="A180" s="36"/>
      <c r="B180" s="37"/>
      <c r="C180" s="38"/>
      <c r="D180" s="188" t="s">
        <v>144</v>
      </c>
      <c r="E180" s="38"/>
      <c r="F180" s="189" t="s">
        <v>885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144</v>
      </c>
      <c r="AU180" s="19" t="s">
        <v>86</v>
      </c>
    </row>
    <row r="181" spans="1:65" s="13" customFormat="1" ht="11.25">
      <c r="B181" s="193"/>
      <c r="C181" s="194"/>
      <c r="D181" s="188" t="s">
        <v>146</v>
      </c>
      <c r="E181" s="195" t="s">
        <v>19</v>
      </c>
      <c r="F181" s="196" t="s">
        <v>886</v>
      </c>
      <c r="G181" s="194"/>
      <c r="H181" s="195" t="s">
        <v>19</v>
      </c>
      <c r="I181" s="197"/>
      <c r="J181" s="194"/>
      <c r="K181" s="194"/>
      <c r="L181" s="198"/>
      <c r="M181" s="199"/>
      <c r="N181" s="200"/>
      <c r="O181" s="200"/>
      <c r="P181" s="200"/>
      <c r="Q181" s="200"/>
      <c r="R181" s="200"/>
      <c r="S181" s="200"/>
      <c r="T181" s="201"/>
      <c r="AT181" s="202" t="s">
        <v>146</v>
      </c>
      <c r="AU181" s="202" t="s">
        <v>86</v>
      </c>
      <c r="AV181" s="13" t="s">
        <v>83</v>
      </c>
      <c r="AW181" s="13" t="s">
        <v>37</v>
      </c>
      <c r="AX181" s="13" t="s">
        <v>75</v>
      </c>
      <c r="AY181" s="202" t="s">
        <v>135</v>
      </c>
    </row>
    <row r="182" spans="1:65" s="14" customFormat="1" ht="11.25">
      <c r="B182" s="203"/>
      <c r="C182" s="204"/>
      <c r="D182" s="188" t="s">
        <v>146</v>
      </c>
      <c r="E182" s="205" t="s">
        <v>19</v>
      </c>
      <c r="F182" s="206" t="s">
        <v>887</v>
      </c>
      <c r="G182" s="204"/>
      <c r="H182" s="207">
        <v>114.158</v>
      </c>
      <c r="I182" s="208"/>
      <c r="J182" s="204"/>
      <c r="K182" s="204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146</v>
      </c>
      <c r="AU182" s="213" t="s">
        <v>86</v>
      </c>
      <c r="AV182" s="14" t="s">
        <v>86</v>
      </c>
      <c r="AW182" s="14" t="s">
        <v>37</v>
      </c>
      <c r="AX182" s="14" t="s">
        <v>75</v>
      </c>
      <c r="AY182" s="213" t="s">
        <v>135</v>
      </c>
    </row>
    <row r="183" spans="1:65" s="13" customFormat="1" ht="11.25">
      <c r="B183" s="193"/>
      <c r="C183" s="194"/>
      <c r="D183" s="188" t="s">
        <v>146</v>
      </c>
      <c r="E183" s="195" t="s">
        <v>19</v>
      </c>
      <c r="F183" s="196" t="s">
        <v>888</v>
      </c>
      <c r="G183" s="194"/>
      <c r="H183" s="195" t="s">
        <v>19</v>
      </c>
      <c r="I183" s="197"/>
      <c r="J183" s="194"/>
      <c r="K183" s="194"/>
      <c r="L183" s="198"/>
      <c r="M183" s="199"/>
      <c r="N183" s="200"/>
      <c r="O183" s="200"/>
      <c r="P183" s="200"/>
      <c r="Q183" s="200"/>
      <c r="R183" s="200"/>
      <c r="S183" s="200"/>
      <c r="T183" s="201"/>
      <c r="AT183" s="202" t="s">
        <v>146</v>
      </c>
      <c r="AU183" s="202" t="s">
        <v>86</v>
      </c>
      <c r="AV183" s="13" t="s">
        <v>83</v>
      </c>
      <c r="AW183" s="13" t="s">
        <v>37</v>
      </c>
      <c r="AX183" s="13" t="s">
        <v>75</v>
      </c>
      <c r="AY183" s="202" t="s">
        <v>135</v>
      </c>
    </row>
    <row r="184" spans="1:65" s="14" customFormat="1" ht="11.25">
      <c r="B184" s="203"/>
      <c r="C184" s="204"/>
      <c r="D184" s="188" t="s">
        <v>146</v>
      </c>
      <c r="E184" s="205" t="s">
        <v>19</v>
      </c>
      <c r="F184" s="206" t="s">
        <v>889</v>
      </c>
      <c r="G184" s="204"/>
      <c r="H184" s="207">
        <v>138.739</v>
      </c>
      <c r="I184" s="208"/>
      <c r="J184" s="204"/>
      <c r="K184" s="204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146</v>
      </c>
      <c r="AU184" s="213" t="s">
        <v>86</v>
      </c>
      <c r="AV184" s="14" t="s">
        <v>86</v>
      </c>
      <c r="AW184" s="14" t="s">
        <v>37</v>
      </c>
      <c r="AX184" s="14" t="s">
        <v>75</v>
      </c>
      <c r="AY184" s="213" t="s">
        <v>135</v>
      </c>
    </row>
    <row r="185" spans="1:65" s="16" customFormat="1" ht="11.25">
      <c r="B185" s="225"/>
      <c r="C185" s="226"/>
      <c r="D185" s="188" t="s">
        <v>146</v>
      </c>
      <c r="E185" s="227" t="s">
        <v>19</v>
      </c>
      <c r="F185" s="228" t="s">
        <v>247</v>
      </c>
      <c r="G185" s="226"/>
      <c r="H185" s="229">
        <v>252.89699999999999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AT185" s="235" t="s">
        <v>146</v>
      </c>
      <c r="AU185" s="235" t="s">
        <v>86</v>
      </c>
      <c r="AV185" s="16" t="s">
        <v>142</v>
      </c>
      <c r="AW185" s="16" t="s">
        <v>37</v>
      </c>
      <c r="AX185" s="16" t="s">
        <v>83</v>
      </c>
      <c r="AY185" s="235" t="s">
        <v>135</v>
      </c>
    </row>
    <row r="186" spans="1:65" s="2" customFormat="1" ht="24.2" customHeight="1">
      <c r="A186" s="36"/>
      <c r="B186" s="37"/>
      <c r="C186" s="175" t="s">
        <v>282</v>
      </c>
      <c r="D186" s="175" t="s">
        <v>137</v>
      </c>
      <c r="E186" s="176" t="s">
        <v>890</v>
      </c>
      <c r="F186" s="177" t="s">
        <v>891</v>
      </c>
      <c r="G186" s="178" t="s">
        <v>285</v>
      </c>
      <c r="H186" s="179">
        <v>823.17200000000003</v>
      </c>
      <c r="I186" s="180"/>
      <c r="J186" s="181">
        <f>ROUND(I186*H186,2)</f>
        <v>0</v>
      </c>
      <c r="K186" s="177" t="s">
        <v>141</v>
      </c>
      <c r="L186" s="41"/>
      <c r="M186" s="182" t="s">
        <v>19</v>
      </c>
      <c r="N186" s="183" t="s">
        <v>46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142</v>
      </c>
      <c r="AT186" s="186" t="s">
        <v>137</v>
      </c>
      <c r="AU186" s="186" t="s">
        <v>86</v>
      </c>
      <c r="AY186" s="19" t="s">
        <v>135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83</v>
      </c>
      <c r="BK186" s="187">
        <f>ROUND(I186*H186,2)</f>
        <v>0</v>
      </c>
      <c r="BL186" s="19" t="s">
        <v>142</v>
      </c>
      <c r="BM186" s="186" t="s">
        <v>892</v>
      </c>
    </row>
    <row r="187" spans="1:65" s="2" customFormat="1" ht="78">
      <c r="A187" s="36"/>
      <c r="B187" s="37"/>
      <c r="C187" s="38"/>
      <c r="D187" s="188" t="s">
        <v>144</v>
      </c>
      <c r="E187" s="38"/>
      <c r="F187" s="189" t="s">
        <v>885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144</v>
      </c>
      <c r="AU187" s="19" t="s">
        <v>86</v>
      </c>
    </row>
    <row r="188" spans="1:65" s="13" customFormat="1" ht="11.25">
      <c r="B188" s="193"/>
      <c r="C188" s="194"/>
      <c r="D188" s="188" t="s">
        <v>146</v>
      </c>
      <c r="E188" s="195" t="s">
        <v>19</v>
      </c>
      <c r="F188" s="196" t="s">
        <v>893</v>
      </c>
      <c r="G188" s="194"/>
      <c r="H188" s="195" t="s">
        <v>19</v>
      </c>
      <c r="I188" s="197"/>
      <c r="J188" s="194"/>
      <c r="K188" s="194"/>
      <c r="L188" s="198"/>
      <c r="M188" s="199"/>
      <c r="N188" s="200"/>
      <c r="O188" s="200"/>
      <c r="P188" s="200"/>
      <c r="Q188" s="200"/>
      <c r="R188" s="200"/>
      <c r="S188" s="200"/>
      <c r="T188" s="201"/>
      <c r="AT188" s="202" t="s">
        <v>146</v>
      </c>
      <c r="AU188" s="202" t="s">
        <v>86</v>
      </c>
      <c r="AV188" s="13" t="s">
        <v>83</v>
      </c>
      <c r="AW188" s="13" t="s">
        <v>37</v>
      </c>
      <c r="AX188" s="13" t="s">
        <v>75</v>
      </c>
      <c r="AY188" s="202" t="s">
        <v>135</v>
      </c>
    </row>
    <row r="189" spans="1:65" s="14" customFormat="1" ht="11.25">
      <c r="B189" s="203"/>
      <c r="C189" s="204"/>
      <c r="D189" s="188" t="s">
        <v>146</v>
      </c>
      <c r="E189" s="205" t="s">
        <v>19</v>
      </c>
      <c r="F189" s="206" t="s">
        <v>894</v>
      </c>
      <c r="G189" s="204"/>
      <c r="H189" s="207">
        <v>823.17200000000003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146</v>
      </c>
      <c r="AU189" s="213" t="s">
        <v>86</v>
      </c>
      <c r="AV189" s="14" t="s">
        <v>86</v>
      </c>
      <c r="AW189" s="14" t="s">
        <v>37</v>
      </c>
      <c r="AX189" s="14" t="s">
        <v>83</v>
      </c>
      <c r="AY189" s="213" t="s">
        <v>135</v>
      </c>
    </row>
    <row r="190" spans="1:65" s="2" customFormat="1" ht="24.2" customHeight="1">
      <c r="A190" s="36"/>
      <c r="B190" s="37"/>
      <c r="C190" s="175" t="s">
        <v>289</v>
      </c>
      <c r="D190" s="175" t="s">
        <v>137</v>
      </c>
      <c r="E190" s="176" t="s">
        <v>895</v>
      </c>
      <c r="F190" s="177" t="s">
        <v>896</v>
      </c>
      <c r="G190" s="178" t="s">
        <v>285</v>
      </c>
      <c r="H190" s="179">
        <v>25.425999999999998</v>
      </c>
      <c r="I190" s="180"/>
      <c r="J190" s="181">
        <f>ROUND(I190*H190,2)</f>
        <v>0</v>
      </c>
      <c r="K190" s="177" t="s">
        <v>141</v>
      </c>
      <c r="L190" s="41"/>
      <c r="M190" s="182" t="s">
        <v>19</v>
      </c>
      <c r="N190" s="183" t="s">
        <v>46</v>
      </c>
      <c r="O190" s="66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6" t="s">
        <v>142</v>
      </c>
      <c r="AT190" s="186" t="s">
        <v>137</v>
      </c>
      <c r="AU190" s="186" t="s">
        <v>86</v>
      </c>
      <c r="AY190" s="19" t="s">
        <v>135</v>
      </c>
      <c r="BE190" s="187">
        <f>IF(N190="základní",J190,0)</f>
        <v>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19" t="s">
        <v>83</v>
      </c>
      <c r="BK190" s="187">
        <f>ROUND(I190*H190,2)</f>
        <v>0</v>
      </c>
      <c r="BL190" s="19" t="s">
        <v>142</v>
      </c>
      <c r="BM190" s="186" t="s">
        <v>897</v>
      </c>
    </row>
    <row r="191" spans="1:65" s="2" customFormat="1" ht="78">
      <c r="A191" s="36"/>
      <c r="B191" s="37"/>
      <c r="C191" s="38"/>
      <c r="D191" s="188" t="s">
        <v>144</v>
      </c>
      <c r="E191" s="38"/>
      <c r="F191" s="189" t="s">
        <v>885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144</v>
      </c>
      <c r="AU191" s="19" t="s">
        <v>86</v>
      </c>
    </row>
    <row r="192" spans="1:65" s="13" customFormat="1" ht="11.25">
      <c r="B192" s="193"/>
      <c r="C192" s="194"/>
      <c r="D192" s="188" t="s">
        <v>146</v>
      </c>
      <c r="E192" s="195" t="s">
        <v>19</v>
      </c>
      <c r="F192" s="196" t="s">
        <v>898</v>
      </c>
      <c r="G192" s="194"/>
      <c r="H192" s="195" t="s">
        <v>19</v>
      </c>
      <c r="I192" s="197"/>
      <c r="J192" s="194"/>
      <c r="K192" s="194"/>
      <c r="L192" s="198"/>
      <c r="M192" s="199"/>
      <c r="N192" s="200"/>
      <c r="O192" s="200"/>
      <c r="P192" s="200"/>
      <c r="Q192" s="200"/>
      <c r="R192" s="200"/>
      <c r="S192" s="200"/>
      <c r="T192" s="201"/>
      <c r="AT192" s="202" t="s">
        <v>146</v>
      </c>
      <c r="AU192" s="202" t="s">
        <v>86</v>
      </c>
      <c r="AV192" s="13" t="s">
        <v>83</v>
      </c>
      <c r="AW192" s="13" t="s">
        <v>37</v>
      </c>
      <c r="AX192" s="13" t="s">
        <v>75</v>
      </c>
      <c r="AY192" s="202" t="s">
        <v>135</v>
      </c>
    </row>
    <row r="193" spans="1:65" s="14" customFormat="1" ht="11.25">
      <c r="B193" s="203"/>
      <c r="C193" s="204"/>
      <c r="D193" s="188" t="s">
        <v>146</v>
      </c>
      <c r="E193" s="205" t="s">
        <v>19</v>
      </c>
      <c r="F193" s="206" t="s">
        <v>899</v>
      </c>
      <c r="G193" s="204"/>
      <c r="H193" s="207">
        <v>25.425999999999998</v>
      </c>
      <c r="I193" s="208"/>
      <c r="J193" s="204"/>
      <c r="K193" s="204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146</v>
      </c>
      <c r="AU193" s="213" t="s">
        <v>86</v>
      </c>
      <c r="AV193" s="14" t="s">
        <v>86</v>
      </c>
      <c r="AW193" s="14" t="s">
        <v>37</v>
      </c>
      <c r="AX193" s="14" t="s">
        <v>83</v>
      </c>
      <c r="AY193" s="213" t="s">
        <v>135</v>
      </c>
    </row>
    <row r="194" spans="1:65" s="2" customFormat="1" ht="24.2" customHeight="1">
      <c r="A194" s="36"/>
      <c r="B194" s="37"/>
      <c r="C194" s="175" t="s">
        <v>298</v>
      </c>
      <c r="D194" s="175" t="s">
        <v>137</v>
      </c>
      <c r="E194" s="176" t="s">
        <v>900</v>
      </c>
      <c r="F194" s="177" t="s">
        <v>891</v>
      </c>
      <c r="G194" s="178" t="s">
        <v>285</v>
      </c>
      <c r="H194" s="179">
        <v>101.70399999999999</v>
      </c>
      <c r="I194" s="180"/>
      <c r="J194" s="181">
        <f>ROUND(I194*H194,2)</f>
        <v>0</v>
      </c>
      <c r="K194" s="177" t="s">
        <v>141</v>
      </c>
      <c r="L194" s="41"/>
      <c r="M194" s="182" t="s">
        <v>19</v>
      </c>
      <c r="N194" s="183" t="s">
        <v>46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142</v>
      </c>
      <c r="AT194" s="186" t="s">
        <v>137</v>
      </c>
      <c r="AU194" s="186" t="s">
        <v>86</v>
      </c>
      <c r="AY194" s="19" t="s">
        <v>135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83</v>
      </c>
      <c r="BK194" s="187">
        <f>ROUND(I194*H194,2)</f>
        <v>0</v>
      </c>
      <c r="BL194" s="19" t="s">
        <v>142</v>
      </c>
      <c r="BM194" s="186" t="s">
        <v>901</v>
      </c>
    </row>
    <row r="195" spans="1:65" s="2" customFormat="1" ht="78">
      <c r="A195" s="36"/>
      <c r="B195" s="37"/>
      <c r="C195" s="38"/>
      <c r="D195" s="188" t="s">
        <v>144</v>
      </c>
      <c r="E195" s="38"/>
      <c r="F195" s="189" t="s">
        <v>885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144</v>
      </c>
      <c r="AU195" s="19" t="s">
        <v>86</v>
      </c>
    </row>
    <row r="196" spans="1:65" s="13" customFormat="1" ht="11.25">
      <c r="B196" s="193"/>
      <c r="C196" s="194"/>
      <c r="D196" s="188" t="s">
        <v>146</v>
      </c>
      <c r="E196" s="195" t="s">
        <v>19</v>
      </c>
      <c r="F196" s="196" t="s">
        <v>902</v>
      </c>
      <c r="G196" s="194"/>
      <c r="H196" s="195" t="s">
        <v>19</v>
      </c>
      <c r="I196" s="197"/>
      <c r="J196" s="194"/>
      <c r="K196" s="194"/>
      <c r="L196" s="198"/>
      <c r="M196" s="199"/>
      <c r="N196" s="200"/>
      <c r="O196" s="200"/>
      <c r="P196" s="200"/>
      <c r="Q196" s="200"/>
      <c r="R196" s="200"/>
      <c r="S196" s="200"/>
      <c r="T196" s="201"/>
      <c r="AT196" s="202" t="s">
        <v>146</v>
      </c>
      <c r="AU196" s="202" t="s">
        <v>86</v>
      </c>
      <c r="AV196" s="13" t="s">
        <v>83</v>
      </c>
      <c r="AW196" s="13" t="s">
        <v>37</v>
      </c>
      <c r="AX196" s="13" t="s">
        <v>75</v>
      </c>
      <c r="AY196" s="202" t="s">
        <v>135</v>
      </c>
    </row>
    <row r="197" spans="1:65" s="14" customFormat="1" ht="11.25">
      <c r="B197" s="203"/>
      <c r="C197" s="204"/>
      <c r="D197" s="188" t="s">
        <v>146</v>
      </c>
      <c r="E197" s="205" t="s">
        <v>19</v>
      </c>
      <c r="F197" s="206" t="s">
        <v>903</v>
      </c>
      <c r="G197" s="204"/>
      <c r="H197" s="207">
        <v>101.70399999999999</v>
      </c>
      <c r="I197" s="208"/>
      <c r="J197" s="204"/>
      <c r="K197" s="204"/>
      <c r="L197" s="209"/>
      <c r="M197" s="210"/>
      <c r="N197" s="211"/>
      <c r="O197" s="211"/>
      <c r="P197" s="211"/>
      <c r="Q197" s="211"/>
      <c r="R197" s="211"/>
      <c r="S197" s="211"/>
      <c r="T197" s="212"/>
      <c r="AT197" s="213" t="s">
        <v>146</v>
      </c>
      <c r="AU197" s="213" t="s">
        <v>86</v>
      </c>
      <c r="AV197" s="14" t="s">
        <v>86</v>
      </c>
      <c r="AW197" s="14" t="s">
        <v>37</v>
      </c>
      <c r="AX197" s="14" t="s">
        <v>83</v>
      </c>
      <c r="AY197" s="213" t="s">
        <v>135</v>
      </c>
    </row>
    <row r="198" spans="1:65" s="2" customFormat="1" ht="24.2" customHeight="1">
      <c r="A198" s="36"/>
      <c r="B198" s="37"/>
      <c r="C198" s="175" t="s">
        <v>306</v>
      </c>
      <c r="D198" s="175" t="s">
        <v>137</v>
      </c>
      <c r="E198" s="176" t="s">
        <v>904</v>
      </c>
      <c r="F198" s="177" t="s">
        <v>905</v>
      </c>
      <c r="G198" s="178" t="s">
        <v>285</v>
      </c>
      <c r="H198" s="179">
        <v>164.16499999999999</v>
      </c>
      <c r="I198" s="180"/>
      <c r="J198" s="181">
        <f>ROUND(I198*H198,2)</f>
        <v>0</v>
      </c>
      <c r="K198" s="177" t="s">
        <v>19</v>
      </c>
      <c r="L198" s="41"/>
      <c r="M198" s="182" t="s">
        <v>19</v>
      </c>
      <c r="N198" s="183" t="s">
        <v>46</v>
      </c>
      <c r="O198" s="66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142</v>
      </c>
      <c r="AT198" s="186" t="s">
        <v>137</v>
      </c>
      <c r="AU198" s="186" t="s">
        <v>86</v>
      </c>
      <c r="AY198" s="19" t="s">
        <v>135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83</v>
      </c>
      <c r="BK198" s="187">
        <f>ROUND(I198*H198,2)</f>
        <v>0</v>
      </c>
      <c r="BL198" s="19" t="s">
        <v>142</v>
      </c>
      <c r="BM198" s="186" t="s">
        <v>906</v>
      </c>
    </row>
    <row r="199" spans="1:65" s="2" customFormat="1" ht="68.25">
      <c r="A199" s="36"/>
      <c r="B199" s="37"/>
      <c r="C199" s="38"/>
      <c r="D199" s="188" t="s">
        <v>144</v>
      </c>
      <c r="E199" s="38"/>
      <c r="F199" s="189" t="s">
        <v>907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144</v>
      </c>
      <c r="AU199" s="19" t="s">
        <v>86</v>
      </c>
    </row>
    <row r="200" spans="1:65" s="13" customFormat="1" ht="11.25">
      <c r="B200" s="193"/>
      <c r="C200" s="194"/>
      <c r="D200" s="188" t="s">
        <v>146</v>
      </c>
      <c r="E200" s="195" t="s">
        <v>19</v>
      </c>
      <c r="F200" s="196" t="s">
        <v>908</v>
      </c>
      <c r="G200" s="194"/>
      <c r="H200" s="195" t="s">
        <v>19</v>
      </c>
      <c r="I200" s="197"/>
      <c r="J200" s="194"/>
      <c r="K200" s="194"/>
      <c r="L200" s="198"/>
      <c r="M200" s="199"/>
      <c r="N200" s="200"/>
      <c r="O200" s="200"/>
      <c r="P200" s="200"/>
      <c r="Q200" s="200"/>
      <c r="R200" s="200"/>
      <c r="S200" s="200"/>
      <c r="T200" s="201"/>
      <c r="AT200" s="202" t="s">
        <v>146</v>
      </c>
      <c r="AU200" s="202" t="s">
        <v>86</v>
      </c>
      <c r="AV200" s="13" t="s">
        <v>83</v>
      </c>
      <c r="AW200" s="13" t="s">
        <v>37</v>
      </c>
      <c r="AX200" s="13" t="s">
        <v>75</v>
      </c>
      <c r="AY200" s="202" t="s">
        <v>135</v>
      </c>
    </row>
    <row r="201" spans="1:65" s="14" customFormat="1" ht="11.25">
      <c r="B201" s="203"/>
      <c r="C201" s="204"/>
      <c r="D201" s="188" t="s">
        <v>146</v>
      </c>
      <c r="E201" s="205" t="s">
        <v>19</v>
      </c>
      <c r="F201" s="206" t="s">
        <v>889</v>
      </c>
      <c r="G201" s="204"/>
      <c r="H201" s="207">
        <v>138.739</v>
      </c>
      <c r="I201" s="208"/>
      <c r="J201" s="204"/>
      <c r="K201" s="204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146</v>
      </c>
      <c r="AU201" s="213" t="s">
        <v>86</v>
      </c>
      <c r="AV201" s="14" t="s">
        <v>86</v>
      </c>
      <c r="AW201" s="14" t="s">
        <v>37</v>
      </c>
      <c r="AX201" s="14" t="s">
        <v>75</v>
      </c>
      <c r="AY201" s="213" t="s">
        <v>135</v>
      </c>
    </row>
    <row r="202" spans="1:65" s="13" customFormat="1" ht="11.25">
      <c r="B202" s="193"/>
      <c r="C202" s="194"/>
      <c r="D202" s="188" t="s">
        <v>146</v>
      </c>
      <c r="E202" s="195" t="s">
        <v>19</v>
      </c>
      <c r="F202" s="196" t="s">
        <v>898</v>
      </c>
      <c r="G202" s="194"/>
      <c r="H202" s="195" t="s">
        <v>19</v>
      </c>
      <c r="I202" s="197"/>
      <c r="J202" s="194"/>
      <c r="K202" s="194"/>
      <c r="L202" s="198"/>
      <c r="M202" s="199"/>
      <c r="N202" s="200"/>
      <c r="O202" s="200"/>
      <c r="P202" s="200"/>
      <c r="Q202" s="200"/>
      <c r="R202" s="200"/>
      <c r="S202" s="200"/>
      <c r="T202" s="201"/>
      <c r="AT202" s="202" t="s">
        <v>146</v>
      </c>
      <c r="AU202" s="202" t="s">
        <v>86</v>
      </c>
      <c r="AV202" s="13" t="s">
        <v>83</v>
      </c>
      <c r="AW202" s="13" t="s">
        <v>37</v>
      </c>
      <c r="AX202" s="13" t="s">
        <v>75</v>
      </c>
      <c r="AY202" s="202" t="s">
        <v>135</v>
      </c>
    </row>
    <row r="203" spans="1:65" s="14" customFormat="1" ht="11.25">
      <c r="B203" s="203"/>
      <c r="C203" s="204"/>
      <c r="D203" s="188" t="s">
        <v>146</v>
      </c>
      <c r="E203" s="205" t="s">
        <v>19</v>
      </c>
      <c r="F203" s="206" t="s">
        <v>899</v>
      </c>
      <c r="G203" s="204"/>
      <c r="H203" s="207">
        <v>25.425999999999998</v>
      </c>
      <c r="I203" s="208"/>
      <c r="J203" s="204"/>
      <c r="K203" s="204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146</v>
      </c>
      <c r="AU203" s="213" t="s">
        <v>86</v>
      </c>
      <c r="AV203" s="14" t="s">
        <v>86</v>
      </c>
      <c r="AW203" s="14" t="s">
        <v>37</v>
      </c>
      <c r="AX203" s="14" t="s">
        <v>75</v>
      </c>
      <c r="AY203" s="213" t="s">
        <v>135</v>
      </c>
    </row>
    <row r="204" spans="1:65" s="16" customFormat="1" ht="11.25">
      <c r="B204" s="225"/>
      <c r="C204" s="226"/>
      <c r="D204" s="188" t="s">
        <v>146</v>
      </c>
      <c r="E204" s="227" t="s">
        <v>19</v>
      </c>
      <c r="F204" s="228" t="s">
        <v>247</v>
      </c>
      <c r="G204" s="226"/>
      <c r="H204" s="229">
        <v>164.16499999999999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AT204" s="235" t="s">
        <v>146</v>
      </c>
      <c r="AU204" s="235" t="s">
        <v>86</v>
      </c>
      <c r="AV204" s="16" t="s">
        <v>142</v>
      </c>
      <c r="AW204" s="16" t="s">
        <v>37</v>
      </c>
      <c r="AX204" s="16" t="s">
        <v>83</v>
      </c>
      <c r="AY204" s="235" t="s">
        <v>135</v>
      </c>
    </row>
    <row r="205" spans="1:65" s="2" customFormat="1" ht="24.2" customHeight="1">
      <c r="A205" s="36"/>
      <c r="B205" s="37"/>
      <c r="C205" s="175" t="s">
        <v>310</v>
      </c>
      <c r="D205" s="175" t="s">
        <v>137</v>
      </c>
      <c r="E205" s="176" t="s">
        <v>909</v>
      </c>
      <c r="F205" s="177" t="s">
        <v>910</v>
      </c>
      <c r="G205" s="178" t="s">
        <v>285</v>
      </c>
      <c r="H205" s="179">
        <v>114.158</v>
      </c>
      <c r="I205" s="180"/>
      <c r="J205" s="181">
        <f>ROUND(I205*H205,2)</f>
        <v>0</v>
      </c>
      <c r="K205" s="177" t="s">
        <v>19</v>
      </c>
      <c r="L205" s="41"/>
      <c r="M205" s="182" t="s">
        <v>19</v>
      </c>
      <c r="N205" s="183" t="s">
        <v>46</v>
      </c>
      <c r="O205" s="66"/>
      <c r="P205" s="184">
        <f>O205*H205</f>
        <v>0</v>
      </c>
      <c r="Q205" s="184">
        <v>0</v>
      </c>
      <c r="R205" s="184">
        <f>Q205*H205</f>
        <v>0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142</v>
      </c>
      <c r="AT205" s="186" t="s">
        <v>137</v>
      </c>
      <c r="AU205" s="186" t="s">
        <v>86</v>
      </c>
      <c r="AY205" s="19" t="s">
        <v>135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83</v>
      </c>
      <c r="BK205" s="187">
        <f>ROUND(I205*H205,2)</f>
        <v>0</v>
      </c>
      <c r="BL205" s="19" t="s">
        <v>142</v>
      </c>
      <c r="BM205" s="186" t="s">
        <v>911</v>
      </c>
    </row>
    <row r="206" spans="1:65" s="2" customFormat="1" ht="29.25">
      <c r="A206" s="36"/>
      <c r="B206" s="37"/>
      <c r="C206" s="38"/>
      <c r="D206" s="188" t="s">
        <v>144</v>
      </c>
      <c r="E206" s="38"/>
      <c r="F206" s="189" t="s">
        <v>287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144</v>
      </c>
      <c r="AU206" s="19" t="s">
        <v>86</v>
      </c>
    </row>
    <row r="207" spans="1:65" s="13" customFormat="1" ht="11.25">
      <c r="B207" s="193"/>
      <c r="C207" s="194"/>
      <c r="D207" s="188" t="s">
        <v>146</v>
      </c>
      <c r="E207" s="195" t="s">
        <v>19</v>
      </c>
      <c r="F207" s="196" t="s">
        <v>886</v>
      </c>
      <c r="G207" s="194"/>
      <c r="H207" s="195" t="s">
        <v>19</v>
      </c>
      <c r="I207" s="197"/>
      <c r="J207" s="194"/>
      <c r="K207" s="194"/>
      <c r="L207" s="198"/>
      <c r="M207" s="199"/>
      <c r="N207" s="200"/>
      <c r="O207" s="200"/>
      <c r="P207" s="200"/>
      <c r="Q207" s="200"/>
      <c r="R207" s="200"/>
      <c r="S207" s="200"/>
      <c r="T207" s="201"/>
      <c r="AT207" s="202" t="s">
        <v>146</v>
      </c>
      <c r="AU207" s="202" t="s">
        <v>86</v>
      </c>
      <c r="AV207" s="13" t="s">
        <v>83</v>
      </c>
      <c r="AW207" s="13" t="s">
        <v>37</v>
      </c>
      <c r="AX207" s="13" t="s">
        <v>75</v>
      </c>
      <c r="AY207" s="202" t="s">
        <v>135</v>
      </c>
    </row>
    <row r="208" spans="1:65" s="14" customFormat="1" ht="11.25">
      <c r="B208" s="203"/>
      <c r="C208" s="204"/>
      <c r="D208" s="188" t="s">
        <v>146</v>
      </c>
      <c r="E208" s="205" t="s">
        <v>19</v>
      </c>
      <c r="F208" s="206" t="s">
        <v>887</v>
      </c>
      <c r="G208" s="204"/>
      <c r="H208" s="207">
        <v>114.158</v>
      </c>
      <c r="I208" s="208"/>
      <c r="J208" s="204"/>
      <c r="K208" s="204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146</v>
      </c>
      <c r="AU208" s="213" t="s">
        <v>86</v>
      </c>
      <c r="AV208" s="14" t="s">
        <v>86</v>
      </c>
      <c r="AW208" s="14" t="s">
        <v>37</v>
      </c>
      <c r="AX208" s="14" t="s">
        <v>83</v>
      </c>
      <c r="AY208" s="213" t="s">
        <v>135</v>
      </c>
    </row>
    <row r="209" spans="1:65" s="12" customFormat="1" ht="22.9" customHeight="1">
      <c r="B209" s="159"/>
      <c r="C209" s="160"/>
      <c r="D209" s="161" t="s">
        <v>74</v>
      </c>
      <c r="E209" s="173" t="s">
        <v>753</v>
      </c>
      <c r="F209" s="173" t="s">
        <v>754</v>
      </c>
      <c r="G209" s="160"/>
      <c r="H209" s="160"/>
      <c r="I209" s="163"/>
      <c r="J209" s="174">
        <f>BK209</f>
        <v>0</v>
      </c>
      <c r="K209" s="160"/>
      <c r="L209" s="165"/>
      <c r="M209" s="166"/>
      <c r="N209" s="167"/>
      <c r="O209" s="167"/>
      <c r="P209" s="168">
        <f>SUM(P210:P211)</f>
        <v>0</v>
      </c>
      <c r="Q209" s="167"/>
      <c r="R209" s="168">
        <f>SUM(R210:R211)</f>
        <v>0</v>
      </c>
      <c r="S209" s="167"/>
      <c r="T209" s="169">
        <f>SUM(T210:T211)</f>
        <v>0</v>
      </c>
      <c r="AR209" s="170" t="s">
        <v>83</v>
      </c>
      <c r="AT209" s="171" t="s">
        <v>74</v>
      </c>
      <c r="AU209" s="171" t="s">
        <v>83</v>
      </c>
      <c r="AY209" s="170" t="s">
        <v>135</v>
      </c>
      <c r="BK209" s="172">
        <f>SUM(BK210:BK211)</f>
        <v>0</v>
      </c>
    </row>
    <row r="210" spans="1:65" s="2" customFormat="1" ht="24.2" customHeight="1">
      <c r="A210" s="36"/>
      <c r="B210" s="37"/>
      <c r="C210" s="175" t="s">
        <v>317</v>
      </c>
      <c r="D210" s="175" t="s">
        <v>137</v>
      </c>
      <c r="E210" s="176" t="s">
        <v>912</v>
      </c>
      <c r="F210" s="177" t="s">
        <v>913</v>
      </c>
      <c r="G210" s="178" t="s">
        <v>285</v>
      </c>
      <c r="H210" s="179">
        <v>179.08699999999999</v>
      </c>
      <c r="I210" s="180"/>
      <c r="J210" s="181">
        <f>ROUND(I210*H210,2)</f>
        <v>0</v>
      </c>
      <c r="K210" s="177" t="s">
        <v>141</v>
      </c>
      <c r="L210" s="41"/>
      <c r="M210" s="182" t="s">
        <v>19</v>
      </c>
      <c r="N210" s="183" t="s">
        <v>46</v>
      </c>
      <c r="O210" s="66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142</v>
      </c>
      <c r="AT210" s="186" t="s">
        <v>137</v>
      </c>
      <c r="AU210" s="186" t="s">
        <v>86</v>
      </c>
      <c r="AY210" s="19" t="s">
        <v>135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83</v>
      </c>
      <c r="BK210" s="187">
        <f>ROUND(I210*H210,2)</f>
        <v>0</v>
      </c>
      <c r="BL210" s="19" t="s">
        <v>142</v>
      </c>
      <c r="BM210" s="186" t="s">
        <v>914</v>
      </c>
    </row>
    <row r="211" spans="1:65" s="2" customFormat="1" ht="29.25">
      <c r="A211" s="36"/>
      <c r="B211" s="37"/>
      <c r="C211" s="38"/>
      <c r="D211" s="188" t="s">
        <v>144</v>
      </c>
      <c r="E211" s="38"/>
      <c r="F211" s="189" t="s">
        <v>915</v>
      </c>
      <c r="G211" s="38"/>
      <c r="H211" s="38"/>
      <c r="I211" s="190"/>
      <c r="J211" s="38"/>
      <c r="K211" s="38"/>
      <c r="L211" s="41"/>
      <c r="M211" s="249"/>
      <c r="N211" s="250"/>
      <c r="O211" s="251"/>
      <c r="P211" s="251"/>
      <c r="Q211" s="251"/>
      <c r="R211" s="251"/>
      <c r="S211" s="251"/>
      <c r="T211" s="252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144</v>
      </c>
      <c r="AU211" s="19" t="s">
        <v>86</v>
      </c>
    </row>
    <row r="212" spans="1:65" s="2" customFormat="1" ht="6.95" customHeight="1">
      <c r="A212" s="36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41"/>
      <c r="M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</row>
  </sheetData>
  <sheetProtection algorithmName="SHA-512" hashValue="lGSW525LRu2QYhZxhxAyiDBtYOjH60MSFbzXxaE3JbANGWFNz7edOO/EkrTSpnj8QNw/EOopHIPqu7ScY1vxew==" saltValue="zxLaTBJGTXI9ImPRjv2/FrIiSIXHk652x1zkNlhuZIAJwhwFNkzPK89a4xE6xJ/H2OmNqisRJavwN4Jii2KkJQ==" spinCount="100000" sheet="1" objects="1" scenarios="1" formatColumns="0" formatRows="0" autoFilter="0"/>
  <autoFilter ref="C84:K211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13"/>
  <sheetViews>
    <sheetView showGridLines="0" tabSelected="1" topLeftCell="A77" workbookViewId="0">
      <selection activeCell="X102" sqref="X10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102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8" t="str">
        <f>'Rekapitulace stavby'!K6</f>
        <v>DC037014_Malsovice_od_cp82-cp35_RV_rozp_R3</v>
      </c>
      <c r="F7" s="379"/>
      <c r="G7" s="379"/>
      <c r="H7" s="379"/>
      <c r="L7" s="22"/>
    </row>
    <row r="8" spans="1:46" s="2" customFormat="1" ht="12" customHeight="1">
      <c r="A8" s="36"/>
      <c r="B8" s="41"/>
      <c r="C8" s="36"/>
      <c r="D8" s="107" t="s">
        <v>103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0" t="s">
        <v>916</v>
      </c>
      <c r="F9" s="381"/>
      <c r="G9" s="381"/>
      <c r="H9" s="381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5. 11. 2020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2" t="str">
        <f>'Rekapitulace stavby'!E14</f>
        <v>Vyplň údaj</v>
      </c>
      <c r="F18" s="383"/>
      <c r="G18" s="383"/>
      <c r="H18" s="383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4" t="s">
        <v>40</v>
      </c>
      <c r="F27" s="384"/>
      <c r="G27" s="384"/>
      <c r="H27" s="384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ROUND((SUM(BE81:BE112)),  2)</f>
        <v>0</v>
      </c>
      <c r="G33" s="36"/>
      <c r="H33" s="36"/>
      <c r="I33" s="120">
        <v>0.21</v>
      </c>
      <c r="J33" s="119">
        <f>ROUND(((SUM(BE81:BE112))*I33),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ROUND((SUM(BF81:BF112)),  2)</f>
        <v>0</v>
      </c>
      <c r="G34" s="36"/>
      <c r="H34" s="36"/>
      <c r="I34" s="120">
        <v>0.15</v>
      </c>
      <c r="J34" s="119">
        <f>ROUND(((SUM(BF81:BF112))*I34),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ROUND((SUM(BG81:BG112)),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ROUND((SUM(BH81:BH112)),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ROUND((SUM(BI81:BI112)),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5" t="str">
        <f>E7</f>
        <v>DC037014_Malsovice_od_cp82-cp35_RV_rozp_R3</v>
      </c>
      <c r="F48" s="386"/>
      <c r="G48" s="386"/>
      <c r="H48" s="38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8" t="str">
        <f>E9</f>
        <v>03 - Vymezené činnosti dle směrnice S.06.20 D</v>
      </c>
      <c r="F50" s="387"/>
      <c r="G50" s="387"/>
      <c r="H50" s="387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Malšovice</v>
      </c>
      <c r="G52" s="38"/>
      <c r="H52" s="38"/>
      <c r="I52" s="31" t="s">
        <v>23</v>
      </c>
      <c r="J52" s="61" t="str">
        <f>IF(J12="","",J12)</f>
        <v>5. 11. 2020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SVS a.s., Přítkovská 1689, 41550 Teplice</v>
      </c>
      <c r="G54" s="38"/>
      <c r="H54" s="38"/>
      <c r="I54" s="31" t="s">
        <v>33</v>
      </c>
      <c r="J54" s="34" t="str">
        <f>E21</f>
        <v>B-Projekty Teplice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B-Projekty Teplice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107</v>
      </c>
      <c r="D57" s="133"/>
      <c r="E57" s="133"/>
      <c r="F57" s="133"/>
      <c r="G57" s="133"/>
      <c r="H57" s="133"/>
      <c r="I57" s="133"/>
      <c r="J57" s="134" t="s">
        <v>108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109</v>
      </c>
    </row>
    <row r="60" spans="1:47" s="9" customFormat="1" ht="24.95" customHeight="1">
      <c r="B60" s="136"/>
      <c r="C60" s="137"/>
      <c r="D60" s="138" t="s">
        <v>110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917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120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85" t="str">
        <f>E7</f>
        <v>DC037014_Malsovice_od_cp82-cp35_RV_rozp_R3</v>
      </c>
      <c r="F71" s="386"/>
      <c r="G71" s="386"/>
      <c r="H71" s="386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103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38" t="str">
        <f>E9</f>
        <v>03 - Vymezené činnosti dle směrnice S.06.20 D</v>
      </c>
      <c r="F73" s="387"/>
      <c r="G73" s="387"/>
      <c r="H73" s="387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Malšovice</v>
      </c>
      <c r="G75" s="38"/>
      <c r="H75" s="38"/>
      <c r="I75" s="31" t="s">
        <v>23</v>
      </c>
      <c r="J75" s="61" t="str">
        <f>IF(J12="","",J12)</f>
        <v>5. 11. 2020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7" customHeight="1">
      <c r="A77" s="36"/>
      <c r="B77" s="37"/>
      <c r="C77" s="31" t="s">
        <v>25</v>
      </c>
      <c r="D77" s="38"/>
      <c r="E77" s="38"/>
      <c r="F77" s="29" t="str">
        <f>E15</f>
        <v>SVS a.s., Přítkovská 1689, 41550 Teplice</v>
      </c>
      <c r="G77" s="38"/>
      <c r="H77" s="38"/>
      <c r="I77" s="31" t="s">
        <v>33</v>
      </c>
      <c r="J77" s="34" t="str">
        <f>E21</f>
        <v>B-Projekty Teplice s.r.o.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31</v>
      </c>
      <c r="D78" s="38"/>
      <c r="E78" s="38"/>
      <c r="F78" s="29" t="str">
        <f>IF(E18="","",E18)</f>
        <v>Vyplň údaj</v>
      </c>
      <c r="G78" s="38"/>
      <c r="H78" s="38"/>
      <c r="I78" s="31" t="s">
        <v>38</v>
      </c>
      <c r="J78" s="34" t="str">
        <f>E24</f>
        <v>B-Projekty Teplice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8"/>
      <c r="B80" s="149"/>
      <c r="C80" s="150" t="s">
        <v>121</v>
      </c>
      <c r="D80" s="151" t="s">
        <v>60</v>
      </c>
      <c r="E80" s="151" t="s">
        <v>56</v>
      </c>
      <c r="F80" s="151" t="s">
        <v>57</v>
      </c>
      <c r="G80" s="151" t="s">
        <v>122</v>
      </c>
      <c r="H80" s="151" t="s">
        <v>123</v>
      </c>
      <c r="I80" s="151" t="s">
        <v>124</v>
      </c>
      <c r="J80" s="151" t="s">
        <v>108</v>
      </c>
      <c r="K80" s="152" t="s">
        <v>125</v>
      </c>
      <c r="L80" s="153"/>
      <c r="M80" s="70" t="s">
        <v>19</v>
      </c>
      <c r="N80" s="71" t="s">
        <v>45</v>
      </c>
      <c r="O80" s="71" t="s">
        <v>126</v>
      </c>
      <c r="P80" s="71" t="s">
        <v>127</v>
      </c>
      <c r="Q80" s="71" t="s">
        <v>128</v>
      </c>
      <c r="R80" s="71" t="s">
        <v>129</v>
      </c>
      <c r="S80" s="71" t="s">
        <v>130</v>
      </c>
      <c r="T80" s="72" t="s">
        <v>131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>
      <c r="A81" s="36"/>
      <c r="B81" s="37"/>
      <c r="C81" s="77" t="s">
        <v>132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74</v>
      </c>
      <c r="AU81" s="19" t="s">
        <v>109</v>
      </c>
      <c r="BK81" s="158">
        <f>BK82</f>
        <v>0</v>
      </c>
    </row>
    <row r="82" spans="1:65" s="12" customFormat="1" ht="25.9" customHeight="1">
      <c r="B82" s="159"/>
      <c r="C82" s="160"/>
      <c r="D82" s="161" t="s">
        <v>74</v>
      </c>
      <c r="E82" s="162" t="s">
        <v>133</v>
      </c>
      <c r="F82" s="162" t="s">
        <v>134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142</v>
      </c>
      <c r="AT82" s="171" t="s">
        <v>74</v>
      </c>
      <c r="AU82" s="171" t="s">
        <v>75</v>
      </c>
      <c r="AY82" s="170" t="s">
        <v>135</v>
      </c>
      <c r="BK82" s="172">
        <f>BK83</f>
        <v>0</v>
      </c>
    </row>
    <row r="83" spans="1:65" s="12" customFormat="1" ht="22.9" customHeight="1">
      <c r="B83" s="159"/>
      <c r="C83" s="160"/>
      <c r="D83" s="161" t="s">
        <v>74</v>
      </c>
      <c r="E83" s="173" t="s">
        <v>918</v>
      </c>
      <c r="F83" s="173" t="s">
        <v>92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SUM(P84:P112)</f>
        <v>0</v>
      </c>
      <c r="Q83" s="167"/>
      <c r="R83" s="168">
        <f>SUM(R84:R112)</f>
        <v>0</v>
      </c>
      <c r="S83" s="167"/>
      <c r="T83" s="169">
        <f>SUM(T84:T112)</f>
        <v>0</v>
      </c>
      <c r="AR83" s="170" t="s">
        <v>142</v>
      </c>
      <c r="AT83" s="171" t="s">
        <v>74</v>
      </c>
      <c r="AU83" s="171" t="s">
        <v>83</v>
      </c>
      <c r="AY83" s="170" t="s">
        <v>135</v>
      </c>
      <c r="BK83" s="172">
        <f>SUM(BK84:BK112)</f>
        <v>0</v>
      </c>
    </row>
    <row r="84" spans="1:65" s="2" customFormat="1" ht="14.45" customHeight="1">
      <c r="A84" s="36"/>
      <c r="B84" s="37"/>
      <c r="C84" s="175" t="s">
        <v>83</v>
      </c>
      <c r="D84" s="175" t="s">
        <v>137</v>
      </c>
      <c r="E84" s="176" t="s">
        <v>919</v>
      </c>
      <c r="F84" s="177" t="s">
        <v>920</v>
      </c>
      <c r="G84" s="178" t="s">
        <v>921</v>
      </c>
      <c r="H84" s="179">
        <v>4</v>
      </c>
      <c r="I84" s="180">
        <v>0</v>
      </c>
      <c r="J84" s="181">
        <f>ROUND(I84*H84,2)</f>
        <v>0</v>
      </c>
      <c r="K84" s="177" t="s">
        <v>19</v>
      </c>
      <c r="L84" s="41"/>
      <c r="M84" s="182" t="s">
        <v>19</v>
      </c>
      <c r="N84" s="183" t="s">
        <v>46</v>
      </c>
      <c r="O84" s="66"/>
      <c r="P84" s="184">
        <f>O84*H84</f>
        <v>0</v>
      </c>
      <c r="Q84" s="184">
        <v>0</v>
      </c>
      <c r="R84" s="184">
        <f>Q84*H84</f>
        <v>0</v>
      </c>
      <c r="S84" s="184">
        <v>0</v>
      </c>
      <c r="T84" s="185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922</v>
      </c>
      <c r="AT84" s="186" t="s">
        <v>137</v>
      </c>
      <c r="AU84" s="186" t="s">
        <v>86</v>
      </c>
      <c r="AY84" s="19" t="s">
        <v>135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83</v>
      </c>
      <c r="BK84" s="187">
        <f>ROUND(I84*H84,2)</f>
        <v>0</v>
      </c>
      <c r="BL84" s="19" t="s">
        <v>922</v>
      </c>
      <c r="BM84" s="186" t="s">
        <v>923</v>
      </c>
    </row>
    <row r="85" spans="1:65" s="13" customFormat="1" ht="11.25">
      <c r="B85" s="193"/>
      <c r="C85" s="194"/>
      <c r="D85" s="188" t="s">
        <v>146</v>
      </c>
      <c r="E85" s="195" t="s">
        <v>19</v>
      </c>
      <c r="F85" s="196" t="s">
        <v>924</v>
      </c>
      <c r="G85" s="194"/>
      <c r="H85" s="195" t="s">
        <v>19</v>
      </c>
      <c r="I85" s="197" t="s">
        <v>1183</v>
      </c>
      <c r="J85" s="194"/>
      <c r="K85" s="194"/>
      <c r="L85" s="198"/>
      <c r="M85" s="199"/>
      <c r="N85" s="200"/>
      <c r="O85" s="200"/>
      <c r="P85" s="200"/>
      <c r="Q85" s="200"/>
      <c r="R85" s="200"/>
      <c r="S85" s="200"/>
      <c r="T85" s="201"/>
      <c r="AT85" s="202" t="s">
        <v>146</v>
      </c>
      <c r="AU85" s="202" t="s">
        <v>86</v>
      </c>
      <c r="AV85" s="13" t="s">
        <v>83</v>
      </c>
      <c r="AW85" s="13" t="s">
        <v>37</v>
      </c>
      <c r="AX85" s="13" t="s">
        <v>75</v>
      </c>
      <c r="AY85" s="202" t="s">
        <v>135</v>
      </c>
    </row>
    <row r="86" spans="1:65" s="14" customFormat="1" ht="11.25">
      <c r="B86" s="203"/>
      <c r="C86" s="204"/>
      <c r="D86" s="188" t="s">
        <v>146</v>
      </c>
      <c r="E86" s="205" t="s">
        <v>19</v>
      </c>
      <c r="F86" s="206" t="s">
        <v>925</v>
      </c>
      <c r="G86" s="204"/>
      <c r="H86" s="207">
        <v>2</v>
      </c>
      <c r="I86" s="208"/>
      <c r="J86" s="204"/>
      <c r="K86" s="204"/>
      <c r="L86" s="209"/>
      <c r="M86" s="210"/>
      <c r="N86" s="211"/>
      <c r="O86" s="211"/>
      <c r="P86" s="211"/>
      <c r="Q86" s="211"/>
      <c r="R86" s="211"/>
      <c r="S86" s="211"/>
      <c r="T86" s="212"/>
      <c r="AT86" s="213" t="s">
        <v>146</v>
      </c>
      <c r="AU86" s="213" t="s">
        <v>86</v>
      </c>
      <c r="AV86" s="14" t="s">
        <v>86</v>
      </c>
      <c r="AW86" s="14" t="s">
        <v>37</v>
      </c>
      <c r="AX86" s="14" t="s">
        <v>75</v>
      </c>
      <c r="AY86" s="213" t="s">
        <v>135</v>
      </c>
    </row>
    <row r="87" spans="1:65" s="13" customFormat="1" ht="11.25">
      <c r="B87" s="193"/>
      <c r="C87" s="194"/>
      <c r="D87" s="188" t="s">
        <v>146</v>
      </c>
      <c r="E87" s="195" t="s">
        <v>19</v>
      </c>
      <c r="F87" s="196" t="s">
        <v>926</v>
      </c>
      <c r="G87" s="194"/>
      <c r="H87" s="195" t="s">
        <v>19</v>
      </c>
      <c r="I87" s="197"/>
      <c r="J87" s="194"/>
      <c r="K87" s="194"/>
      <c r="L87" s="198"/>
      <c r="M87" s="199"/>
      <c r="N87" s="200"/>
      <c r="O87" s="200"/>
      <c r="P87" s="200"/>
      <c r="Q87" s="200"/>
      <c r="R87" s="200"/>
      <c r="S87" s="200"/>
      <c r="T87" s="201"/>
      <c r="AT87" s="202" t="s">
        <v>146</v>
      </c>
      <c r="AU87" s="202" t="s">
        <v>86</v>
      </c>
      <c r="AV87" s="13" t="s">
        <v>83</v>
      </c>
      <c r="AW87" s="13" t="s">
        <v>37</v>
      </c>
      <c r="AX87" s="13" t="s">
        <v>75</v>
      </c>
      <c r="AY87" s="202" t="s">
        <v>135</v>
      </c>
    </row>
    <row r="88" spans="1:65" s="14" customFormat="1" ht="11.25">
      <c r="B88" s="203"/>
      <c r="C88" s="204"/>
      <c r="D88" s="188" t="s">
        <v>146</v>
      </c>
      <c r="E88" s="205" t="s">
        <v>19</v>
      </c>
      <c r="F88" s="206" t="s">
        <v>925</v>
      </c>
      <c r="G88" s="204"/>
      <c r="H88" s="207">
        <v>2</v>
      </c>
      <c r="I88" s="208"/>
      <c r="J88" s="204"/>
      <c r="K88" s="204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146</v>
      </c>
      <c r="AU88" s="213" t="s">
        <v>86</v>
      </c>
      <c r="AV88" s="14" t="s">
        <v>86</v>
      </c>
      <c r="AW88" s="14" t="s">
        <v>37</v>
      </c>
      <c r="AX88" s="14" t="s">
        <v>75</v>
      </c>
      <c r="AY88" s="213" t="s">
        <v>135</v>
      </c>
    </row>
    <row r="89" spans="1:65" s="16" customFormat="1" ht="11.25">
      <c r="B89" s="225"/>
      <c r="C89" s="226"/>
      <c r="D89" s="188" t="s">
        <v>146</v>
      </c>
      <c r="E89" s="227" t="s">
        <v>19</v>
      </c>
      <c r="F89" s="228" t="s">
        <v>247</v>
      </c>
      <c r="G89" s="226"/>
      <c r="H89" s="229">
        <v>4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AT89" s="235" t="s">
        <v>146</v>
      </c>
      <c r="AU89" s="235" t="s">
        <v>86</v>
      </c>
      <c r="AV89" s="16" t="s">
        <v>142</v>
      </c>
      <c r="AW89" s="16" t="s">
        <v>37</v>
      </c>
      <c r="AX89" s="16" t="s">
        <v>83</v>
      </c>
      <c r="AY89" s="235" t="s">
        <v>135</v>
      </c>
    </row>
    <row r="90" spans="1:65" s="2" customFormat="1" ht="24.2" customHeight="1">
      <c r="A90" s="36"/>
      <c r="B90" s="37"/>
      <c r="C90" s="175" t="s">
        <v>86</v>
      </c>
      <c r="D90" s="175" t="s">
        <v>137</v>
      </c>
      <c r="E90" s="176" t="s">
        <v>927</v>
      </c>
      <c r="F90" s="177" t="s">
        <v>928</v>
      </c>
      <c r="G90" s="178" t="s">
        <v>929</v>
      </c>
      <c r="H90" s="179">
        <v>17.7</v>
      </c>
      <c r="I90" s="180">
        <v>0</v>
      </c>
      <c r="J90" s="181">
        <f>ROUND(I90*H90,2)</f>
        <v>0</v>
      </c>
      <c r="K90" s="177" t="s">
        <v>19</v>
      </c>
      <c r="L90" s="41"/>
      <c r="M90" s="182" t="s">
        <v>19</v>
      </c>
      <c r="N90" s="183" t="s">
        <v>46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922</v>
      </c>
      <c r="AT90" s="186" t="s">
        <v>137</v>
      </c>
      <c r="AU90" s="186" t="s">
        <v>86</v>
      </c>
      <c r="AY90" s="19" t="s">
        <v>135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83</v>
      </c>
      <c r="BK90" s="187">
        <f>ROUND(I90*H90,2)</f>
        <v>0</v>
      </c>
      <c r="BL90" s="19" t="s">
        <v>922</v>
      </c>
      <c r="BM90" s="186" t="s">
        <v>930</v>
      </c>
    </row>
    <row r="91" spans="1:65" s="13" customFormat="1" ht="11.25">
      <c r="B91" s="193"/>
      <c r="C91" s="194"/>
      <c r="D91" s="188" t="s">
        <v>146</v>
      </c>
      <c r="E91" s="195" t="s">
        <v>19</v>
      </c>
      <c r="F91" s="196" t="s">
        <v>931</v>
      </c>
      <c r="G91" s="194"/>
      <c r="H91" s="195" t="s">
        <v>19</v>
      </c>
      <c r="I91" s="197" t="s">
        <v>1183</v>
      </c>
      <c r="J91" s="194"/>
      <c r="K91" s="194"/>
      <c r="L91" s="198"/>
      <c r="M91" s="199"/>
      <c r="N91" s="200"/>
      <c r="O91" s="200"/>
      <c r="P91" s="200"/>
      <c r="Q91" s="200"/>
      <c r="R91" s="200"/>
      <c r="S91" s="200"/>
      <c r="T91" s="201"/>
      <c r="AT91" s="202" t="s">
        <v>146</v>
      </c>
      <c r="AU91" s="202" t="s">
        <v>86</v>
      </c>
      <c r="AV91" s="13" t="s">
        <v>83</v>
      </c>
      <c r="AW91" s="13" t="s">
        <v>37</v>
      </c>
      <c r="AX91" s="13" t="s">
        <v>75</v>
      </c>
      <c r="AY91" s="202" t="s">
        <v>135</v>
      </c>
    </row>
    <row r="92" spans="1:65" s="14" customFormat="1" ht="11.25">
      <c r="B92" s="203"/>
      <c r="C92" s="204"/>
      <c r="D92" s="188" t="s">
        <v>146</v>
      </c>
      <c r="E92" s="205" t="s">
        <v>19</v>
      </c>
      <c r="F92" s="206" t="s">
        <v>932</v>
      </c>
      <c r="G92" s="204"/>
      <c r="H92" s="207">
        <v>2.89</v>
      </c>
      <c r="I92" s="208"/>
      <c r="J92" s="204"/>
      <c r="K92" s="204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146</v>
      </c>
      <c r="AU92" s="213" t="s">
        <v>86</v>
      </c>
      <c r="AV92" s="14" t="s">
        <v>86</v>
      </c>
      <c r="AW92" s="14" t="s">
        <v>37</v>
      </c>
      <c r="AX92" s="14" t="s">
        <v>75</v>
      </c>
      <c r="AY92" s="213" t="s">
        <v>135</v>
      </c>
    </row>
    <row r="93" spans="1:65" s="13" customFormat="1" ht="11.25">
      <c r="B93" s="193"/>
      <c r="C93" s="194"/>
      <c r="D93" s="188" t="s">
        <v>146</v>
      </c>
      <c r="E93" s="195" t="s">
        <v>19</v>
      </c>
      <c r="F93" s="196" t="s">
        <v>933</v>
      </c>
      <c r="G93" s="194"/>
      <c r="H93" s="195" t="s">
        <v>19</v>
      </c>
      <c r="I93" s="197"/>
      <c r="J93" s="194"/>
      <c r="K93" s="194"/>
      <c r="L93" s="198"/>
      <c r="M93" s="199"/>
      <c r="N93" s="200"/>
      <c r="O93" s="200"/>
      <c r="P93" s="200"/>
      <c r="Q93" s="200"/>
      <c r="R93" s="200"/>
      <c r="S93" s="200"/>
      <c r="T93" s="201"/>
      <c r="AT93" s="202" t="s">
        <v>146</v>
      </c>
      <c r="AU93" s="202" t="s">
        <v>86</v>
      </c>
      <c r="AV93" s="13" t="s">
        <v>83</v>
      </c>
      <c r="AW93" s="13" t="s">
        <v>37</v>
      </c>
      <c r="AX93" s="13" t="s">
        <v>75</v>
      </c>
      <c r="AY93" s="202" t="s">
        <v>135</v>
      </c>
    </row>
    <row r="94" spans="1:65" s="14" customFormat="1" ht="11.25">
      <c r="B94" s="203"/>
      <c r="C94" s="204"/>
      <c r="D94" s="188" t="s">
        <v>146</v>
      </c>
      <c r="E94" s="205" t="s">
        <v>19</v>
      </c>
      <c r="F94" s="206" t="s">
        <v>934</v>
      </c>
      <c r="G94" s="204"/>
      <c r="H94" s="207">
        <v>2.96</v>
      </c>
      <c r="I94" s="208"/>
      <c r="J94" s="204"/>
      <c r="K94" s="204"/>
      <c r="L94" s="209"/>
      <c r="M94" s="210"/>
      <c r="N94" s="211"/>
      <c r="O94" s="211"/>
      <c r="P94" s="211"/>
      <c r="Q94" s="211"/>
      <c r="R94" s="211"/>
      <c r="S94" s="211"/>
      <c r="T94" s="212"/>
      <c r="AT94" s="213" t="s">
        <v>146</v>
      </c>
      <c r="AU94" s="213" t="s">
        <v>86</v>
      </c>
      <c r="AV94" s="14" t="s">
        <v>86</v>
      </c>
      <c r="AW94" s="14" t="s">
        <v>37</v>
      </c>
      <c r="AX94" s="14" t="s">
        <v>75</v>
      </c>
      <c r="AY94" s="213" t="s">
        <v>135</v>
      </c>
    </row>
    <row r="95" spans="1:65" s="13" customFormat="1" ht="11.25">
      <c r="B95" s="193"/>
      <c r="C95" s="194"/>
      <c r="D95" s="188" t="s">
        <v>146</v>
      </c>
      <c r="E95" s="195" t="s">
        <v>19</v>
      </c>
      <c r="F95" s="196" t="s">
        <v>935</v>
      </c>
      <c r="G95" s="194"/>
      <c r="H95" s="195" t="s">
        <v>19</v>
      </c>
      <c r="I95" s="197"/>
      <c r="J95" s="194"/>
      <c r="K95" s="194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146</v>
      </c>
      <c r="AU95" s="202" t="s">
        <v>86</v>
      </c>
      <c r="AV95" s="13" t="s">
        <v>83</v>
      </c>
      <c r="AW95" s="13" t="s">
        <v>37</v>
      </c>
      <c r="AX95" s="13" t="s">
        <v>75</v>
      </c>
      <c r="AY95" s="202" t="s">
        <v>135</v>
      </c>
    </row>
    <row r="96" spans="1:65" s="14" customFormat="1" ht="11.25">
      <c r="B96" s="203"/>
      <c r="C96" s="204"/>
      <c r="D96" s="188" t="s">
        <v>146</v>
      </c>
      <c r="E96" s="205" t="s">
        <v>19</v>
      </c>
      <c r="F96" s="206" t="s">
        <v>936</v>
      </c>
      <c r="G96" s="204"/>
      <c r="H96" s="207">
        <v>11.85</v>
      </c>
      <c r="I96" s="208"/>
      <c r="J96" s="204"/>
      <c r="K96" s="204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146</v>
      </c>
      <c r="AU96" s="213" t="s">
        <v>86</v>
      </c>
      <c r="AV96" s="14" t="s">
        <v>86</v>
      </c>
      <c r="AW96" s="14" t="s">
        <v>37</v>
      </c>
      <c r="AX96" s="14" t="s">
        <v>75</v>
      </c>
      <c r="AY96" s="213" t="s">
        <v>135</v>
      </c>
    </row>
    <row r="97" spans="1:65" s="16" customFormat="1" ht="11.25">
      <c r="B97" s="225"/>
      <c r="C97" s="226"/>
      <c r="D97" s="188" t="s">
        <v>146</v>
      </c>
      <c r="E97" s="227" t="s">
        <v>19</v>
      </c>
      <c r="F97" s="228" t="s">
        <v>247</v>
      </c>
      <c r="G97" s="226"/>
      <c r="H97" s="229">
        <v>17.7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AT97" s="235" t="s">
        <v>146</v>
      </c>
      <c r="AU97" s="235" t="s">
        <v>86</v>
      </c>
      <c r="AV97" s="16" t="s">
        <v>142</v>
      </c>
      <c r="AW97" s="16" t="s">
        <v>37</v>
      </c>
      <c r="AX97" s="16" t="s">
        <v>83</v>
      </c>
      <c r="AY97" s="235" t="s">
        <v>135</v>
      </c>
    </row>
    <row r="98" spans="1:65" s="2" customFormat="1" ht="14.45" customHeight="1">
      <c r="A98" s="36"/>
      <c r="B98" s="37"/>
      <c r="C98" s="175" t="s">
        <v>154</v>
      </c>
      <c r="D98" s="175" t="s">
        <v>137</v>
      </c>
      <c r="E98" s="176" t="s">
        <v>937</v>
      </c>
      <c r="F98" s="177" t="s">
        <v>938</v>
      </c>
      <c r="G98" s="178" t="s">
        <v>858</v>
      </c>
      <c r="H98" s="179">
        <v>9</v>
      </c>
      <c r="I98" s="180">
        <v>0</v>
      </c>
      <c r="J98" s="181">
        <f>ROUND(I98*H98,2)</f>
        <v>0</v>
      </c>
      <c r="K98" s="177" t="s">
        <v>19</v>
      </c>
      <c r="L98" s="41"/>
      <c r="M98" s="182" t="s">
        <v>19</v>
      </c>
      <c r="N98" s="183" t="s">
        <v>46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922</v>
      </c>
      <c r="AT98" s="186" t="s">
        <v>137</v>
      </c>
      <c r="AU98" s="186" t="s">
        <v>86</v>
      </c>
      <c r="AY98" s="19" t="s">
        <v>135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83</v>
      </c>
      <c r="BK98" s="187">
        <f>ROUND(I98*H98,2)</f>
        <v>0</v>
      </c>
      <c r="BL98" s="19" t="s">
        <v>922</v>
      </c>
      <c r="BM98" s="186" t="s">
        <v>939</v>
      </c>
    </row>
    <row r="99" spans="1:65" s="13" customFormat="1" ht="11.25">
      <c r="B99" s="193"/>
      <c r="C99" s="194"/>
      <c r="D99" s="188" t="s">
        <v>146</v>
      </c>
      <c r="E99" s="195" t="s">
        <v>19</v>
      </c>
      <c r="F99" s="196" t="s">
        <v>940</v>
      </c>
      <c r="G99" s="194"/>
      <c r="H99" s="195" t="s">
        <v>19</v>
      </c>
      <c r="I99" s="197" t="s">
        <v>1183</v>
      </c>
      <c r="J99" s="194"/>
      <c r="K99" s="194"/>
      <c r="L99" s="198"/>
      <c r="M99" s="199"/>
      <c r="N99" s="200"/>
      <c r="O99" s="200"/>
      <c r="P99" s="200"/>
      <c r="Q99" s="200"/>
      <c r="R99" s="200"/>
      <c r="S99" s="200"/>
      <c r="T99" s="201"/>
      <c r="AT99" s="202" t="s">
        <v>146</v>
      </c>
      <c r="AU99" s="202" t="s">
        <v>86</v>
      </c>
      <c r="AV99" s="13" t="s">
        <v>83</v>
      </c>
      <c r="AW99" s="13" t="s">
        <v>37</v>
      </c>
      <c r="AX99" s="13" t="s">
        <v>75</v>
      </c>
      <c r="AY99" s="202" t="s">
        <v>135</v>
      </c>
    </row>
    <row r="100" spans="1:65" s="14" customFormat="1" ht="11.25">
      <c r="B100" s="203"/>
      <c r="C100" s="204"/>
      <c r="D100" s="188" t="s">
        <v>146</v>
      </c>
      <c r="E100" s="205" t="s">
        <v>19</v>
      </c>
      <c r="F100" s="206" t="s">
        <v>941</v>
      </c>
      <c r="G100" s="204"/>
      <c r="H100" s="207">
        <v>9</v>
      </c>
      <c r="I100" s="208"/>
      <c r="J100" s="204"/>
      <c r="K100" s="204"/>
      <c r="L100" s="209"/>
      <c r="M100" s="210"/>
      <c r="N100" s="211"/>
      <c r="O100" s="211"/>
      <c r="P100" s="211"/>
      <c r="Q100" s="211"/>
      <c r="R100" s="211"/>
      <c r="S100" s="211"/>
      <c r="T100" s="212"/>
      <c r="AT100" s="213" t="s">
        <v>146</v>
      </c>
      <c r="AU100" s="213" t="s">
        <v>86</v>
      </c>
      <c r="AV100" s="14" t="s">
        <v>86</v>
      </c>
      <c r="AW100" s="14" t="s">
        <v>37</v>
      </c>
      <c r="AX100" s="14" t="s">
        <v>83</v>
      </c>
      <c r="AY100" s="213" t="s">
        <v>135</v>
      </c>
    </row>
    <row r="101" spans="1:65" s="2" customFormat="1" ht="24.2" customHeight="1">
      <c r="A101" s="36"/>
      <c r="B101" s="37"/>
      <c r="C101" s="175" t="s">
        <v>142</v>
      </c>
      <c r="D101" s="175" t="s">
        <v>137</v>
      </c>
      <c r="E101" s="176" t="s">
        <v>942</v>
      </c>
      <c r="F101" s="177" t="s">
        <v>943</v>
      </c>
      <c r="G101" s="178" t="s">
        <v>858</v>
      </c>
      <c r="H101" s="179">
        <v>9</v>
      </c>
      <c r="I101" s="180">
        <v>0</v>
      </c>
      <c r="J101" s="181">
        <f>ROUND(I101*H101,2)</f>
        <v>0</v>
      </c>
      <c r="K101" s="177" t="s">
        <v>19</v>
      </c>
      <c r="L101" s="41"/>
      <c r="M101" s="182" t="s">
        <v>19</v>
      </c>
      <c r="N101" s="183" t="s">
        <v>46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922</v>
      </c>
      <c r="AT101" s="186" t="s">
        <v>137</v>
      </c>
      <c r="AU101" s="186" t="s">
        <v>86</v>
      </c>
      <c r="AY101" s="19" t="s">
        <v>135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83</v>
      </c>
      <c r="BK101" s="187">
        <f>ROUND(I101*H101,2)</f>
        <v>0</v>
      </c>
      <c r="BL101" s="19" t="s">
        <v>922</v>
      </c>
      <c r="BM101" s="186" t="s">
        <v>944</v>
      </c>
    </row>
    <row r="102" spans="1:65" s="13" customFormat="1" ht="11.25">
      <c r="B102" s="193"/>
      <c r="C102" s="194"/>
      <c r="D102" s="188" t="s">
        <v>146</v>
      </c>
      <c r="E102" s="195" t="s">
        <v>19</v>
      </c>
      <c r="F102" s="196" t="s">
        <v>940</v>
      </c>
      <c r="G102" s="194"/>
      <c r="H102" s="195" t="s">
        <v>19</v>
      </c>
      <c r="I102" s="197" t="s">
        <v>1183</v>
      </c>
      <c r="J102" s="194"/>
      <c r="K102" s="194"/>
      <c r="L102" s="198"/>
      <c r="M102" s="199"/>
      <c r="N102" s="200"/>
      <c r="O102" s="200"/>
      <c r="P102" s="200"/>
      <c r="Q102" s="200"/>
      <c r="R102" s="200"/>
      <c r="S102" s="200"/>
      <c r="T102" s="201"/>
      <c r="AT102" s="202" t="s">
        <v>146</v>
      </c>
      <c r="AU102" s="202" t="s">
        <v>86</v>
      </c>
      <c r="AV102" s="13" t="s">
        <v>83</v>
      </c>
      <c r="AW102" s="13" t="s">
        <v>37</v>
      </c>
      <c r="AX102" s="13" t="s">
        <v>75</v>
      </c>
      <c r="AY102" s="202" t="s">
        <v>135</v>
      </c>
    </row>
    <row r="103" spans="1:65" s="14" customFormat="1" ht="11.25">
      <c r="B103" s="203"/>
      <c r="C103" s="204"/>
      <c r="D103" s="188" t="s">
        <v>146</v>
      </c>
      <c r="E103" s="205" t="s">
        <v>19</v>
      </c>
      <c r="F103" s="206" t="s">
        <v>941</v>
      </c>
      <c r="G103" s="204"/>
      <c r="H103" s="207">
        <v>9</v>
      </c>
      <c r="I103" s="208"/>
      <c r="J103" s="204"/>
      <c r="K103" s="204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146</v>
      </c>
      <c r="AU103" s="213" t="s">
        <v>86</v>
      </c>
      <c r="AV103" s="14" t="s">
        <v>86</v>
      </c>
      <c r="AW103" s="14" t="s">
        <v>37</v>
      </c>
      <c r="AX103" s="14" t="s">
        <v>83</v>
      </c>
      <c r="AY103" s="213" t="s">
        <v>135</v>
      </c>
    </row>
    <row r="104" spans="1:65" s="2" customFormat="1" ht="14.45" customHeight="1">
      <c r="A104" s="36"/>
      <c r="B104" s="37"/>
      <c r="C104" s="175" t="s">
        <v>165</v>
      </c>
      <c r="D104" s="175" t="s">
        <v>137</v>
      </c>
      <c r="E104" s="176" t="s">
        <v>945</v>
      </c>
      <c r="F104" s="177" t="s">
        <v>946</v>
      </c>
      <c r="G104" s="178" t="s">
        <v>858</v>
      </c>
      <c r="H104" s="179">
        <v>2</v>
      </c>
      <c r="I104" s="180">
        <v>0</v>
      </c>
      <c r="J104" s="181">
        <f>ROUND(I104*H104,2)</f>
        <v>0</v>
      </c>
      <c r="K104" s="177" t="s">
        <v>19</v>
      </c>
      <c r="L104" s="41"/>
      <c r="M104" s="182" t="s">
        <v>19</v>
      </c>
      <c r="N104" s="183" t="s">
        <v>46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922</v>
      </c>
      <c r="AT104" s="186" t="s">
        <v>137</v>
      </c>
      <c r="AU104" s="186" t="s">
        <v>86</v>
      </c>
      <c r="AY104" s="19" t="s">
        <v>135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83</v>
      </c>
      <c r="BK104" s="187">
        <f>ROUND(I104*H104,2)</f>
        <v>0</v>
      </c>
      <c r="BL104" s="19" t="s">
        <v>922</v>
      </c>
      <c r="BM104" s="186" t="s">
        <v>947</v>
      </c>
    </row>
    <row r="105" spans="1:65" s="13" customFormat="1" ht="11.25">
      <c r="B105" s="193"/>
      <c r="C105" s="194"/>
      <c r="D105" s="188" t="s">
        <v>146</v>
      </c>
      <c r="E105" s="195" t="s">
        <v>19</v>
      </c>
      <c r="F105" s="196" t="s">
        <v>940</v>
      </c>
      <c r="G105" s="194"/>
      <c r="H105" s="195" t="s">
        <v>19</v>
      </c>
      <c r="I105" s="197" t="s">
        <v>1183</v>
      </c>
      <c r="J105" s="194"/>
      <c r="K105" s="194"/>
      <c r="L105" s="198"/>
      <c r="M105" s="199"/>
      <c r="N105" s="200"/>
      <c r="O105" s="200"/>
      <c r="P105" s="200"/>
      <c r="Q105" s="200"/>
      <c r="R105" s="200"/>
      <c r="S105" s="200"/>
      <c r="T105" s="201"/>
      <c r="AT105" s="202" t="s">
        <v>146</v>
      </c>
      <c r="AU105" s="202" t="s">
        <v>86</v>
      </c>
      <c r="AV105" s="13" t="s">
        <v>83</v>
      </c>
      <c r="AW105" s="13" t="s">
        <v>37</v>
      </c>
      <c r="AX105" s="13" t="s">
        <v>75</v>
      </c>
      <c r="AY105" s="202" t="s">
        <v>135</v>
      </c>
    </row>
    <row r="106" spans="1:65" s="14" customFormat="1" ht="11.25">
      <c r="B106" s="203"/>
      <c r="C106" s="204"/>
      <c r="D106" s="188" t="s">
        <v>146</v>
      </c>
      <c r="E106" s="205" t="s">
        <v>19</v>
      </c>
      <c r="F106" s="206" t="s">
        <v>925</v>
      </c>
      <c r="G106" s="204"/>
      <c r="H106" s="207">
        <v>2</v>
      </c>
      <c r="I106" s="208"/>
      <c r="J106" s="204"/>
      <c r="K106" s="204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146</v>
      </c>
      <c r="AU106" s="213" t="s">
        <v>86</v>
      </c>
      <c r="AV106" s="14" t="s">
        <v>86</v>
      </c>
      <c r="AW106" s="14" t="s">
        <v>37</v>
      </c>
      <c r="AX106" s="14" t="s">
        <v>83</v>
      </c>
      <c r="AY106" s="213" t="s">
        <v>135</v>
      </c>
    </row>
    <row r="107" spans="1:65" s="2" customFormat="1" ht="24.2" customHeight="1">
      <c r="A107" s="36"/>
      <c r="B107" s="37"/>
      <c r="C107" s="175" t="s">
        <v>169</v>
      </c>
      <c r="D107" s="175" t="s">
        <v>137</v>
      </c>
      <c r="E107" s="176" t="s">
        <v>948</v>
      </c>
      <c r="F107" s="177" t="s">
        <v>949</v>
      </c>
      <c r="G107" s="178" t="s">
        <v>950</v>
      </c>
      <c r="H107" s="179">
        <v>12</v>
      </c>
      <c r="I107" s="180">
        <v>0</v>
      </c>
      <c r="J107" s="181">
        <f>ROUND(I107*H107,2)</f>
        <v>0</v>
      </c>
      <c r="K107" s="177" t="s">
        <v>19</v>
      </c>
      <c r="L107" s="41"/>
      <c r="M107" s="182" t="s">
        <v>19</v>
      </c>
      <c r="N107" s="183" t="s">
        <v>46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922</v>
      </c>
      <c r="AT107" s="186" t="s">
        <v>137</v>
      </c>
      <c r="AU107" s="186" t="s">
        <v>86</v>
      </c>
      <c r="AY107" s="19" t="s">
        <v>135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83</v>
      </c>
      <c r="BK107" s="187">
        <f>ROUND(I107*H107,2)</f>
        <v>0</v>
      </c>
      <c r="BL107" s="19" t="s">
        <v>922</v>
      </c>
      <c r="BM107" s="186" t="s">
        <v>951</v>
      </c>
    </row>
    <row r="108" spans="1:65" s="13" customFormat="1" ht="11.25">
      <c r="B108" s="193"/>
      <c r="C108" s="194"/>
      <c r="D108" s="188" t="s">
        <v>146</v>
      </c>
      <c r="E108" s="195" t="s">
        <v>19</v>
      </c>
      <c r="F108" s="196" t="s">
        <v>940</v>
      </c>
      <c r="G108" s="194"/>
      <c r="H108" s="195" t="s">
        <v>19</v>
      </c>
      <c r="I108" s="197" t="s">
        <v>1183</v>
      </c>
      <c r="J108" s="194"/>
      <c r="K108" s="194"/>
      <c r="L108" s="198"/>
      <c r="M108" s="199"/>
      <c r="N108" s="200"/>
      <c r="O108" s="200"/>
      <c r="P108" s="200"/>
      <c r="Q108" s="200"/>
      <c r="R108" s="200"/>
      <c r="S108" s="200"/>
      <c r="T108" s="201"/>
      <c r="AT108" s="202" t="s">
        <v>146</v>
      </c>
      <c r="AU108" s="202" t="s">
        <v>86</v>
      </c>
      <c r="AV108" s="13" t="s">
        <v>83</v>
      </c>
      <c r="AW108" s="13" t="s">
        <v>37</v>
      </c>
      <c r="AX108" s="13" t="s">
        <v>75</v>
      </c>
      <c r="AY108" s="202" t="s">
        <v>135</v>
      </c>
    </row>
    <row r="109" spans="1:65" s="14" customFormat="1" ht="11.25">
      <c r="B109" s="203"/>
      <c r="C109" s="204"/>
      <c r="D109" s="188" t="s">
        <v>146</v>
      </c>
      <c r="E109" s="205" t="s">
        <v>19</v>
      </c>
      <c r="F109" s="206" t="s">
        <v>952</v>
      </c>
      <c r="G109" s="204"/>
      <c r="H109" s="207">
        <v>12</v>
      </c>
      <c r="I109" s="208"/>
      <c r="J109" s="204"/>
      <c r="K109" s="204"/>
      <c r="L109" s="209"/>
      <c r="M109" s="210"/>
      <c r="N109" s="211"/>
      <c r="O109" s="211"/>
      <c r="P109" s="211"/>
      <c r="Q109" s="211"/>
      <c r="R109" s="211"/>
      <c r="S109" s="211"/>
      <c r="T109" s="212"/>
      <c r="AT109" s="213" t="s">
        <v>146</v>
      </c>
      <c r="AU109" s="213" t="s">
        <v>86</v>
      </c>
      <c r="AV109" s="14" t="s">
        <v>86</v>
      </c>
      <c r="AW109" s="14" t="s">
        <v>37</v>
      </c>
      <c r="AX109" s="14" t="s">
        <v>83</v>
      </c>
      <c r="AY109" s="213" t="s">
        <v>135</v>
      </c>
    </row>
    <row r="110" spans="1:65" s="2" customFormat="1" ht="14.45" customHeight="1">
      <c r="A110" s="36"/>
      <c r="B110" s="37"/>
      <c r="C110" s="175" t="s">
        <v>173</v>
      </c>
      <c r="D110" s="175" t="s">
        <v>137</v>
      </c>
      <c r="E110" s="176" t="s">
        <v>953</v>
      </c>
      <c r="F110" s="177" t="s">
        <v>954</v>
      </c>
      <c r="G110" s="178" t="s">
        <v>921</v>
      </c>
      <c r="H110" s="179">
        <v>2</v>
      </c>
      <c r="I110" s="180">
        <v>0</v>
      </c>
      <c r="J110" s="181">
        <f>ROUND(I110*H110,2)</f>
        <v>0</v>
      </c>
      <c r="K110" s="177" t="s">
        <v>19</v>
      </c>
      <c r="L110" s="41"/>
      <c r="M110" s="182" t="s">
        <v>19</v>
      </c>
      <c r="N110" s="183" t="s">
        <v>46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922</v>
      </c>
      <c r="AT110" s="186" t="s">
        <v>137</v>
      </c>
      <c r="AU110" s="186" t="s">
        <v>86</v>
      </c>
      <c r="AY110" s="19" t="s">
        <v>135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83</v>
      </c>
      <c r="BK110" s="187">
        <f>ROUND(I110*H110,2)</f>
        <v>0</v>
      </c>
      <c r="BL110" s="19" t="s">
        <v>922</v>
      </c>
      <c r="BM110" s="186" t="s">
        <v>955</v>
      </c>
    </row>
    <row r="111" spans="1:65" s="13" customFormat="1" ht="11.25">
      <c r="B111" s="193"/>
      <c r="C111" s="194"/>
      <c r="D111" s="188" t="s">
        <v>146</v>
      </c>
      <c r="E111" s="195" t="s">
        <v>19</v>
      </c>
      <c r="F111" s="196" t="s">
        <v>940</v>
      </c>
      <c r="G111" s="194"/>
      <c r="H111" s="195" t="s">
        <v>19</v>
      </c>
      <c r="I111" s="197" t="s">
        <v>1183</v>
      </c>
      <c r="J111" s="194"/>
      <c r="K111" s="194"/>
      <c r="L111" s="198"/>
      <c r="M111" s="199"/>
      <c r="N111" s="200"/>
      <c r="O111" s="200"/>
      <c r="P111" s="200"/>
      <c r="Q111" s="200"/>
      <c r="R111" s="200"/>
      <c r="S111" s="200"/>
      <c r="T111" s="201"/>
      <c r="AT111" s="202" t="s">
        <v>146</v>
      </c>
      <c r="AU111" s="202" t="s">
        <v>86</v>
      </c>
      <c r="AV111" s="13" t="s">
        <v>83</v>
      </c>
      <c r="AW111" s="13" t="s">
        <v>37</v>
      </c>
      <c r="AX111" s="13" t="s">
        <v>75</v>
      </c>
      <c r="AY111" s="202" t="s">
        <v>135</v>
      </c>
    </row>
    <row r="112" spans="1:65" s="14" customFormat="1" ht="11.25">
      <c r="B112" s="203"/>
      <c r="C112" s="204"/>
      <c r="D112" s="188" t="s">
        <v>146</v>
      </c>
      <c r="E112" s="205" t="s">
        <v>19</v>
      </c>
      <c r="F112" s="206" t="s">
        <v>925</v>
      </c>
      <c r="G112" s="204"/>
      <c r="H112" s="207">
        <v>2</v>
      </c>
      <c r="I112" s="208"/>
      <c r="J112" s="204"/>
      <c r="K112" s="204"/>
      <c r="L112" s="209"/>
      <c r="M112" s="246"/>
      <c r="N112" s="247"/>
      <c r="O112" s="247"/>
      <c r="P112" s="247"/>
      <c r="Q112" s="247"/>
      <c r="R112" s="247"/>
      <c r="S112" s="247"/>
      <c r="T112" s="248"/>
      <c r="AT112" s="213" t="s">
        <v>146</v>
      </c>
      <c r="AU112" s="213" t="s">
        <v>86</v>
      </c>
      <c r="AV112" s="14" t="s">
        <v>86</v>
      </c>
      <c r="AW112" s="14" t="s">
        <v>37</v>
      </c>
      <c r="AX112" s="14" t="s">
        <v>83</v>
      </c>
      <c r="AY112" s="213" t="s">
        <v>135</v>
      </c>
    </row>
    <row r="113" spans="1:31" s="2" customFormat="1" ht="6.95" customHeight="1">
      <c r="A113" s="36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1"/>
      <c r="M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</sheetData>
  <sheetProtection algorithmName="SHA-512" hashValue="mjtaipkxK0BWA9RXKyCSsHQQBJ4KU5XeH8wrMHQO8RYp3VSsDgLT/ZB7xJAtLp7xbIMcdDNDZSeuiQ0nGL/kGA==" saltValue="Gzda3YiepUAZhkNLqOUspuvz7OwLee0XcHtcPYk2lAmRXkcTKBclg0tPkcMeJyjCJiJB6QxufwnUaK/IKOFoAQ==" spinCount="100000" sheet="1" objects="1" scenarios="1" formatColumns="0" formatRows="0" autoFilter="0"/>
  <autoFilter ref="C80:K112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102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8" t="str">
        <f>'Rekapitulace stavby'!K6</f>
        <v>DC037014_Malsovice_od_cp82-cp35_RV_rozp_R3</v>
      </c>
      <c r="F7" s="379"/>
      <c r="G7" s="379"/>
      <c r="H7" s="379"/>
      <c r="L7" s="22"/>
    </row>
    <row r="8" spans="1:46" s="2" customFormat="1" ht="12" customHeight="1">
      <c r="A8" s="36"/>
      <c r="B8" s="41"/>
      <c r="C8" s="36"/>
      <c r="D8" s="107" t="s">
        <v>103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0" t="s">
        <v>956</v>
      </c>
      <c r="F9" s="381"/>
      <c r="G9" s="381"/>
      <c r="H9" s="381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5. 11. 2020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2" t="str">
        <f>'Rekapitulace stavby'!E14</f>
        <v>Vyplň údaj</v>
      </c>
      <c r="F18" s="383"/>
      <c r="G18" s="383"/>
      <c r="H18" s="383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4" t="s">
        <v>40</v>
      </c>
      <c r="F27" s="384"/>
      <c r="G27" s="384"/>
      <c r="H27" s="384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ROUND((SUM(BE81:BE84)),  2)</f>
        <v>0</v>
      </c>
      <c r="G33" s="36"/>
      <c r="H33" s="36"/>
      <c r="I33" s="120">
        <v>0.21</v>
      </c>
      <c r="J33" s="119">
        <f>ROUND(((SUM(BE81:BE84))*I33),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ROUND((SUM(BF81:BF84)),  2)</f>
        <v>0</v>
      </c>
      <c r="G34" s="36"/>
      <c r="H34" s="36"/>
      <c r="I34" s="120">
        <v>0.15</v>
      </c>
      <c r="J34" s="119">
        <f>ROUND(((SUM(BF81:BF84))*I34),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ROUND((SUM(BG81:BG84)),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ROUND((SUM(BH81:BH84)),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ROUND((SUM(BI81:BI84)),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5" t="str">
        <f>E7</f>
        <v>DC037014_Malsovice_od_cp82-cp35_RV_rozp_R3</v>
      </c>
      <c r="F48" s="386"/>
      <c r="G48" s="386"/>
      <c r="H48" s="38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8" t="str">
        <f>E9</f>
        <v>04 - VRN</v>
      </c>
      <c r="F50" s="387"/>
      <c r="G50" s="387"/>
      <c r="H50" s="387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Malšovice</v>
      </c>
      <c r="G52" s="38"/>
      <c r="H52" s="38"/>
      <c r="I52" s="31" t="s">
        <v>23</v>
      </c>
      <c r="J52" s="61" t="str">
        <f>IF(J12="","",J12)</f>
        <v>5. 11. 2020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SVS a.s., Přítkovská 1689, 41550 Teplice</v>
      </c>
      <c r="G54" s="38"/>
      <c r="H54" s="38"/>
      <c r="I54" s="31" t="s">
        <v>33</v>
      </c>
      <c r="J54" s="34" t="str">
        <f>E21</f>
        <v>B-Projekty Teplice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B-Projekty Teplice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107</v>
      </c>
      <c r="D57" s="133"/>
      <c r="E57" s="133"/>
      <c r="F57" s="133"/>
      <c r="G57" s="133"/>
      <c r="H57" s="133"/>
      <c r="I57" s="133"/>
      <c r="J57" s="134" t="s">
        <v>108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109</v>
      </c>
    </row>
    <row r="60" spans="1:47" s="9" customFormat="1" ht="24.95" customHeight="1">
      <c r="B60" s="136"/>
      <c r="C60" s="137"/>
      <c r="D60" s="138" t="s">
        <v>957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958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120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85" t="str">
        <f>E7</f>
        <v>DC037014_Malsovice_od_cp82-cp35_RV_rozp_R3</v>
      </c>
      <c r="F71" s="386"/>
      <c r="G71" s="386"/>
      <c r="H71" s="386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103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38" t="str">
        <f>E9</f>
        <v>04 - VRN</v>
      </c>
      <c r="F73" s="387"/>
      <c r="G73" s="387"/>
      <c r="H73" s="387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Malšovice</v>
      </c>
      <c r="G75" s="38"/>
      <c r="H75" s="38"/>
      <c r="I75" s="31" t="s">
        <v>23</v>
      </c>
      <c r="J75" s="61" t="str">
        <f>IF(J12="","",J12)</f>
        <v>5. 11. 2020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7" customHeight="1">
      <c r="A77" s="36"/>
      <c r="B77" s="37"/>
      <c r="C77" s="31" t="s">
        <v>25</v>
      </c>
      <c r="D77" s="38"/>
      <c r="E77" s="38"/>
      <c r="F77" s="29" t="str">
        <f>E15</f>
        <v>SVS a.s., Přítkovská 1689, 41550 Teplice</v>
      </c>
      <c r="G77" s="38"/>
      <c r="H77" s="38"/>
      <c r="I77" s="31" t="s">
        <v>33</v>
      </c>
      <c r="J77" s="34" t="str">
        <f>E21</f>
        <v>B-Projekty Teplice s.r.o.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31</v>
      </c>
      <c r="D78" s="38"/>
      <c r="E78" s="38"/>
      <c r="F78" s="29" t="str">
        <f>IF(E18="","",E18)</f>
        <v>Vyplň údaj</v>
      </c>
      <c r="G78" s="38"/>
      <c r="H78" s="38"/>
      <c r="I78" s="31" t="s">
        <v>38</v>
      </c>
      <c r="J78" s="34" t="str">
        <f>E24</f>
        <v>B-Projekty Teplice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8"/>
      <c r="B80" s="149"/>
      <c r="C80" s="150" t="s">
        <v>121</v>
      </c>
      <c r="D80" s="151" t="s">
        <v>60</v>
      </c>
      <c r="E80" s="151" t="s">
        <v>56</v>
      </c>
      <c r="F80" s="151" t="s">
        <v>57</v>
      </c>
      <c r="G80" s="151" t="s">
        <v>122</v>
      </c>
      <c r="H80" s="151" t="s">
        <v>123</v>
      </c>
      <c r="I80" s="151" t="s">
        <v>124</v>
      </c>
      <c r="J80" s="151" t="s">
        <v>108</v>
      </c>
      <c r="K80" s="152" t="s">
        <v>125</v>
      </c>
      <c r="L80" s="153"/>
      <c r="M80" s="70" t="s">
        <v>19</v>
      </c>
      <c r="N80" s="71" t="s">
        <v>45</v>
      </c>
      <c r="O80" s="71" t="s">
        <v>126</v>
      </c>
      <c r="P80" s="71" t="s">
        <v>127</v>
      </c>
      <c r="Q80" s="71" t="s">
        <v>128</v>
      </c>
      <c r="R80" s="71" t="s">
        <v>129</v>
      </c>
      <c r="S80" s="71" t="s">
        <v>130</v>
      </c>
      <c r="T80" s="72" t="s">
        <v>131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>
      <c r="A81" s="36"/>
      <c r="B81" s="37"/>
      <c r="C81" s="77" t="s">
        <v>132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74</v>
      </c>
      <c r="AU81" s="19" t="s">
        <v>109</v>
      </c>
      <c r="BK81" s="158">
        <f>BK82</f>
        <v>0</v>
      </c>
    </row>
    <row r="82" spans="1:65" s="12" customFormat="1" ht="25.9" customHeight="1">
      <c r="B82" s="159"/>
      <c r="C82" s="160"/>
      <c r="D82" s="161" t="s">
        <v>74</v>
      </c>
      <c r="E82" s="162" t="s">
        <v>96</v>
      </c>
      <c r="F82" s="162" t="s">
        <v>959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165</v>
      </c>
      <c r="AT82" s="171" t="s">
        <v>74</v>
      </c>
      <c r="AU82" s="171" t="s">
        <v>75</v>
      </c>
      <c r="AY82" s="170" t="s">
        <v>135</v>
      </c>
      <c r="BK82" s="172">
        <f>BK83</f>
        <v>0</v>
      </c>
    </row>
    <row r="83" spans="1:65" s="12" customFormat="1" ht="22.9" customHeight="1">
      <c r="B83" s="159"/>
      <c r="C83" s="160"/>
      <c r="D83" s="161" t="s">
        <v>74</v>
      </c>
      <c r="E83" s="173" t="s">
        <v>960</v>
      </c>
      <c r="F83" s="173" t="s">
        <v>961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P84</f>
        <v>0</v>
      </c>
      <c r="Q83" s="167"/>
      <c r="R83" s="168">
        <f>R84</f>
        <v>0</v>
      </c>
      <c r="S83" s="167"/>
      <c r="T83" s="169">
        <f>T84</f>
        <v>0</v>
      </c>
      <c r="AR83" s="170" t="s">
        <v>165</v>
      </c>
      <c r="AT83" s="171" t="s">
        <v>74</v>
      </c>
      <c r="AU83" s="171" t="s">
        <v>83</v>
      </c>
      <c r="AY83" s="170" t="s">
        <v>135</v>
      </c>
      <c r="BK83" s="172">
        <f>BK84</f>
        <v>0</v>
      </c>
    </row>
    <row r="84" spans="1:65" s="2" customFormat="1" ht="14.45" customHeight="1">
      <c r="A84" s="36"/>
      <c r="B84" s="37"/>
      <c r="C84" s="175" t="s">
        <v>83</v>
      </c>
      <c r="D84" s="175" t="s">
        <v>137</v>
      </c>
      <c r="E84" s="176" t="s">
        <v>962</v>
      </c>
      <c r="F84" s="177" t="s">
        <v>961</v>
      </c>
      <c r="G84" s="178" t="s">
        <v>963</v>
      </c>
      <c r="H84" s="179">
        <v>1</v>
      </c>
      <c r="I84" s="180"/>
      <c r="J84" s="181">
        <f>ROUND(I84*H84,2)</f>
        <v>0</v>
      </c>
      <c r="K84" s="177" t="s">
        <v>19</v>
      </c>
      <c r="L84" s="41"/>
      <c r="M84" s="253" t="s">
        <v>19</v>
      </c>
      <c r="N84" s="254" t="s">
        <v>46</v>
      </c>
      <c r="O84" s="251"/>
      <c r="P84" s="255">
        <f>O84*H84</f>
        <v>0</v>
      </c>
      <c r="Q84" s="255">
        <v>0</v>
      </c>
      <c r="R84" s="255">
        <f>Q84*H84</f>
        <v>0</v>
      </c>
      <c r="S84" s="255">
        <v>0</v>
      </c>
      <c r="T84" s="256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6" t="s">
        <v>964</v>
      </c>
      <c r="AT84" s="186" t="s">
        <v>137</v>
      </c>
      <c r="AU84" s="186" t="s">
        <v>86</v>
      </c>
      <c r="AY84" s="19" t="s">
        <v>135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19" t="s">
        <v>83</v>
      </c>
      <c r="BK84" s="187">
        <f>ROUND(I84*H84,2)</f>
        <v>0</v>
      </c>
      <c r="BL84" s="19" t="s">
        <v>964</v>
      </c>
      <c r="BM84" s="186" t="s">
        <v>965</v>
      </c>
    </row>
    <row r="85" spans="1:65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MlwpSStaqeeOrwRRj4Xr0u8NGD7hruUOJgMPvmeQ9eci9Ncup4v+oEvhQD0Iy3iL65mWS4qS+c0s/zGGEOAA6w==" saltValue="pGGr/ao0AVSznOLTdGplGflPGbRwqqqiZ182nULD/UOm4WIZmDAU5rOfrMJ0h4kccjTA+8UXNfNRca1JdezS7g==" spinCount="100000" sheet="1" objects="1" scenarios="1" formatColumns="0" formatRows="0" autoFilter="0"/>
  <autoFilter ref="C80:K84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101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102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8" t="str">
        <f>'Rekapitulace stavby'!K6</f>
        <v>DC037014_Malsovice_od_cp82-cp35_RV_rozp_R3</v>
      </c>
      <c r="F7" s="379"/>
      <c r="G7" s="379"/>
      <c r="H7" s="379"/>
      <c r="L7" s="22"/>
    </row>
    <row r="8" spans="1:46" s="2" customFormat="1" ht="12" customHeight="1">
      <c r="A8" s="36"/>
      <c r="B8" s="41"/>
      <c r="C8" s="36"/>
      <c r="D8" s="107" t="s">
        <v>103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0" t="s">
        <v>966</v>
      </c>
      <c r="F9" s="381"/>
      <c r="G9" s="381"/>
      <c r="H9" s="381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5. 11. 2020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2" t="str">
        <f>'Rekapitulace stavby'!E14</f>
        <v>Vyplň údaj</v>
      </c>
      <c r="F18" s="383"/>
      <c r="G18" s="383"/>
      <c r="H18" s="383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4" t="s">
        <v>40</v>
      </c>
      <c r="F27" s="384"/>
      <c r="G27" s="384"/>
      <c r="H27" s="384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ROUND((SUM(BE83:BE95)),  2)</f>
        <v>0</v>
      </c>
      <c r="G33" s="36"/>
      <c r="H33" s="36"/>
      <c r="I33" s="120">
        <v>0.21</v>
      </c>
      <c r="J33" s="119">
        <f>ROUND(((SUM(BE83:BE95))*I33),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ROUND((SUM(BF83:BF95)),  2)</f>
        <v>0</v>
      </c>
      <c r="G34" s="36"/>
      <c r="H34" s="36"/>
      <c r="I34" s="120">
        <v>0.15</v>
      </c>
      <c r="J34" s="119">
        <f>ROUND(((SUM(BF83:BF95))*I34),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ROUND((SUM(BG83:BG95)),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ROUND((SUM(BH83:BH95)),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ROUND((SUM(BI83:BI95)),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5" t="str">
        <f>E7</f>
        <v>DC037014_Malsovice_od_cp82-cp35_RV_rozp_R3</v>
      </c>
      <c r="F48" s="386"/>
      <c r="G48" s="386"/>
      <c r="H48" s="38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8" t="str">
        <f>E9</f>
        <v>05 - Ostatní náklady</v>
      </c>
      <c r="F50" s="387"/>
      <c r="G50" s="387"/>
      <c r="H50" s="387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Malšovice</v>
      </c>
      <c r="G52" s="38"/>
      <c r="H52" s="38"/>
      <c r="I52" s="31" t="s">
        <v>23</v>
      </c>
      <c r="J52" s="61" t="str">
        <f>IF(J12="","",J12)</f>
        <v>5. 11. 2020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SVS a.s., Přítkovská 1689, 41550 Teplice</v>
      </c>
      <c r="G54" s="38"/>
      <c r="H54" s="38"/>
      <c r="I54" s="31" t="s">
        <v>33</v>
      </c>
      <c r="J54" s="34" t="str">
        <f>E21</f>
        <v>B-Projekty Teplice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B-Projekty Teplice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107</v>
      </c>
      <c r="D57" s="133"/>
      <c r="E57" s="133"/>
      <c r="F57" s="133"/>
      <c r="G57" s="133"/>
      <c r="H57" s="133"/>
      <c r="I57" s="133"/>
      <c r="J57" s="134" t="s">
        <v>108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109</v>
      </c>
    </row>
    <row r="60" spans="1:47" s="9" customFormat="1" ht="24.95" customHeight="1">
      <c r="B60" s="136"/>
      <c r="C60" s="137"/>
      <c r="D60" s="138" t="s">
        <v>957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967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968</v>
      </c>
      <c r="E62" s="145"/>
      <c r="F62" s="145"/>
      <c r="G62" s="145"/>
      <c r="H62" s="145"/>
      <c r="I62" s="145"/>
      <c r="J62" s="146">
        <f>J92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969</v>
      </c>
      <c r="E63" s="145"/>
      <c r="F63" s="145"/>
      <c r="G63" s="145"/>
      <c r="H63" s="145"/>
      <c r="I63" s="145"/>
      <c r="J63" s="146">
        <f>J94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120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85" t="str">
        <f>E7</f>
        <v>DC037014_Malsovice_od_cp82-cp35_RV_rozp_R3</v>
      </c>
      <c r="F73" s="386"/>
      <c r="G73" s="386"/>
      <c r="H73" s="386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103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38" t="str">
        <f>E9</f>
        <v>05 - Ostatní náklady</v>
      </c>
      <c r="F75" s="387"/>
      <c r="G75" s="387"/>
      <c r="H75" s="387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Malšovice</v>
      </c>
      <c r="G77" s="38"/>
      <c r="H77" s="38"/>
      <c r="I77" s="31" t="s">
        <v>23</v>
      </c>
      <c r="J77" s="61" t="str">
        <f>IF(J12="","",J12)</f>
        <v>5. 11. 2020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5.7" customHeight="1">
      <c r="A79" s="36"/>
      <c r="B79" s="37"/>
      <c r="C79" s="31" t="s">
        <v>25</v>
      </c>
      <c r="D79" s="38"/>
      <c r="E79" s="38"/>
      <c r="F79" s="29" t="str">
        <f>E15</f>
        <v>SVS a.s., Přítkovská 1689, 41550 Teplice</v>
      </c>
      <c r="G79" s="38"/>
      <c r="H79" s="38"/>
      <c r="I79" s="31" t="s">
        <v>33</v>
      </c>
      <c r="J79" s="34" t="str">
        <f>E21</f>
        <v>B-Projekty Teplice s.r.o.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5.7" customHeight="1">
      <c r="A80" s="36"/>
      <c r="B80" s="37"/>
      <c r="C80" s="31" t="s">
        <v>31</v>
      </c>
      <c r="D80" s="38"/>
      <c r="E80" s="38"/>
      <c r="F80" s="29" t="str">
        <f>IF(E18="","",E18)</f>
        <v>Vyplň údaj</v>
      </c>
      <c r="G80" s="38"/>
      <c r="H80" s="38"/>
      <c r="I80" s="31" t="s">
        <v>38</v>
      </c>
      <c r="J80" s="34" t="str">
        <f>E24</f>
        <v>B-Projekty Teplice s.r.o.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121</v>
      </c>
      <c r="D82" s="151" t="s">
        <v>60</v>
      </c>
      <c r="E82" s="151" t="s">
        <v>56</v>
      </c>
      <c r="F82" s="151" t="s">
        <v>57</v>
      </c>
      <c r="G82" s="151" t="s">
        <v>122</v>
      </c>
      <c r="H82" s="151" t="s">
        <v>123</v>
      </c>
      <c r="I82" s="151" t="s">
        <v>124</v>
      </c>
      <c r="J82" s="151" t="s">
        <v>108</v>
      </c>
      <c r="K82" s="152" t="s">
        <v>125</v>
      </c>
      <c r="L82" s="153"/>
      <c r="M82" s="70" t="s">
        <v>19</v>
      </c>
      <c r="N82" s="71" t="s">
        <v>45</v>
      </c>
      <c r="O82" s="71" t="s">
        <v>126</v>
      </c>
      <c r="P82" s="71" t="s">
        <v>127</v>
      </c>
      <c r="Q82" s="71" t="s">
        <v>128</v>
      </c>
      <c r="R82" s="71" t="s">
        <v>129</v>
      </c>
      <c r="S82" s="71" t="s">
        <v>130</v>
      </c>
      <c r="T82" s="72" t="s">
        <v>131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132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74</v>
      </c>
      <c r="AU83" s="19" t="s">
        <v>109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74</v>
      </c>
      <c r="E84" s="162" t="s">
        <v>96</v>
      </c>
      <c r="F84" s="162" t="s">
        <v>959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P85+P92+P94</f>
        <v>0</v>
      </c>
      <c r="Q84" s="167"/>
      <c r="R84" s="168">
        <f>R85+R92+R94</f>
        <v>0</v>
      </c>
      <c r="S84" s="167"/>
      <c r="T84" s="169">
        <f>T85+T92+T94</f>
        <v>0</v>
      </c>
      <c r="AR84" s="170" t="s">
        <v>165</v>
      </c>
      <c r="AT84" s="171" t="s">
        <v>74</v>
      </c>
      <c r="AU84" s="171" t="s">
        <v>75</v>
      </c>
      <c r="AY84" s="170" t="s">
        <v>135</v>
      </c>
      <c r="BK84" s="172">
        <f>BK85+BK92+BK94</f>
        <v>0</v>
      </c>
    </row>
    <row r="85" spans="1:65" s="12" customFormat="1" ht="22.9" customHeight="1">
      <c r="B85" s="159"/>
      <c r="C85" s="160"/>
      <c r="D85" s="161" t="s">
        <v>74</v>
      </c>
      <c r="E85" s="173" t="s">
        <v>970</v>
      </c>
      <c r="F85" s="173" t="s">
        <v>971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SUM(P86:P91)</f>
        <v>0</v>
      </c>
      <c r="Q85" s="167"/>
      <c r="R85" s="168">
        <f>SUM(R86:R91)</f>
        <v>0</v>
      </c>
      <c r="S85" s="167"/>
      <c r="T85" s="169">
        <f>SUM(T86:T91)</f>
        <v>0</v>
      </c>
      <c r="AR85" s="170" t="s">
        <v>165</v>
      </c>
      <c r="AT85" s="171" t="s">
        <v>74</v>
      </c>
      <c r="AU85" s="171" t="s">
        <v>83</v>
      </c>
      <c r="AY85" s="170" t="s">
        <v>135</v>
      </c>
      <c r="BK85" s="172">
        <f>SUM(BK86:BK91)</f>
        <v>0</v>
      </c>
    </row>
    <row r="86" spans="1:65" s="2" customFormat="1" ht="14.45" customHeight="1">
      <c r="A86" s="36"/>
      <c r="B86" s="37"/>
      <c r="C86" s="175" t="s">
        <v>83</v>
      </c>
      <c r="D86" s="175" t="s">
        <v>137</v>
      </c>
      <c r="E86" s="176" t="s">
        <v>972</v>
      </c>
      <c r="F86" s="177" t="s">
        <v>973</v>
      </c>
      <c r="G86" s="178" t="s">
        <v>963</v>
      </c>
      <c r="H86" s="179">
        <v>1</v>
      </c>
      <c r="I86" s="180"/>
      <c r="J86" s="181">
        <f t="shared" ref="J86:J91" si="0">ROUND(I86*H86,2)</f>
        <v>0</v>
      </c>
      <c r="K86" s="177" t="s">
        <v>19</v>
      </c>
      <c r="L86" s="41"/>
      <c r="M86" s="182" t="s">
        <v>19</v>
      </c>
      <c r="N86" s="183" t="s">
        <v>46</v>
      </c>
      <c r="O86" s="66"/>
      <c r="P86" s="184">
        <f t="shared" ref="P86:P91" si="1">O86*H86</f>
        <v>0</v>
      </c>
      <c r="Q86" s="184">
        <v>0</v>
      </c>
      <c r="R86" s="184">
        <f t="shared" ref="R86:R91" si="2">Q86*H86</f>
        <v>0</v>
      </c>
      <c r="S86" s="184">
        <v>0</v>
      </c>
      <c r="T86" s="185">
        <f t="shared" ref="T86:T91" si="3"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964</v>
      </c>
      <c r="AT86" s="186" t="s">
        <v>137</v>
      </c>
      <c r="AU86" s="186" t="s">
        <v>86</v>
      </c>
      <c r="AY86" s="19" t="s">
        <v>135</v>
      </c>
      <c r="BE86" s="187">
        <f t="shared" ref="BE86:BE91" si="4">IF(N86="základní",J86,0)</f>
        <v>0</v>
      </c>
      <c r="BF86" s="187">
        <f t="shared" ref="BF86:BF91" si="5">IF(N86="snížená",J86,0)</f>
        <v>0</v>
      </c>
      <c r="BG86" s="187">
        <f t="shared" ref="BG86:BG91" si="6">IF(N86="zákl. přenesená",J86,0)</f>
        <v>0</v>
      </c>
      <c r="BH86" s="187">
        <f t="shared" ref="BH86:BH91" si="7">IF(N86="sníž. přenesená",J86,0)</f>
        <v>0</v>
      </c>
      <c r="BI86" s="187">
        <f t="shared" ref="BI86:BI91" si="8">IF(N86="nulová",J86,0)</f>
        <v>0</v>
      </c>
      <c r="BJ86" s="19" t="s">
        <v>83</v>
      </c>
      <c r="BK86" s="187">
        <f t="shared" ref="BK86:BK91" si="9">ROUND(I86*H86,2)</f>
        <v>0</v>
      </c>
      <c r="BL86" s="19" t="s">
        <v>964</v>
      </c>
      <c r="BM86" s="186" t="s">
        <v>974</v>
      </c>
    </row>
    <row r="87" spans="1:65" s="2" customFormat="1" ht="14.45" customHeight="1">
      <c r="A87" s="36"/>
      <c r="B87" s="37"/>
      <c r="C87" s="175" t="s">
        <v>86</v>
      </c>
      <c r="D87" s="175" t="s">
        <v>137</v>
      </c>
      <c r="E87" s="176" t="s">
        <v>975</v>
      </c>
      <c r="F87" s="177" t="s">
        <v>976</v>
      </c>
      <c r="G87" s="178" t="s">
        <v>963</v>
      </c>
      <c r="H87" s="179">
        <v>1</v>
      </c>
      <c r="I87" s="180"/>
      <c r="J87" s="181">
        <f t="shared" si="0"/>
        <v>0</v>
      </c>
      <c r="K87" s="177" t="s">
        <v>19</v>
      </c>
      <c r="L87" s="41"/>
      <c r="M87" s="182" t="s">
        <v>19</v>
      </c>
      <c r="N87" s="183" t="s">
        <v>46</v>
      </c>
      <c r="O87" s="66"/>
      <c r="P87" s="184">
        <f t="shared" si="1"/>
        <v>0</v>
      </c>
      <c r="Q87" s="184">
        <v>0</v>
      </c>
      <c r="R87" s="184">
        <f t="shared" si="2"/>
        <v>0</v>
      </c>
      <c r="S87" s="184">
        <v>0</v>
      </c>
      <c r="T87" s="185">
        <f t="shared" si="3"/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964</v>
      </c>
      <c r="AT87" s="186" t="s">
        <v>137</v>
      </c>
      <c r="AU87" s="186" t="s">
        <v>86</v>
      </c>
      <c r="AY87" s="19" t="s">
        <v>135</v>
      </c>
      <c r="BE87" s="187">
        <f t="shared" si="4"/>
        <v>0</v>
      </c>
      <c r="BF87" s="187">
        <f t="shared" si="5"/>
        <v>0</v>
      </c>
      <c r="BG87" s="187">
        <f t="shared" si="6"/>
        <v>0</v>
      </c>
      <c r="BH87" s="187">
        <f t="shared" si="7"/>
        <v>0</v>
      </c>
      <c r="BI87" s="187">
        <f t="shared" si="8"/>
        <v>0</v>
      </c>
      <c r="BJ87" s="19" t="s">
        <v>83</v>
      </c>
      <c r="BK87" s="187">
        <f t="shared" si="9"/>
        <v>0</v>
      </c>
      <c r="BL87" s="19" t="s">
        <v>964</v>
      </c>
      <c r="BM87" s="186" t="s">
        <v>977</v>
      </c>
    </row>
    <row r="88" spans="1:65" s="2" customFormat="1" ht="14.45" customHeight="1">
      <c r="A88" s="36"/>
      <c r="B88" s="37"/>
      <c r="C88" s="175" t="s">
        <v>154</v>
      </c>
      <c r="D88" s="175" t="s">
        <v>137</v>
      </c>
      <c r="E88" s="176" t="s">
        <v>978</v>
      </c>
      <c r="F88" s="177" t="s">
        <v>979</v>
      </c>
      <c r="G88" s="178" t="s">
        <v>963</v>
      </c>
      <c r="H88" s="179">
        <v>1</v>
      </c>
      <c r="I88" s="180"/>
      <c r="J88" s="181">
        <f t="shared" si="0"/>
        <v>0</v>
      </c>
      <c r="K88" s="177" t="s">
        <v>19</v>
      </c>
      <c r="L88" s="41"/>
      <c r="M88" s="182" t="s">
        <v>19</v>
      </c>
      <c r="N88" s="183" t="s">
        <v>46</v>
      </c>
      <c r="O88" s="66"/>
      <c r="P88" s="184">
        <f t="shared" si="1"/>
        <v>0</v>
      </c>
      <c r="Q88" s="184">
        <v>0</v>
      </c>
      <c r="R88" s="184">
        <f t="shared" si="2"/>
        <v>0</v>
      </c>
      <c r="S88" s="184">
        <v>0</v>
      </c>
      <c r="T88" s="185">
        <f t="shared" si="3"/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964</v>
      </c>
      <c r="AT88" s="186" t="s">
        <v>137</v>
      </c>
      <c r="AU88" s="186" t="s">
        <v>86</v>
      </c>
      <c r="AY88" s="19" t="s">
        <v>135</v>
      </c>
      <c r="BE88" s="187">
        <f t="shared" si="4"/>
        <v>0</v>
      </c>
      <c r="BF88" s="187">
        <f t="shared" si="5"/>
        <v>0</v>
      </c>
      <c r="BG88" s="187">
        <f t="shared" si="6"/>
        <v>0</v>
      </c>
      <c r="BH88" s="187">
        <f t="shared" si="7"/>
        <v>0</v>
      </c>
      <c r="BI88" s="187">
        <f t="shared" si="8"/>
        <v>0</v>
      </c>
      <c r="BJ88" s="19" t="s">
        <v>83</v>
      </c>
      <c r="BK88" s="187">
        <f t="shared" si="9"/>
        <v>0</v>
      </c>
      <c r="BL88" s="19" t="s">
        <v>964</v>
      </c>
      <c r="BM88" s="186" t="s">
        <v>980</v>
      </c>
    </row>
    <row r="89" spans="1:65" s="2" customFormat="1" ht="14.45" customHeight="1">
      <c r="A89" s="36"/>
      <c r="B89" s="37"/>
      <c r="C89" s="175" t="s">
        <v>142</v>
      </c>
      <c r="D89" s="175" t="s">
        <v>137</v>
      </c>
      <c r="E89" s="176" t="s">
        <v>981</v>
      </c>
      <c r="F89" s="177" t="s">
        <v>982</v>
      </c>
      <c r="G89" s="178" t="s">
        <v>963</v>
      </c>
      <c r="H89" s="179">
        <v>1</v>
      </c>
      <c r="I89" s="180"/>
      <c r="J89" s="181">
        <f t="shared" si="0"/>
        <v>0</v>
      </c>
      <c r="K89" s="177" t="s">
        <v>19</v>
      </c>
      <c r="L89" s="41"/>
      <c r="M89" s="182" t="s">
        <v>19</v>
      </c>
      <c r="N89" s="183" t="s">
        <v>46</v>
      </c>
      <c r="O89" s="66"/>
      <c r="P89" s="184">
        <f t="shared" si="1"/>
        <v>0</v>
      </c>
      <c r="Q89" s="184">
        <v>0</v>
      </c>
      <c r="R89" s="184">
        <f t="shared" si="2"/>
        <v>0</v>
      </c>
      <c r="S89" s="184">
        <v>0</v>
      </c>
      <c r="T89" s="185">
        <f t="shared" si="3"/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964</v>
      </c>
      <c r="AT89" s="186" t="s">
        <v>137</v>
      </c>
      <c r="AU89" s="186" t="s">
        <v>86</v>
      </c>
      <c r="AY89" s="19" t="s">
        <v>135</v>
      </c>
      <c r="BE89" s="187">
        <f t="shared" si="4"/>
        <v>0</v>
      </c>
      <c r="BF89" s="187">
        <f t="shared" si="5"/>
        <v>0</v>
      </c>
      <c r="BG89" s="187">
        <f t="shared" si="6"/>
        <v>0</v>
      </c>
      <c r="BH89" s="187">
        <f t="shared" si="7"/>
        <v>0</v>
      </c>
      <c r="BI89" s="187">
        <f t="shared" si="8"/>
        <v>0</v>
      </c>
      <c r="BJ89" s="19" t="s">
        <v>83</v>
      </c>
      <c r="BK89" s="187">
        <f t="shared" si="9"/>
        <v>0</v>
      </c>
      <c r="BL89" s="19" t="s">
        <v>964</v>
      </c>
      <c r="BM89" s="186" t="s">
        <v>983</v>
      </c>
    </row>
    <row r="90" spans="1:65" s="2" customFormat="1" ht="14.45" customHeight="1">
      <c r="A90" s="36"/>
      <c r="B90" s="37"/>
      <c r="C90" s="175" t="s">
        <v>165</v>
      </c>
      <c r="D90" s="175" t="s">
        <v>137</v>
      </c>
      <c r="E90" s="176" t="s">
        <v>984</v>
      </c>
      <c r="F90" s="177" t="s">
        <v>985</v>
      </c>
      <c r="G90" s="178" t="s">
        <v>963</v>
      </c>
      <c r="H90" s="179">
        <v>1</v>
      </c>
      <c r="I90" s="180"/>
      <c r="J90" s="181">
        <f t="shared" si="0"/>
        <v>0</v>
      </c>
      <c r="K90" s="177" t="s">
        <v>19</v>
      </c>
      <c r="L90" s="41"/>
      <c r="M90" s="182" t="s">
        <v>19</v>
      </c>
      <c r="N90" s="183" t="s">
        <v>46</v>
      </c>
      <c r="O90" s="66"/>
      <c r="P90" s="184">
        <f t="shared" si="1"/>
        <v>0</v>
      </c>
      <c r="Q90" s="184">
        <v>0</v>
      </c>
      <c r="R90" s="184">
        <f t="shared" si="2"/>
        <v>0</v>
      </c>
      <c r="S90" s="184">
        <v>0</v>
      </c>
      <c r="T90" s="185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964</v>
      </c>
      <c r="AT90" s="186" t="s">
        <v>137</v>
      </c>
      <c r="AU90" s="186" t="s">
        <v>86</v>
      </c>
      <c r="AY90" s="19" t="s">
        <v>135</v>
      </c>
      <c r="BE90" s="187">
        <f t="shared" si="4"/>
        <v>0</v>
      </c>
      <c r="BF90" s="187">
        <f t="shared" si="5"/>
        <v>0</v>
      </c>
      <c r="BG90" s="187">
        <f t="shared" si="6"/>
        <v>0</v>
      </c>
      <c r="BH90" s="187">
        <f t="shared" si="7"/>
        <v>0</v>
      </c>
      <c r="BI90" s="187">
        <f t="shared" si="8"/>
        <v>0</v>
      </c>
      <c r="BJ90" s="19" t="s">
        <v>83</v>
      </c>
      <c r="BK90" s="187">
        <f t="shared" si="9"/>
        <v>0</v>
      </c>
      <c r="BL90" s="19" t="s">
        <v>964</v>
      </c>
      <c r="BM90" s="186" t="s">
        <v>986</v>
      </c>
    </row>
    <row r="91" spans="1:65" s="2" customFormat="1" ht="14.45" customHeight="1">
      <c r="A91" s="36"/>
      <c r="B91" s="37"/>
      <c r="C91" s="175" t="s">
        <v>169</v>
      </c>
      <c r="D91" s="175" t="s">
        <v>137</v>
      </c>
      <c r="E91" s="176" t="s">
        <v>987</v>
      </c>
      <c r="F91" s="177" t="s">
        <v>988</v>
      </c>
      <c r="G91" s="178" t="s">
        <v>963</v>
      </c>
      <c r="H91" s="179">
        <v>1</v>
      </c>
      <c r="I91" s="180"/>
      <c r="J91" s="181">
        <f t="shared" si="0"/>
        <v>0</v>
      </c>
      <c r="K91" s="177" t="s">
        <v>19</v>
      </c>
      <c r="L91" s="41"/>
      <c r="M91" s="182" t="s">
        <v>19</v>
      </c>
      <c r="N91" s="183" t="s">
        <v>46</v>
      </c>
      <c r="O91" s="66"/>
      <c r="P91" s="184">
        <f t="shared" si="1"/>
        <v>0</v>
      </c>
      <c r="Q91" s="184">
        <v>0</v>
      </c>
      <c r="R91" s="184">
        <f t="shared" si="2"/>
        <v>0</v>
      </c>
      <c r="S91" s="184">
        <v>0</v>
      </c>
      <c r="T91" s="185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964</v>
      </c>
      <c r="AT91" s="186" t="s">
        <v>137</v>
      </c>
      <c r="AU91" s="186" t="s">
        <v>86</v>
      </c>
      <c r="AY91" s="19" t="s">
        <v>135</v>
      </c>
      <c r="BE91" s="187">
        <f t="shared" si="4"/>
        <v>0</v>
      </c>
      <c r="BF91" s="187">
        <f t="shared" si="5"/>
        <v>0</v>
      </c>
      <c r="BG91" s="187">
        <f t="shared" si="6"/>
        <v>0</v>
      </c>
      <c r="BH91" s="187">
        <f t="shared" si="7"/>
        <v>0</v>
      </c>
      <c r="BI91" s="187">
        <f t="shared" si="8"/>
        <v>0</v>
      </c>
      <c r="BJ91" s="19" t="s">
        <v>83</v>
      </c>
      <c r="BK91" s="187">
        <f t="shared" si="9"/>
        <v>0</v>
      </c>
      <c r="BL91" s="19" t="s">
        <v>964</v>
      </c>
      <c r="BM91" s="186" t="s">
        <v>989</v>
      </c>
    </row>
    <row r="92" spans="1:65" s="12" customFormat="1" ht="22.9" customHeight="1">
      <c r="B92" s="159"/>
      <c r="C92" s="160"/>
      <c r="D92" s="161" t="s">
        <v>74</v>
      </c>
      <c r="E92" s="173" t="s">
        <v>990</v>
      </c>
      <c r="F92" s="173" t="s">
        <v>991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P93</f>
        <v>0</v>
      </c>
      <c r="Q92" s="167"/>
      <c r="R92" s="168">
        <f>R93</f>
        <v>0</v>
      </c>
      <c r="S92" s="167"/>
      <c r="T92" s="169">
        <f>T93</f>
        <v>0</v>
      </c>
      <c r="AR92" s="170" t="s">
        <v>165</v>
      </c>
      <c r="AT92" s="171" t="s">
        <v>74</v>
      </c>
      <c r="AU92" s="171" t="s">
        <v>83</v>
      </c>
      <c r="AY92" s="170" t="s">
        <v>135</v>
      </c>
      <c r="BK92" s="172">
        <f>BK93</f>
        <v>0</v>
      </c>
    </row>
    <row r="93" spans="1:65" s="2" customFormat="1" ht="14.45" customHeight="1">
      <c r="A93" s="36"/>
      <c r="B93" s="37"/>
      <c r="C93" s="175" t="s">
        <v>173</v>
      </c>
      <c r="D93" s="175" t="s">
        <v>137</v>
      </c>
      <c r="E93" s="176" t="s">
        <v>992</v>
      </c>
      <c r="F93" s="177" t="s">
        <v>993</v>
      </c>
      <c r="G93" s="178" t="s">
        <v>963</v>
      </c>
      <c r="H93" s="179">
        <v>1</v>
      </c>
      <c r="I93" s="180"/>
      <c r="J93" s="181">
        <f>ROUND(I93*H93,2)</f>
        <v>0</v>
      </c>
      <c r="K93" s="177" t="s">
        <v>19</v>
      </c>
      <c r="L93" s="41"/>
      <c r="M93" s="182" t="s">
        <v>19</v>
      </c>
      <c r="N93" s="183" t="s">
        <v>46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964</v>
      </c>
      <c r="AT93" s="186" t="s">
        <v>137</v>
      </c>
      <c r="AU93" s="186" t="s">
        <v>86</v>
      </c>
      <c r="AY93" s="19" t="s">
        <v>135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83</v>
      </c>
      <c r="BK93" s="187">
        <f>ROUND(I93*H93,2)</f>
        <v>0</v>
      </c>
      <c r="BL93" s="19" t="s">
        <v>964</v>
      </c>
      <c r="BM93" s="186" t="s">
        <v>994</v>
      </c>
    </row>
    <row r="94" spans="1:65" s="12" customFormat="1" ht="22.9" customHeight="1">
      <c r="B94" s="159"/>
      <c r="C94" s="160"/>
      <c r="D94" s="161" t="s">
        <v>74</v>
      </c>
      <c r="E94" s="173" t="s">
        <v>995</v>
      </c>
      <c r="F94" s="173" t="s">
        <v>996</v>
      </c>
      <c r="G94" s="160"/>
      <c r="H94" s="160"/>
      <c r="I94" s="163"/>
      <c r="J94" s="174">
        <f>BK94</f>
        <v>0</v>
      </c>
      <c r="K94" s="160"/>
      <c r="L94" s="165"/>
      <c r="M94" s="166"/>
      <c r="N94" s="167"/>
      <c r="O94" s="167"/>
      <c r="P94" s="168">
        <f>P95</f>
        <v>0</v>
      </c>
      <c r="Q94" s="167"/>
      <c r="R94" s="168">
        <f>R95</f>
        <v>0</v>
      </c>
      <c r="S94" s="167"/>
      <c r="T94" s="169">
        <f>T95</f>
        <v>0</v>
      </c>
      <c r="AR94" s="170" t="s">
        <v>165</v>
      </c>
      <c r="AT94" s="171" t="s">
        <v>74</v>
      </c>
      <c r="AU94" s="171" t="s">
        <v>83</v>
      </c>
      <c r="AY94" s="170" t="s">
        <v>135</v>
      </c>
      <c r="BK94" s="172">
        <f>BK95</f>
        <v>0</v>
      </c>
    </row>
    <row r="95" spans="1:65" s="2" customFormat="1" ht="14.45" customHeight="1">
      <c r="A95" s="36"/>
      <c r="B95" s="37"/>
      <c r="C95" s="175" t="s">
        <v>177</v>
      </c>
      <c r="D95" s="175" t="s">
        <v>137</v>
      </c>
      <c r="E95" s="176" t="s">
        <v>997</v>
      </c>
      <c r="F95" s="177" t="s">
        <v>998</v>
      </c>
      <c r="G95" s="178" t="s">
        <v>963</v>
      </c>
      <c r="H95" s="179">
        <v>1</v>
      </c>
      <c r="I95" s="180"/>
      <c r="J95" s="181">
        <f>ROUND(I95*H95,2)</f>
        <v>0</v>
      </c>
      <c r="K95" s="177" t="s">
        <v>19</v>
      </c>
      <c r="L95" s="41"/>
      <c r="M95" s="253" t="s">
        <v>19</v>
      </c>
      <c r="N95" s="254" t="s">
        <v>46</v>
      </c>
      <c r="O95" s="251"/>
      <c r="P95" s="255">
        <f>O95*H95</f>
        <v>0</v>
      </c>
      <c r="Q95" s="255">
        <v>0</v>
      </c>
      <c r="R95" s="255">
        <f>Q95*H95</f>
        <v>0</v>
      </c>
      <c r="S95" s="255">
        <v>0</v>
      </c>
      <c r="T95" s="256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964</v>
      </c>
      <c r="AT95" s="186" t="s">
        <v>137</v>
      </c>
      <c r="AU95" s="186" t="s">
        <v>86</v>
      </c>
      <c r="AY95" s="19" t="s">
        <v>135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83</v>
      </c>
      <c r="BK95" s="187">
        <f>ROUND(I95*H95,2)</f>
        <v>0</v>
      </c>
      <c r="BL95" s="19" t="s">
        <v>964</v>
      </c>
      <c r="BM95" s="186" t="s">
        <v>999</v>
      </c>
    </row>
    <row r="96" spans="1:65" s="2" customFormat="1" ht="6.95" customHeight="1">
      <c r="A96" s="36"/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41"/>
      <c r="M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</sheetData>
  <sheetProtection algorithmName="SHA-512" hashValue="OgW50csGUPUZ1FTJWVgUusxLNS7k3vj/NCpCFHY+z/DK7IPV5pVT+Gxcjj8XV7+CKzhMy7Tn33bupYHnGZkvdA==" saltValue="jfQSf6d5VO9AB7RRLuC0zOoxf2Wpoiehfv6F/v+pfhwCd3dESxidKpVgd/RFwclikzgQIsS29T7dPagw6XrkzQ==" spinCount="100000" sheet="1" objects="1" scenarios="1" formatColumns="0" formatRows="0" autoFilter="0"/>
  <autoFilter ref="C82:K95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89" t="s">
        <v>1000</v>
      </c>
      <c r="D3" s="389"/>
      <c r="E3" s="389"/>
      <c r="F3" s="389"/>
      <c r="G3" s="389"/>
      <c r="H3" s="389"/>
      <c r="I3" s="389"/>
      <c r="J3" s="389"/>
      <c r="K3" s="262"/>
    </row>
    <row r="4" spans="2:11" s="1" customFormat="1" ht="25.5" customHeight="1">
      <c r="B4" s="263"/>
      <c r="C4" s="394" t="s">
        <v>1001</v>
      </c>
      <c r="D4" s="394"/>
      <c r="E4" s="394"/>
      <c r="F4" s="394"/>
      <c r="G4" s="394"/>
      <c r="H4" s="394"/>
      <c r="I4" s="394"/>
      <c r="J4" s="394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3" t="s">
        <v>1002</v>
      </c>
      <c r="D6" s="393"/>
      <c r="E6" s="393"/>
      <c r="F6" s="393"/>
      <c r="G6" s="393"/>
      <c r="H6" s="393"/>
      <c r="I6" s="393"/>
      <c r="J6" s="393"/>
      <c r="K6" s="264"/>
    </row>
    <row r="7" spans="2:11" s="1" customFormat="1" ht="15" customHeight="1">
      <c r="B7" s="267"/>
      <c r="C7" s="393" t="s">
        <v>1003</v>
      </c>
      <c r="D7" s="393"/>
      <c r="E7" s="393"/>
      <c r="F7" s="393"/>
      <c r="G7" s="393"/>
      <c r="H7" s="393"/>
      <c r="I7" s="393"/>
      <c r="J7" s="393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3" t="s">
        <v>1004</v>
      </c>
      <c r="D9" s="393"/>
      <c r="E9" s="393"/>
      <c r="F9" s="393"/>
      <c r="G9" s="393"/>
      <c r="H9" s="393"/>
      <c r="I9" s="393"/>
      <c r="J9" s="393"/>
      <c r="K9" s="264"/>
    </row>
    <row r="10" spans="2:11" s="1" customFormat="1" ht="15" customHeight="1">
      <c r="B10" s="267"/>
      <c r="C10" s="266"/>
      <c r="D10" s="393" t="s">
        <v>1005</v>
      </c>
      <c r="E10" s="393"/>
      <c r="F10" s="393"/>
      <c r="G10" s="393"/>
      <c r="H10" s="393"/>
      <c r="I10" s="393"/>
      <c r="J10" s="393"/>
      <c r="K10" s="264"/>
    </row>
    <row r="11" spans="2:11" s="1" customFormat="1" ht="15" customHeight="1">
      <c r="B11" s="267"/>
      <c r="C11" s="268"/>
      <c r="D11" s="393" t="s">
        <v>1006</v>
      </c>
      <c r="E11" s="393"/>
      <c r="F11" s="393"/>
      <c r="G11" s="393"/>
      <c r="H11" s="393"/>
      <c r="I11" s="393"/>
      <c r="J11" s="393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1007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3" t="s">
        <v>1008</v>
      </c>
      <c r="E15" s="393"/>
      <c r="F15" s="393"/>
      <c r="G15" s="393"/>
      <c r="H15" s="393"/>
      <c r="I15" s="393"/>
      <c r="J15" s="393"/>
      <c r="K15" s="264"/>
    </row>
    <row r="16" spans="2:11" s="1" customFormat="1" ht="15" customHeight="1">
      <c r="B16" s="267"/>
      <c r="C16" s="268"/>
      <c r="D16" s="393" t="s">
        <v>1009</v>
      </c>
      <c r="E16" s="393"/>
      <c r="F16" s="393"/>
      <c r="G16" s="393"/>
      <c r="H16" s="393"/>
      <c r="I16" s="393"/>
      <c r="J16" s="393"/>
      <c r="K16" s="264"/>
    </row>
    <row r="17" spans="2:11" s="1" customFormat="1" ht="15" customHeight="1">
      <c r="B17" s="267"/>
      <c r="C17" s="268"/>
      <c r="D17" s="393" t="s">
        <v>1010</v>
      </c>
      <c r="E17" s="393"/>
      <c r="F17" s="393"/>
      <c r="G17" s="393"/>
      <c r="H17" s="393"/>
      <c r="I17" s="393"/>
      <c r="J17" s="393"/>
      <c r="K17" s="264"/>
    </row>
    <row r="18" spans="2:11" s="1" customFormat="1" ht="15" customHeight="1">
      <c r="B18" s="267"/>
      <c r="C18" s="268"/>
      <c r="D18" s="268"/>
      <c r="E18" s="270" t="s">
        <v>1011</v>
      </c>
      <c r="F18" s="393" t="s">
        <v>1012</v>
      </c>
      <c r="G18" s="393"/>
      <c r="H18" s="393"/>
      <c r="I18" s="393"/>
      <c r="J18" s="393"/>
      <c r="K18" s="264"/>
    </row>
    <row r="19" spans="2:11" s="1" customFormat="1" ht="15" customHeight="1">
      <c r="B19" s="267"/>
      <c r="C19" s="268"/>
      <c r="D19" s="268"/>
      <c r="E19" s="270" t="s">
        <v>82</v>
      </c>
      <c r="F19" s="393" t="s">
        <v>1013</v>
      </c>
      <c r="G19" s="393"/>
      <c r="H19" s="393"/>
      <c r="I19" s="393"/>
      <c r="J19" s="393"/>
      <c r="K19" s="264"/>
    </row>
    <row r="20" spans="2:11" s="1" customFormat="1" ht="15" customHeight="1">
      <c r="B20" s="267"/>
      <c r="C20" s="268"/>
      <c r="D20" s="268"/>
      <c r="E20" s="270" t="s">
        <v>1014</v>
      </c>
      <c r="F20" s="393" t="s">
        <v>1015</v>
      </c>
      <c r="G20" s="393"/>
      <c r="H20" s="393"/>
      <c r="I20" s="393"/>
      <c r="J20" s="393"/>
      <c r="K20" s="264"/>
    </row>
    <row r="21" spans="2:11" s="1" customFormat="1" ht="15" customHeight="1">
      <c r="B21" s="267"/>
      <c r="C21" s="268"/>
      <c r="D21" s="268"/>
      <c r="E21" s="270" t="s">
        <v>97</v>
      </c>
      <c r="F21" s="393" t="s">
        <v>1016</v>
      </c>
      <c r="G21" s="393"/>
      <c r="H21" s="393"/>
      <c r="I21" s="393"/>
      <c r="J21" s="393"/>
      <c r="K21" s="264"/>
    </row>
    <row r="22" spans="2:11" s="1" customFormat="1" ht="15" customHeight="1">
      <c r="B22" s="267"/>
      <c r="C22" s="268"/>
      <c r="D22" s="268"/>
      <c r="E22" s="270" t="s">
        <v>93</v>
      </c>
      <c r="F22" s="393" t="s">
        <v>1017</v>
      </c>
      <c r="G22" s="393"/>
      <c r="H22" s="393"/>
      <c r="I22" s="393"/>
      <c r="J22" s="393"/>
      <c r="K22" s="264"/>
    </row>
    <row r="23" spans="2:11" s="1" customFormat="1" ht="15" customHeight="1">
      <c r="B23" s="267"/>
      <c r="C23" s="268"/>
      <c r="D23" s="268"/>
      <c r="E23" s="270" t="s">
        <v>1018</v>
      </c>
      <c r="F23" s="393" t="s">
        <v>1019</v>
      </c>
      <c r="G23" s="393"/>
      <c r="H23" s="393"/>
      <c r="I23" s="393"/>
      <c r="J23" s="393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3" t="s">
        <v>1020</v>
      </c>
      <c r="D25" s="393"/>
      <c r="E25" s="393"/>
      <c r="F25" s="393"/>
      <c r="G25" s="393"/>
      <c r="H25" s="393"/>
      <c r="I25" s="393"/>
      <c r="J25" s="393"/>
      <c r="K25" s="264"/>
    </row>
    <row r="26" spans="2:11" s="1" customFormat="1" ht="15" customHeight="1">
      <c r="B26" s="267"/>
      <c r="C26" s="393" t="s">
        <v>1021</v>
      </c>
      <c r="D26" s="393"/>
      <c r="E26" s="393"/>
      <c r="F26" s="393"/>
      <c r="G26" s="393"/>
      <c r="H26" s="393"/>
      <c r="I26" s="393"/>
      <c r="J26" s="393"/>
      <c r="K26" s="264"/>
    </row>
    <row r="27" spans="2:11" s="1" customFormat="1" ht="15" customHeight="1">
      <c r="B27" s="267"/>
      <c r="C27" s="266"/>
      <c r="D27" s="393" t="s">
        <v>1022</v>
      </c>
      <c r="E27" s="393"/>
      <c r="F27" s="393"/>
      <c r="G27" s="393"/>
      <c r="H27" s="393"/>
      <c r="I27" s="393"/>
      <c r="J27" s="393"/>
      <c r="K27" s="264"/>
    </row>
    <row r="28" spans="2:11" s="1" customFormat="1" ht="15" customHeight="1">
      <c r="B28" s="267"/>
      <c r="C28" s="268"/>
      <c r="D28" s="393" t="s">
        <v>1023</v>
      </c>
      <c r="E28" s="393"/>
      <c r="F28" s="393"/>
      <c r="G28" s="393"/>
      <c r="H28" s="393"/>
      <c r="I28" s="393"/>
      <c r="J28" s="393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3" t="s">
        <v>1024</v>
      </c>
      <c r="E30" s="393"/>
      <c r="F30" s="393"/>
      <c r="G30" s="393"/>
      <c r="H30" s="393"/>
      <c r="I30" s="393"/>
      <c r="J30" s="393"/>
      <c r="K30" s="264"/>
    </row>
    <row r="31" spans="2:11" s="1" customFormat="1" ht="15" customHeight="1">
      <c r="B31" s="267"/>
      <c r="C31" s="268"/>
      <c r="D31" s="393" t="s">
        <v>1025</v>
      </c>
      <c r="E31" s="393"/>
      <c r="F31" s="393"/>
      <c r="G31" s="393"/>
      <c r="H31" s="393"/>
      <c r="I31" s="393"/>
      <c r="J31" s="393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3" t="s">
        <v>1026</v>
      </c>
      <c r="E33" s="393"/>
      <c r="F33" s="393"/>
      <c r="G33" s="393"/>
      <c r="H33" s="393"/>
      <c r="I33" s="393"/>
      <c r="J33" s="393"/>
      <c r="K33" s="264"/>
    </row>
    <row r="34" spans="2:11" s="1" customFormat="1" ht="15" customHeight="1">
      <c r="B34" s="267"/>
      <c r="C34" s="268"/>
      <c r="D34" s="393" t="s">
        <v>1027</v>
      </c>
      <c r="E34" s="393"/>
      <c r="F34" s="393"/>
      <c r="G34" s="393"/>
      <c r="H34" s="393"/>
      <c r="I34" s="393"/>
      <c r="J34" s="393"/>
      <c r="K34" s="264"/>
    </row>
    <row r="35" spans="2:11" s="1" customFormat="1" ht="15" customHeight="1">
      <c r="B35" s="267"/>
      <c r="C35" s="268"/>
      <c r="D35" s="393" t="s">
        <v>1028</v>
      </c>
      <c r="E35" s="393"/>
      <c r="F35" s="393"/>
      <c r="G35" s="393"/>
      <c r="H35" s="393"/>
      <c r="I35" s="393"/>
      <c r="J35" s="393"/>
      <c r="K35" s="264"/>
    </row>
    <row r="36" spans="2:11" s="1" customFormat="1" ht="15" customHeight="1">
      <c r="B36" s="267"/>
      <c r="C36" s="268"/>
      <c r="D36" s="266"/>
      <c r="E36" s="269" t="s">
        <v>121</v>
      </c>
      <c r="F36" s="266"/>
      <c r="G36" s="393" t="s">
        <v>1029</v>
      </c>
      <c r="H36" s="393"/>
      <c r="I36" s="393"/>
      <c r="J36" s="393"/>
      <c r="K36" s="264"/>
    </row>
    <row r="37" spans="2:11" s="1" customFormat="1" ht="30.75" customHeight="1">
      <c r="B37" s="267"/>
      <c r="C37" s="268"/>
      <c r="D37" s="266"/>
      <c r="E37" s="269" t="s">
        <v>1030</v>
      </c>
      <c r="F37" s="266"/>
      <c r="G37" s="393" t="s">
        <v>1031</v>
      </c>
      <c r="H37" s="393"/>
      <c r="I37" s="393"/>
      <c r="J37" s="393"/>
      <c r="K37" s="264"/>
    </row>
    <row r="38" spans="2:11" s="1" customFormat="1" ht="15" customHeight="1">
      <c r="B38" s="267"/>
      <c r="C38" s="268"/>
      <c r="D38" s="266"/>
      <c r="E38" s="269" t="s">
        <v>56</v>
      </c>
      <c r="F38" s="266"/>
      <c r="G38" s="393" t="s">
        <v>1032</v>
      </c>
      <c r="H38" s="393"/>
      <c r="I38" s="393"/>
      <c r="J38" s="393"/>
      <c r="K38" s="264"/>
    </row>
    <row r="39" spans="2:11" s="1" customFormat="1" ht="15" customHeight="1">
      <c r="B39" s="267"/>
      <c r="C39" s="268"/>
      <c r="D39" s="266"/>
      <c r="E39" s="269" t="s">
        <v>57</v>
      </c>
      <c r="F39" s="266"/>
      <c r="G39" s="393" t="s">
        <v>1033</v>
      </c>
      <c r="H39" s="393"/>
      <c r="I39" s="393"/>
      <c r="J39" s="393"/>
      <c r="K39" s="264"/>
    </row>
    <row r="40" spans="2:11" s="1" customFormat="1" ht="15" customHeight="1">
      <c r="B40" s="267"/>
      <c r="C40" s="268"/>
      <c r="D40" s="266"/>
      <c r="E40" s="269" t="s">
        <v>122</v>
      </c>
      <c r="F40" s="266"/>
      <c r="G40" s="393" t="s">
        <v>1034</v>
      </c>
      <c r="H40" s="393"/>
      <c r="I40" s="393"/>
      <c r="J40" s="393"/>
      <c r="K40" s="264"/>
    </row>
    <row r="41" spans="2:11" s="1" customFormat="1" ht="15" customHeight="1">
      <c r="B41" s="267"/>
      <c r="C41" s="268"/>
      <c r="D41" s="266"/>
      <c r="E41" s="269" t="s">
        <v>123</v>
      </c>
      <c r="F41" s="266"/>
      <c r="G41" s="393" t="s">
        <v>1035</v>
      </c>
      <c r="H41" s="393"/>
      <c r="I41" s="393"/>
      <c r="J41" s="393"/>
      <c r="K41" s="264"/>
    </row>
    <row r="42" spans="2:11" s="1" customFormat="1" ht="15" customHeight="1">
      <c r="B42" s="267"/>
      <c r="C42" s="268"/>
      <c r="D42" s="266"/>
      <c r="E42" s="269" t="s">
        <v>1036</v>
      </c>
      <c r="F42" s="266"/>
      <c r="G42" s="393" t="s">
        <v>1037</v>
      </c>
      <c r="H42" s="393"/>
      <c r="I42" s="393"/>
      <c r="J42" s="393"/>
      <c r="K42" s="264"/>
    </row>
    <row r="43" spans="2:11" s="1" customFormat="1" ht="15" customHeight="1">
      <c r="B43" s="267"/>
      <c r="C43" s="268"/>
      <c r="D43" s="266"/>
      <c r="E43" s="269"/>
      <c r="F43" s="266"/>
      <c r="G43" s="393" t="s">
        <v>1038</v>
      </c>
      <c r="H43" s="393"/>
      <c r="I43" s="393"/>
      <c r="J43" s="393"/>
      <c r="K43" s="264"/>
    </row>
    <row r="44" spans="2:11" s="1" customFormat="1" ht="15" customHeight="1">
      <c r="B44" s="267"/>
      <c r="C44" s="268"/>
      <c r="D44" s="266"/>
      <c r="E44" s="269" t="s">
        <v>1039</v>
      </c>
      <c r="F44" s="266"/>
      <c r="G44" s="393" t="s">
        <v>1040</v>
      </c>
      <c r="H44" s="393"/>
      <c r="I44" s="393"/>
      <c r="J44" s="393"/>
      <c r="K44" s="264"/>
    </row>
    <row r="45" spans="2:11" s="1" customFormat="1" ht="15" customHeight="1">
      <c r="B45" s="267"/>
      <c r="C45" s="268"/>
      <c r="D45" s="266"/>
      <c r="E45" s="269" t="s">
        <v>125</v>
      </c>
      <c r="F45" s="266"/>
      <c r="G45" s="393" t="s">
        <v>1041</v>
      </c>
      <c r="H45" s="393"/>
      <c r="I45" s="393"/>
      <c r="J45" s="393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3" t="s">
        <v>1042</v>
      </c>
      <c r="E47" s="393"/>
      <c r="F47" s="393"/>
      <c r="G47" s="393"/>
      <c r="H47" s="393"/>
      <c r="I47" s="393"/>
      <c r="J47" s="393"/>
      <c r="K47" s="264"/>
    </row>
    <row r="48" spans="2:11" s="1" customFormat="1" ht="15" customHeight="1">
      <c r="B48" s="267"/>
      <c r="C48" s="268"/>
      <c r="D48" s="268"/>
      <c r="E48" s="393" t="s">
        <v>1043</v>
      </c>
      <c r="F48" s="393"/>
      <c r="G48" s="393"/>
      <c r="H48" s="393"/>
      <c r="I48" s="393"/>
      <c r="J48" s="393"/>
      <c r="K48" s="264"/>
    </row>
    <row r="49" spans="2:11" s="1" customFormat="1" ht="15" customHeight="1">
      <c r="B49" s="267"/>
      <c r="C49" s="268"/>
      <c r="D49" s="268"/>
      <c r="E49" s="393" t="s">
        <v>1044</v>
      </c>
      <c r="F49" s="393"/>
      <c r="G49" s="393"/>
      <c r="H49" s="393"/>
      <c r="I49" s="393"/>
      <c r="J49" s="393"/>
      <c r="K49" s="264"/>
    </row>
    <row r="50" spans="2:11" s="1" customFormat="1" ht="15" customHeight="1">
      <c r="B50" s="267"/>
      <c r="C50" s="268"/>
      <c r="D50" s="268"/>
      <c r="E50" s="393" t="s">
        <v>1045</v>
      </c>
      <c r="F50" s="393"/>
      <c r="G50" s="393"/>
      <c r="H50" s="393"/>
      <c r="I50" s="393"/>
      <c r="J50" s="393"/>
      <c r="K50" s="264"/>
    </row>
    <row r="51" spans="2:11" s="1" customFormat="1" ht="15" customHeight="1">
      <c r="B51" s="267"/>
      <c r="C51" s="268"/>
      <c r="D51" s="393" t="s">
        <v>1046</v>
      </c>
      <c r="E51" s="393"/>
      <c r="F51" s="393"/>
      <c r="G51" s="393"/>
      <c r="H51" s="393"/>
      <c r="I51" s="393"/>
      <c r="J51" s="393"/>
      <c r="K51" s="264"/>
    </row>
    <row r="52" spans="2:11" s="1" customFormat="1" ht="25.5" customHeight="1">
      <c r="B52" s="263"/>
      <c r="C52" s="394" t="s">
        <v>1047</v>
      </c>
      <c r="D52" s="394"/>
      <c r="E52" s="394"/>
      <c r="F52" s="394"/>
      <c r="G52" s="394"/>
      <c r="H52" s="394"/>
      <c r="I52" s="394"/>
      <c r="J52" s="394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3" t="s">
        <v>1048</v>
      </c>
      <c r="D54" s="393"/>
      <c r="E54" s="393"/>
      <c r="F54" s="393"/>
      <c r="G54" s="393"/>
      <c r="H54" s="393"/>
      <c r="I54" s="393"/>
      <c r="J54" s="393"/>
      <c r="K54" s="264"/>
    </row>
    <row r="55" spans="2:11" s="1" customFormat="1" ht="15" customHeight="1">
      <c r="B55" s="263"/>
      <c r="C55" s="393" t="s">
        <v>1049</v>
      </c>
      <c r="D55" s="393"/>
      <c r="E55" s="393"/>
      <c r="F55" s="393"/>
      <c r="G55" s="393"/>
      <c r="H55" s="393"/>
      <c r="I55" s="393"/>
      <c r="J55" s="393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3" t="s">
        <v>1050</v>
      </c>
      <c r="D57" s="393"/>
      <c r="E57" s="393"/>
      <c r="F57" s="393"/>
      <c r="G57" s="393"/>
      <c r="H57" s="393"/>
      <c r="I57" s="393"/>
      <c r="J57" s="393"/>
      <c r="K57" s="264"/>
    </row>
    <row r="58" spans="2:11" s="1" customFormat="1" ht="15" customHeight="1">
      <c r="B58" s="263"/>
      <c r="C58" s="268"/>
      <c r="D58" s="393" t="s">
        <v>1051</v>
      </c>
      <c r="E58" s="393"/>
      <c r="F58" s="393"/>
      <c r="G58" s="393"/>
      <c r="H58" s="393"/>
      <c r="I58" s="393"/>
      <c r="J58" s="393"/>
      <c r="K58" s="264"/>
    </row>
    <row r="59" spans="2:11" s="1" customFormat="1" ht="15" customHeight="1">
      <c r="B59" s="263"/>
      <c r="C59" s="268"/>
      <c r="D59" s="393" t="s">
        <v>1052</v>
      </c>
      <c r="E59" s="393"/>
      <c r="F59" s="393"/>
      <c r="G59" s="393"/>
      <c r="H59" s="393"/>
      <c r="I59" s="393"/>
      <c r="J59" s="393"/>
      <c r="K59" s="264"/>
    </row>
    <row r="60" spans="2:11" s="1" customFormat="1" ht="15" customHeight="1">
      <c r="B60" s="263"/>
      <c r="C60" s="268"/>
      <c r="D60" s="393" t="s">
        <v>1053</v>
      </c>
      <c r="E60" s="393"/>
      <c r="F60" s="393"/>
      <c r="G60" s="393"/>
      <c r="H60" s="393"/>
      <c r="I60" s="393"/>
      <c r="J60" s="393"/>
      <c r="K60" s="264"/>
    </row>
    <row r="61" spans="2:11" s="1" customFormat="1" ht="15" customHeight="1">
      <c r="B61" s="263"/>
      <c r="C61" s="268"/>
      <c r="D61" s="393" t="s">
        <v>1054</v>
      </c>
      <c r="E61" s="393"/>
      <c r="F61" s="393"/>
      <c r="G61" s="393"/>
      <c r="H61" s="393"/>
      <c r="I61" s="393"/>
      <c r="J61" s="393"/>
      <c r="K61" s="264"/>
    </row>
    <row r="62" spans="2:11" s="1" customFormat="1" ht="15" customHeight="1">
      <c r="B62" s="263"/>
      <c r="C62" s="268"/>
      <c r="D62" s="395" t="s">
        <v>1055</v>
      </c>
      <c r="E62" s="395"/>
      <c r="F62" s="395"/>
      <c r="G62" s="395"/>
      <c r="H62" s="395"/>
      <c r="I62" s="395"/>
      <c r="J62" s="395"/>
      <c r="K62" s="264"/>
    </row>
    <row r="63" spans="2:11" s="1" customFormat="1" ht="15" customHeight="1">
      <c r="B63" s="263"/>
      <c r="C63" s="268"/>
      <c r="D63" s="393" t="s">
        <v>1056</v>
      </c>
      <c r="E63" s="393"/>
      <c r="F63" s="393"/>
      <c r="G63" s="393"/>
      <c r="H63" s="393"/>
      <c r="I63" s="393"/>
      <c r="J63" s="393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3" t="s">
        <v>1057</v>
      </c>
      <c r="E65" s="393"/>
      <c r="F65" s="393"/>
      <c r="G65" s="393"/>
      <c r="H65" s="393"/>
      <c r="I65" s="393"/>
      <c r="J65" s="393"/>
      <c r="K65" s="264"/>
    </row>
    <row r="66" spans="2:11" s="1" customFormat="1" ht="15" customHeight="1">
      <c r="B66" s="263"/>
      <c r="C66" s="268"/>
      <c r="D66" s="395" t="s">
        <v>1058</v>
      </c>
      <c r="E66" s="395"/>
      <c r="F66" s="395"/>
      <c r="G66" s="395"/>
      <c r="H66" s="395"/>
      <c r="I66" s="395"/>
      <c r="J66" s="395"/>
      <c r="K66" s="264"/>
    </row>
    <row r="67" spans="2:11" s="1" customFormat="1" ht="15" customHeight="1">
      <c r="B67" s="263"/>
      <c r="C67" s="268"/>
      <c r="D67" s="393" t="s">
        <v>1059</v>
      </c>
      <c r="E67" s="393"/>
      <c r="F67" s="393"/>
      <c r="G67" s="393"/>
      <c r="H67" s="393"/>
      <c r="I67" s="393"/>
      <c r="J67" s="393"/>
      <c r="K67" s="264"/>
    </row>
    <row r="68" spans="2:11" s="1" customFormat="1" ht="15" customHeight="1">
      <c r="B68" s="263"/>
      <c r="C68" s="268"/>
      <c r="D68" s="393" t="s">
        <v>1060</v>
      </c>
      <c r="E68" s="393"/>
      <c r="F68" s="393"/>
      <c r="G68" s="393"/>
      <c r="H68" s="393"/>
      <c r="I68" s="393"/>
      <c r="J68" s="393"/>
      <c r="K68" s="264"/>
    </row>
    <row r="69" spans="2:11" s="1" customFormat="1" ht="15" customHeight="1">
      <c r="B69" s="263"/>
      <c r="C69" s="268"/>
      <c r="D69" s="393" t="s">
        <v>1061</v>
      </c>
      <c r="E69" s="393"/>
      <c r="F69" s="393"/>
      <c r="G69" s="393"/>
      <c r="H69" s="393"/>
      <c r="I69" s="393"/>
      <c r="J69" s="393"/>
      <c r="K69" s="264"/>
    </row>
    <row r="70" spans="2:11" s="1" customFormat="1" ht="15" customHeight="1">
      <c r="B70" s="263"/>
      <c r="C70" s="268"/>
      <c r="D70" s="393" t="s">
        <v>1062</v>
      </c>
      <c r="E70" s="393"/>
      <c r="F70" s="393"/>
      <c r="G70" s="393"/>
      <c r="H70" s="393"/>
      <c r="I70" s="393"/>
      <c r="J70" s="393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88" t="s">
        <v>1063</v>
      </c>
      <c r="D75" s="388"/>
      <c r="E75" s="388"/>
      <c r="F75" s="388"/>
      <c r="G75" s="388"/>
      <c r="H75" s="388"/>
      <c r="I75" s="388"/>
      <c r="J75" s="388"/>
      <c r="K75" s="281"/>
    </row>
    <row r="76" spans="2:11" s="1" customFormat="1" ht="17.25" customHeight="1">
      <c r="B76" s="280"/>
      <c r="C76" s="282" t="s">
        <v>1064</v>
      </c>
      <c r="D76" s="282"/>
      <c r="E76" s="282"/>
      <c r="F76" s="282" t="s">
        <v>1065</v>
      </c>
      <c r="G76" s="283"/>
      <c r="H76" s="282" t="s">
        <v>57</v>
      </c>
      <c r="I76" s="282" t="s">
        <v>60</v>
      </c>
      <c r="J76" s="282" t="s">
        <v>1066</v>
      </c>
      <c r="K76" s="281"/>
    </row>
    <row r="77" spans="2:11" s="1" customFormat="1" ht="17.25" customHeight="1">
      <c r="B77" s="280"/>
      <c r="C77" s="284" t="s">
        <v>1067</v>
      </c>
      <c r="D77" s="284"/>
      <c r="E77" s="284"/>
      <c r="F77" s="285" t="s">
        <v>1068</v>
      </c>
      <c r="G77" s="286"/>
      <c r="H77" s="284"/>
      <c r="I77" s="284"/>
      <c r="J77" s="284" t="s">
        <v>1069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56</v>
      </c>
      <c r="D79" s="289"/>
      <c r="E79" s="289"/>
      <c r="F79" s="290" t="s">
        <v>1070</v>
      </c>
      <c r="G79" s="291"/>
      <c r="H79" s="269" t="s">
        <v>1071</v>
      </c>
      <c r="I79" s="269" t="s">
        <v>1072</v>
      </c>
      <c r="J79" s="269">
        <v>20</v>
      </c>
      <c r="K79" s="281"/>
    </row>
    <row r="80" spans="2:11" s="1" customFormat="1" ht="15" customHeight="1">
      <c r="B80" s="280"/>
      <c r="C80" s="269" t="s">
        <v>1073</v>
      </c>
      <c r="D80" s="269"/>
      <c r="E80" s="269"/>
      <c r="F80" s="290" t="s">
        <v>1070</v>
      </c>
      <c r="G80" s="291"/>
      <c r="H80" s="269" t="s">
        <v>1074</v>
      </c>
      <c r="I80" s="269" t="s">
        <v>1072</v>
      </c>
      <c r="J80" s="269">
        <v>120</v>
      </c>
      <c r="K80" s="281"/>
    </row>
    <row r="81" spans="2:11" s="1" customFormat="1" ht="15" customHeight="1">
      <c r="B81" s="292"/>
      <c r="C81" s="269" t="s">
        <v>1075</v>
      </c>
      <c r="D81" s="269"/>
      <c r="E81" s="269"/>
      <c r="F81" s="290" t="s">
        <v>1076</v>
      </c>
      <c r="G81" s="291"/>
      <c r="H81" s="269" t="s">
        <v>1077</v>
      </c>
      <c r="I81" s="269" t="s">
        <v>1072</v>
      </c>
      <c r="J81" s="269">
        <v>50</v>
      </c>
      <c r="K81" s="281"/>
    </row>
    <row r="82" spans="2:11" s="1" customFormat="1" ht="15" customHeight="1">
      <c r="B82" s="292"/>
      <c r="C82" s="269" t="s">
        <v>1078</v>
      </c>
      <c r="D82" s="269"/>
      <c r="E82" s="269"/>
      <c r="F82" s="290" t="s">
        <v>1070</v>
      </c>
      <c r="G82" s="291"/>
      <c r="H82" s="269" t="s">
        <v>1079</v>
      </c>
      <c r="I82" s="269" t="s">
        <v>1080</v>
      </c>
      <c r="J82" s="269"/>
      <c r="K82" s="281"/>
    </row>
    <row r="83" spans="2:11" s="1" customFormat="1" ht="15" customHeight="1">
      <c r="B83" s="292"/>
      <c r="C83" s="293" t="s">
        <v>1081</v>
      </c>
      <c r="D83" s="293"/>
      <c r="E83" s="293"/>
      <c r="F83" s="294" t="s">
        <v>1076</v>
      </c>
      <c r="G83" s="293"/>
      <c r="H83" s="293" t="s">
        <v>1082</v>
      </c>
      <c r="I83" s="293" t="s">
        <v>1072</v>
      </c>
      <c r="J83" s="293">
        <v>15</v>
      </c>
      <c r="K83" s="281"/>
    </row>
    <row r="84" spans="2:11" s="1" customFormat="1" ht="15" customHeight="1">
      <c r="B84" s="292"/>
      <c r="C84" s="293" t="s">
        <v>1083</v>
      </c>
      <c r="D84" s="293"/>
      <c r="E84" s="293"/>
      <c r="F84" s="294" t="s">
        <v>1076</v>
      </c>
      <c r="G84" s="293"/>
      <c r="H84" s="293" t="s">
        <v>1084</v>
      </c>
      <c r="I84" s="293" t="s">
        <v>1072</v>
      </c>
      <c r="J84" s="293">
        <v>15</v>
      </c>
      <c r="K84" s="281"/>
    </row>
    <row r="85" spans="2:11" s="1" customFormat="1" ht="15" customHeight="1">
      <c r="B85" s="292"/>
      <c r="C85" s="293" t="s">
        <v>1085</v>
      </c>
      <c r="D85" s="293"/>
      <c r="E85" s="293"/>
      <c r="F85" s="294" t="s">
        <v>1076</v>
      </c>
      <c r="G85" s="293"/>
      <c r="H85" s="293" t="s">
        <v>1086</v>
      </c>
      <c r="I85" s="293" t="s">
        <v>1072</v>
      </c>
      <c r="J85" s="293">
        <v>20</v>
      </c>
      <c r="K85" s="281"/>
    </row>
    <row r="86" spans="2:11" s="1" customFormat="1" ht="15" customHeight="1">
      <c r="B86" s="292"/>
      <c r="C86" s="293" t="s">
        <v>1087</v>
      </c>
      <c r="D86" s="293"/>
      <c r="E86" s="293"/>
      <c r="F86" s="294" t="s">
        <v>1076</v>
      </c>
      <c r="G86" s="293"/>
      <c r="H86" s="293" t="s">
        <v>1088</v>
      </c>
      <c r="I86" s="293" t="s">
        <v>1072</v>
      </c>
      <c r="J86" s="293">
        <v>20</v>
      </c>
      <c r="K86" s="281"/>
    </row>
    <row r="87" spans="2:11" s="1" customFormat="1" ht="15" customHeight="1">
      <c r="B87" s="292"/>
      <c r="C87" s="269" t="s">
        <v>1089</v>
      </c>
      <c r="D87" s="269"/>
      <c r="E87" s="269"/>
      <c r="F87" s="290" t="s">
        <v>1076</v>
      </c>
      <c r="G87" s="291"/>
      <c r="H87" s="269" t="s">
        <v>1090</v>
      </c>
      <c r="I87" s="269" t="s">
        <v>1072</v>
      </c>
      <c r="J87" s="269">
        <v>50</v>
      </c>
      <c r="K87" s="281"/>
    </row>
    <row r="88" spans="2:11" s="1" customFormat="1" ht="15" customHeight="1">
      <c r="B88" s="292"/>
      <c r="C88" s="269" t="s">
        <v>1091</v>
      </c>
      <c r="D88" s="269"/>
      <c r="E88" s="269"/>
      <c r="F88" s="290" t="s">
        <v>1076</v>
      </c>
      <c r="G88" s="291"/>
      <c r="H88" s="269" t="s">
        <v>1092</v>
      </c>
      <c r="I88" s="269" t="s">
        <v>1072</v>
      </c>
      <c r="J88" s="269">
        <v>20</v>
      </c>
      <c r="K88" s="281"/>
    </row>
    <row r="89" spans="2:11" s="1" customFormat="1" ht="15" customHeight="1">
      <c r="B89" s="292"/>
      <c r="C89" s="269" t="s">
        <v>1093</v>
      </c>
      <c r="D89" s="269"/>
      <c r="E89" s="269"/>
      <c r="F89" s="290" t="s">
        <v>1076</v>
      </c>
      <c r="G89" s="291"/>
      <c r="H89" s="269" t="s">
        <v>1094</v>
      </c>
      <c r="I89" s="269" t="s">
        <v>1072</v>
      </c>
      <c r="J89" s="269">
        <v>20</v>
      </c>
      <c r="K89" s="281"/>
    </row>
    <row r="90" spans="2:11" s="1" customFormat="1" ht="15" customHeight="1">
      <c r="B90" s="292"/>
      <c r="C90" s="269" t="s">
        <v>1095</v>
      </c>
      <c r="D90" s="269"/>
      <c r="E90" s="269"/>
      <c r="F90" s="290" t="s">
        <v>1076</v>
      </c>
      <c r="G90" s="291"/>
      <c r="H90" s="269" t="s">
        <v>1096</v>
      </c>
      <c r="I90" s="269" t="s">
        <v>1072</v>
      </c>
      <c r="J90" s="269">
        <v>50</v>
      </c>
      <c r="K90" s="281"/>
    </row>
    <row r="91" spans="2:11" s="1" customFormat="1" ht="15" customHeight="1">
      <c r="B91" s="292"/>
      <c r="C91" s="269" t="s">
        <v>1097</v>
      </c>
      <c r="D91" s="269"/>
      <c r="E91" s="269"/>
      <c r="F91" s="290" t="s">
        <v>1076</v>
      </c>
      <c r="G91" s="291"/>
      <c r="H91" s="269" t="s">
        <v>1097</v>
      </c>
      <c r="I91" s="269" t="s">
        <v>1072</v>
      </c>
      <c r="J91" s="269">
        <v>50</v>
      </c>
      <c r="K91" s="281"/>
    </row>
    <row r="92" spans="2:11" s="1" customFormat="1" ht="15" customHeight="1">
      <c r="B92" s="292"/>
      <c r="C92" s="269" t="s">
        <v>1098</v>
      </c>
      <c r="D92" s="269"/>
      <c r="E92" s="269"/>
      <c r="F92" s="290" t="s">
        <v>1076</v>
      </c>
      <c r="G92" s="291"/>
      <c r="H92" s="269" t="s">
        <v>1099</v>
      </c>
      <c r="I92" s="269" t="s">
        <v>1072</v>
      </c>
      <c r="J92" s="269">
        <v>255</v>
      </c>
      <c r="K92" s="281"/>
    </row>
    <row r="93" spans="2:11" s="1" customFormat="1" ht="15" customHeight="1">
      <c r="B93" s="292"/>
      <c r="C93" s="269" t="s">
        <v>1100</v>
      </c>
      <c r="D93" s="269"/>
      <c r="E93" s="269"/>
      <c r="F93" s="290" t="s">
        <v>1070</v>
      </c>
      <c r="G93" s="291"/>
      <c r="H93" s="269" t="s">
        <v>1101</v>
      </c>
      <c r="I93" s="269" t="s">
        <v>1102</v>
      </c>
      <c r="J93" s="269"/>
      <c r="K93" s="281"/>
    </row>
    <row r="94" spans="2:11" s="1" customFormat="1" ht="15" customHeight="1">
      <c r="B94" s="292"/>
      <c r="C94" s="269" t="s">
        <v>1103</v>
      </c>
      <c r="D94" s="269"/>
      <c r="E94" s="269"/>
      <c r="F94" s="290" t="s">
        <v>1070</v>
      </c>
      <c r="G94" s="291"/>
      <c r="H94" s="269" t="s">
        <v>1104</v>
      </c>
      <c r="I94" s="269" t="s">
        <v>1105</v>
      </c>
      <c r="J94" s="269"/>
      <c r="K94" s="281"/>
    </row>
    <row r="95" spans="2:11" s="1" customFormat="1" ht="15" customHeight="1">
      <c r="B95" s="292"/>
      <c r="C95" s="269" t="s">
        <v>1106</v>
      </c>
      <c r="D95" s="269"/>
      <c r="E95" s="269"/>
      <c r="F95" s="290" t="s">
        <v>1070</v>
      </c>
      <c r="G95" s="291"/>
      <c r="H95" s="269" t="s">
        <v>1106</v>
      </c>
      <c r="I95" s="269" t="s">
        <v>1105</v>
      </c>
      <c r="J95" s="269"/>
      <c r="K95" s="281"/>
    </row>
    <row r="96" spans="2:11" s="1" customFormat="1" ht="15" customHeight="1">
      <c r="B96" s="292"/>
      <c r="C96" s="269" t="s">
        <v>41</v>
      </c>
      <c r="D96" s="269"/>
      <c r="E96" s="269"/>
      <c r="F96" s="290" t="s">
        <v>1070</v>
      </c>
      <c r="G96" s="291"/>
      <c r="H96" s="269" t="s">
        <v>1107</v>
      </c>
      <c r="I96" s="269" t="s">
        <v>1105</v>
      </c>
      <c r="J96" s="269"/>
      <c r="K96" s="281"/>
    </row>
    <row r="97" spans="2:11" s="1" customFormat="1" ht="15" customHeight="1">
      <c r="B97" s="292"/>
      <c r="C97" s="269" t="s">
        <v>51</v>
      </c>
      <c r="D97" s="269"/>
      <c r="E97" s="269"/>
      <c r="F97" s="290" t="s">
        <v>1070</v>
      </c>
      <c r="G97" s="291"/>
      <c r="H97" s="269" t="s">
        <v>1108</v>
      </c>
      <c r="I97" s="269" t="s">
        <v>1105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88" t="s">
        <v>1109</v>
      </c>
      <c r="D102" s="388"/>
      <c r="E102" s="388"/>
      <c r="F102" s="388"/>
      <c r="G102" s="388"/>
      <c r="H102" s="388"/>
      <c r="I102" s="388"/>
      <c r="J102" s="388"/>
      <c r="K102" s="281"/>
    </row>
    <row r="103" spans="2:11" s="1" customFormat="1" ht="17.25" customHeight="1">
      <c r="B103" s="280"/>
      <c r="C103" s="282" t="s">
        <v>1064</v>
      </c>
      <c r="D103" s="282"/>
      <c r="E103" s="282"/>
      <c r="F103" s="282" t="s">
        <v>1065</v>
      </c>
      <c r="G103" s="283"/>
      <c r="H103" s="282" t="s">
        <v>57</v>
      </c>
      <c r="I103" s="282" t="s">
        <v>60</v>
      </c>
      <c r="J103" s="282" t="s">
        <v>1066</v>
      </c>
      <c r="K103" s="281"/>
    </row>
    <row r="104" spans="2:11" s="1" customFormat="1" ht="17.25" customHeight="1">
      <c r="B104" s="280"/>
      <c r="C104" s="284" t="s">
        <v>1067</v>
      </c>
      <c r="D104" s="284"/>
      <c r="E104" s="284"/>
      <c r="F104" s="285" t="s">
        <v>1068</v>
      </c>
      <c r="G104" s="286"/>
      <c r="H104" s="284"/>
      <c r="I104" s="284"/>
      <c r="J104" s="284" t="s">
        <v>1069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56</v>
      </c>
      <c r="D106" s="289"/>
      <c r="E106" s="289"/>
      <c r="F106" s="290" t="s">
        <v>1070</v>
      </c>
      <c r="G106" s="269"/>
      <c r="H106" s="269" t="s">
        <v>1110</v>
      </c>
      <c r="I106" s="269" t="s">
        <v>1072</v>
      </c>
      <c r="J106" s="269">
        <v>20</v>
      </c>
      <c r="K106" s="281"/>
    </row>
    <row r="107" spans="2:11" s="1" customFormat="1" ht="15" customHeight="1">
      <c r="B107" s="280"/>
      <c r="C107" s="269" t="s">
        <v>1073</v>
      </c>
      <c r="D107" s="269"/>
      <c r="E107" s="269"/>
      <c r="F107" s="290" t="s">
        <v>1070</v>
      </c>
      <c r="G107" s="269"/>
      <c r="H107" s="269" t="s">
        <v>1110</v>
      </c>
      <c r="I107" s="269" t="s">
        <v>1072</v>
      </c>
      <c r="J107" s="269">
        <v>120</v>
      </c>
      <c r="K107" s="281"/>
    </row>
    <row r="108" spans="2:11" s="1" customFormat="1" ht="15" customHeight="1">
      <c r="B108" s="292"/>
      <c r="C108" s="269" t="s">
        <v>1075</v>
      </c>
      <c r="D108" s="269"/>
      <c r="E108" s="269"/>
      <c r="F108" s="290" t="s">
        <v>1076</v>
      </c>
      <c r="G108" s="269"/>
      <c r="H108" s="269" t="s">
        <v>1110</v>
      </c>
      <c r="I108" s="269" t="s">
        <v>1072</v>
      </c>
      <c r="J108" s="269">
        <v>50</v>
      </c>
      <c r="K108" s="281"/>
    </row>
    <row r="109" spans="2:11" s="1" customFormat="1" ht="15" customHeight="1">
      <c r="B109" s="292"/>
      <c r="C109" s="269" t="s">
        <v>1078</v>
      </c>
      <c r="D109" s="269"/>
      <c r="E109" s="269"/>
      <c r="F109" s="290" t="s">
        <v>1070</v>
      </c>
      <c r="G109" s="269"/>
      <c r="H109" s="269" t="s">
        <v>1110</v>
      </c>
      <c r="I109" s="269" t="s">
        <v>1080</v>
      </c>
      <c r="J109" s="269"/>
      <c r="K109" s="281"/>
    </row>
    <row r="110" spans="2:11" s="1" customFormat="1" ht="15" customHeight="1">
      <c r="B110" s="292"/>
      <c r="C110" s="269" t="s">
        <v>1089</v>
      </c>
      <c r="D110" s="269"/>
      <c r="E110" s="269"/>
      <c r="F110" s="290" t="s">
        <v>1076</v>
      </c>
      <c r="G110" s="269"/>
      <c r="H110" s="269" t="s">
        <v>1110</v>
      </c>
      <c r="I110" s="269" t="s">
        <v>1072</v>
      </c>
      <c r="J110" s="269">
        <v>50</v>
      </c>
      <c r="K110" s="281"/>
    </row>
    <row r="111" spans="2:11" s="1" customFormat="1" ht="15" customHeight="1">
      <c r="B111" s="292"/>
      <c r="C111" s="269" t="s">
        <v>1097</v>
      </c>
      <c r="D111" s="269"/>
      <c r="E111" s="269"/>
      <c r="F111" s="290" t="s">
        <v>1076</v>
      </c>
      <c r="G111" s="269"/>
      <c r="H111" s="269" t="s">
        <v>1110</v>
      </c>
      <c r="I111" s="269" t="s">
        <v>1072</v>
      </c>
      <c r="J111" s="269">
        <v>50</v>
      </c>
      <c r="K111" s="281"/>
    </row>
    <row r="112" spans="2:11" s="1" customFormat="1" ht="15" customHeight="1">
      <c r="B112" s="292"/>
      <c r="C112" s="269" t="s">
        <v>1095</v>
      </c>
      <c r="D112" s="269"/>
      <c r="E112" s="269"/>
      <c r="F112" s="290" t="s">
        <v>1076</v>
      </c>
      <c r="G112" s="269"/>
      <c r="H112" s="269" t="s">
        <v>1110</v>
      </c>
      <c r="I112" s="269" t="s">
        <v>1072</v>
      </c>
      <c r="J112" s="269">
        <v>50</v>
      </c>
      <c r="K112" s="281"/>
    </row>
    <row r="113" spans="2:11" s="1" customFormat="1" ht="15" customHeight="1">
      <c r="B113" s="292"/>
      <c r="C113" s="269" t="s">
        <v>56</v>
      </c>
      <c r="D113" s="269"/>
      <c r="E113" s="269"/>
      <c r="F113" s="290" t="s">
        <v>1070</v>
      </c>
      <c r="G113" s="269"/>
      <c r="H113" s="269" t="s">
        <v>1111</v>
      </c>
      <c r="I113" s="269" t="s">
        <v>1072</v>
      </c>
      <c r="J113" s="269">
        <v>20</v>
      </c>
      <c r="K113" s="281"/>
    </row>
    <row r="114" spans="2:11" s="1" customFormat="1" ht="15" customHeight="1">
      <c r="B114" s="292"/>
      <c r="C114" s="269" t="s">
        <v>1112</v>
      </c>
      <c r="D114" s="269"/>
      <c r="E114" s="269"/>
      <c r="F114" s="290" t="s">
        <v>1070</v>
      </c>
      <c r="G114" s="269"/>
      <c r="H114" s="269" t="s">
        <v>1113</v>
      </c>
      <c r="I114" s="269" t="s">
        <v>1072</v>
      </c>
      <c r="J114" s="269">
        <v>120</v>
      </c>
      <c r="K114" s="281"/>
    </row>
    <row r="115" spans="2:11" s="1" customFormat="1" ht="15" customHeight="1">
      <c r="B115" s="292"/>
      <c r="C115" s="269" t="s">
        <v>41</v>
      </c>
      <c r="D115" s="269"/>
      <c r="E115" s="269"/>
      <c r="F115" s="290" t="s">
        <v>1070</v>
      </c>
      <c r="G115" s="269"/>
      <c r="H115" s="269" t="s">
        <v>1114</v>
      </c>
      <c r="I115" s="269" t="s">
        <v>1105</v>
      </c>
      <c r="J115" s="269"/>
      <c r="K115" s="281"/>
    </row>
    <row r="116" spans="2:11" s="1" customFormat="1" ht="15" customHeight="1">
      <c r="B116" s="292"/>
      <c r="C116" s="269" t="s">
        <v>51</v>
      </c>
      <c r="D116" s="269"/>
      <c r="E116" s="269"/>
      <c r="F116" s="290" t="s">
        <v>1070</v>
      </c>
      <c r="G116" s="269"/>
      <c r="H116" s="269" t="s">
        <v>1115</v>
      </c>
      <c r="I116" s="269" t="s">
        <v>1105</v>
      </c>
      <c r="J116" s="269"/>
      <c r="K116" s="281"/>
    </row>
    <row r="117" spans="2:11" s="1" customFormat="1" ht="15" customHeight="1">
      <c r="B117" s="292"/>
      <c r="C117" s="269" t="s">
        <v>60</v>
      </c>
      <c r="D117" s="269"/>
      <c r="E117" s="269"/>
      <c r="F117" s="290" t="s">
        <v>1070</v>
      </c>
      <c r="G117" s="269"/>
      <c r="H117" s="269" t="s">
        <v>1116</v>
      </c>
      <c r="I117" s="269" t="s">
        <v>1117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89" t="s">
        <v>1118</v>
      </c>
      <c r="D122" s="389"/>
      <c r="E122" s="389"/>
      <c r="F122" s="389"/>
      <c r="G122" s="389"/>
      <c r="H122" s="389"/>
      <c r="I122" s="389"/>
      <c r="J122" s="389"/>
      <c r="K122" s="309"/>
    </row>
    <row r="123" spans="2:11" s="1" customFormat="1" ht="17.25" customHeight="1">
      <c r="B123" s="310"/>
      <c r="C123" s="282" t="s">
        <v>1064</v>
      </c>
      <c r="D123" s="282"/>
      <c r="E123" s="282"/>
      <c r="F123" s="282" t="s">
        <v>1065</v>
      </c>
      <c r="G123" s="283"/>
      <c r="H123" s="282" t="s">
        <v>57</v>
      </c>
      <c r="I123" s="282" t="s">
        <v>60</v>
      </c>
      <c r="J123" s="282" t="s">
        <v>1066</v>
      </c>
      <c r="K123" s="311"/>
    </row>
    <row r="124" spans="2:11" s="1" customFormat="1" ht="17.25" customHeight="1">
      <c r="B124" s="310"/>
      <c r="C124" s="284" t="s">
        <v>1067</v>
      </c>
      <c r="D124" s="284"/>
      <c r="E124" s="284"/>
      <c r="F124" s="285" t="s">
        <v>1068</v>
      </c>
      <c r="G124" s="286"/>
      <c r="H124" s="284"/>
      <c r="I124" s="284"/>
      <c r="J124" s="284" t="s">
        <v>1069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1073</v>
      </c>
      <c r="D126" s="289"/>
      <c r="E126" s="289"/>
      <c r="F126" s="290" t="s">
        <v>1070</v>
      </c>
      <c r="G126" s="269"/>
      <c r="H126" s="269" t="s">
        <v>1110</v>
      </c>
      <c r="I126" s="269" t="s">
        <v>1072</v>
      </c>
      <c r="J126" s="269">
        <v>120</v>
      </c>
      <c r="K126" s="315"/>
    </row>
    <row r="127" spans="2:11" s="1" customFormat="1" ht="15" customHeight="1">
      <c r="B127" s="312"/>
      <c r="C127" s="269" t="s">
        <v>1119</v>
      </c>
      <c r="D127" s="269"/>
      <c r="E127" s="269"/>
      <c r="F127" s="290" t="s">
        <v>1070</v>
      </c>
      <c r="G127" s="269"/>
      <c r="H127" s="269" t="s">
        <v>1120</v>
      </c>
      <c r="I127" s="269" t="s">
        <v>1072</v>
      </c>
      <c r="J127" s="269" t="s">
        <v>1121</v>
      </c>
      <c r="K127" s="315"/>
    </row>
    <row r="128" spans="2:11" s="1" customFormat="1" ht="15" customHeight="1">
      <c r="B128" s="312"/>
      <c r="C128" s="269" t="s">
        <v>1018</v>
      </c>
      <c r="D128" s="269"/>
      <c r="E128" s="269"/>
      <c r="F128" s="290" t="s">
        <v>1070</v>
      </c>
      <c r="G128" s="269"/>
      <c r="H128" s="269" t="s">
        <v>1122</v>
      </c>
      <c r="I128" s="269" t="s">
        <v>1072</v>
      </c>
      <c r="J128" s="269" t="s">
        <v>1121</v>
      </c>
      <c r="K128" s="315"/>
    </row>
    <row r="129" spans="2:11" s="1" customFormat="1" ht="15" customHeight="1">
      <c r="B129" s="312"/>
      <c r="C129" s="269" t="s">
        <v>1081</v>
      </c>
      <c r="D129" s="269"/>
      <c r="E129" s="269"/>
      <c r="F129" s="290" t="s">
        <v>1076</v>
      </c>
      <c r="G129" s="269"/>
      <c r="H129" s="269" t="s">
        <v>1082</v>
      </c>
      <c r="I129" s="269" t="s">
        <v>1072</v>
      </c>
      <c r="J129" s="269">
        <v>15</v>
      </c>
      <c r="K129" s="315"/>
    </row>
    <row r="130" spans="2:11" s="1" customFormat="1" ht="15" customHeight="1">
      <c r="B130" s="312"/>
      <c r="C130" s="293" t="s">
        <v>1083</v>
      </c>
      <c r="D130" s="293"/>
      <c r="E130" s="293"/>
      <c r="F130" s="294" t="s">
        <v>1076</v>
      </c>
      <c r="G130" s="293"/>
      <c r="H130" s="293" t="s">
        <v>1084</v>
      </c>
      <c r="I130" s="293" t="s">
        <v>1072</v>
      </c>
      <c r="J130" s="293">
        <v>15</v>
      </c>
      <c r="K130" s="315"/>
    </row>
    <row r="131" spans="2:11" s="1" customFormat="1" ht="15" customHeight="1">
      <c r="B131" s="312"/>
      <c r="C131" s="293" t="s">
        <v>1085</v>
      </c>
      <c r="D131" s="293"/>
      <c r="E131" s="293"/>
      <c r="F131" s="294" t="s">
        <v>1076</v>
      </c>
      <c r="G131" s="293"/>
      <c r="H131" s="293" t="s">
        <v>1086</v>
      </c>
      <c r="I131" s="293" t="s">
        <v>1072</v>
      </c>
      <c r="J131" s="293">
        <v>20</v>
      </c>
      <c r="K131" s="315"/>
    </row>
    <row r="132" spans="2:11" s="1" customFormat="1" ht="15" customHeight="1">
      <c r="B132" s="312"/>
      <c r="C132" s="293" t="s">
        <v>1087</v>
      </c>
      <c r="D132" s="293"/>
      <c r="E132" s="293"/>
      <c r="F132" s="294" t="s">
        <v>1076</v>
      </c>
      <c r="G132" s="293"/>
      <c r="H132" s="293" t="s">
        <v>1088</v>
      </c>
      <c r="I132" s="293" t="s">
        <v>1072</v>
      </c>
      <c r="J132" s="293">
        <v>20</v>
      </c>
      <c r="K132" s="315"/>
    </row>
    <row r="133" spans="2:11" s="1" customFormat="1" ht="15" customHeight="1">
      <c r="B133" s="312"/>
      <c r="C133" s="269" t="s">
        <v>1075</v>
      </c>
      <c r="D133" s="269"/>
      <c r="E133" s="269"/>
      <c r="F133" s="290" t="s">
        <v>1076</v>
      </c>
      <c r="G133" s="269"/>
      <c r="H133" s="269" t="s">
        <v>1110</v>
      </c>
      <c r="I133" s="269" t="s">
        <v>1072</v>
      </c>
      <c r="J133" s="269">
        <v>50</v>
      </c>
      <c r="K133" s="315"/>
    </row>
    <row r="134" spans="2:11" s="1" customFormat="1" ht="15" customHeight="1">
      <c r="B134" s="312"/>
      <c r="C134" s="269" t="s">
        <v>1089</v>
      </c>
      <c r="D134" s="269"/>
      <c r="E134" s="269"/>
      <c r="F134" s="290" t="s">
        <v>1076</v>
      </c>
      <c r="G134" s="269"/>
      <c r="H134" s="269" t="s">
        <v>1110</v>
      </c>
      <c r="I134" s="269" t="s">
        <v>1072</v>
      </c>
      <c r="J134" s="269">
        <v>50</v>
      </c>
      <c r="K134" s="315"/>
    </row>
    <row r="135" spans="2:11" s="1" customFormat="1" ht="15" customHeight="1">
      <c r="B135" s="312"/>
      <c r="C135" s="269" t="s">
        <v>1095</v>
      </c>
      <c r="D135" s="269"/>
      <c r="E135" s="269"/>
      <c r="F135" s="290" t="s">
        <v>1076</v>
      </c>
      <c r="G135" s="269"/>
      <c r="H135" s="269" t="s">
        <v>1110</v>
      </c>
      <c r="I135" s="269" t="s">
        <v>1072</v>
      </c>
      <c r="J135" s="269">
        <v>50</v>
      </c>
      <c r="K135" s="315"/>
    </row>
    <row r="136" spans="2:11" s="1" customFormat="1" ht="15" customHeight="1">
      <c r="B136" s="312"/>
      <c r="C136" s="269" t="s">
        <v>1097</v>
      </c>
      <c r="D136" s="269"/>
      <c r="E136" s="269"/>
      <c r="F136" s="290" t="s">
        <v>1076</v>
      </c>
      <c r="G136" s="269"/>
      <c r="H136" s="269" t="s">
        <v>1110</v>
      </c>
      <c r="I136" s="269" t="s">
        <v>1072</v>
      </c>
      <c r="J136" s="269">
        <v>50</v>
      </c>
      <c r="K136" s="315"/>
    </row>
    <row r="137" spans="2:11" s="1" customFormat="1" ht="15" customHeight="1">
      <c r="B137" s="312"/>
      <c r="C137" s="269" t="s">
        <v>1098</v>
      </c>
      <c r="D137" s="269"/>
      <c r="E137" s="269"/>
      <c r="F137" s="290" t="s">
        <v>1076</v>
      </c>
      <c r="G137" s="269"/>
      <c r="H137" s="269" t="s">
        <v>1123</v>
      </c>
      <c r="I137" s="269" t="s">
        <v>1072</v>
      </c>
      <c r="J137" s="269">
        <v>255</v>
      </c>
      <c r="K137" s="315"/>
    </row>
    <row r="138" spans="2:11" s="1" customFormat="1" ht="15" customHeight="1">
      <c r="B138" s="312"/>
      <c r="C138" s="269" t="s">
        <v>1100</v>
      </c>
      <c r="D138" s="269"/>
      <c r="E138" s="269"/>
      <c r="F138" s="290" t="s">
        <v>1070</v>
      </c>
      <c r="G138" s="269"/>
      <c r="H138" s="269" t="s">
        <v>1124</v>
      </c>
      <c r="I138" s="269" t="s">
        <v>1102</v>
      </c>
      <c r="J138" s="269"/>
      <c r="K138" s="315"/>
    </row>
    <row r="139" spans="2:11" s="1" customFormat="1" ht="15" customHeight="1">
      <c r="B139" s="312"/>
      <c r="C139" s="269" t="s">
        <v>1103</v>
      </c>
      <c r="D139" s="269"/>
      <c r="E139" s="269"/>
      <c r="F139" s="290" t="s">
        <v>1070</v>
      </c>
      <c r="G139" s="269"/>
      <c r="H139" s="269" t="s">
        <v>1125</v>
      </c>
      <c r="I139" s="269" t="s">
        <v>1105</v>
      </c>
      <c r="J139" s="269"/>
      <c r="K139" s="315"/>
    </row>
    <row r="140" spans="2:11" s="1" customFormat="1" ht="15" customHeight="1">
      <c r="B140" s="312"/>
      <c r="C140" s="269" t="s">
        <v>1106</v>
      </c>
      <c r="D140" s="269"/>
      <c r="E140" s="269"/>
      <c r="F140" s="290" t="s">
        <v>1070</v>
      </c>
      <c r="G140" s="269"/>
      <c r="H140" s="269" t="s">
        <v>1106</v>
      </c>
      <c r="I140" s="269" t="s">
        <v>1105</v>
      </c>
      <c r="J140" s="269"/>
      <c r="K140" s="315"/>
    </row>
    <row r="141" spans="2:11" s="1" customFormat="1" ht="15" customHeight="1">
      <c r="B141" s="312"/>
      <c r="C141" s="269" t="s">
        <v>41</v>
      </c>
      <c r="D141" s="269"/>
      <c r="E141" s="269"/>
      <c r="F141" s="290" t="s">
        <v>1070</v>
      </c>
      <c r="G141" s="269"/>
      <c r="H141" s="269" t="s">
        <v>1126</v>
      </c>
      <c r="I141" s="269" t="s">
        <v>1105</v>
      </c>
      <c r="J141" s="269"/>
      <c r="K141" s="315"/>
    </row>
    <row r="142" spans="2:11" s="1" customFormat="1" ht="15" customHeight="1">
      <c r="B142" s="312"/>
      <c r="C142" s="269" t="s">
        <v>1127</v>
      </c>
      <c r="D142" s="269"/>
      <c r="E142" s="269"/>
      <c r="F142" s="290" t="s">
        <v>1070</v>
      </c>
      <c r="G142" s="269"/>
      <c r="H142" s="269" t="s">
        <v>1128</v>
      </c>
      <c r="I142" s="269" t="s">
        <v>1105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88" t="s">
        <v>1129</v>
      </c>
      <c r="D147" s="388"/>
      <c r="E147" s="388"/>
      <c r="F147" s="388"/>
      <c r="G147" s="388"/>
      <c r="H147" s="388"/>
      <c r="I147" s="388"/>
      <c r="J147" s="388"/>
      <c r="K147" s="281"/>
    </row>
    <row r="148" spans="2:11" s="1" customFormat="1" ht="17.25" customHeight="1">
      <c r="B148" s="280"/>
      <c r="C148" s="282" t="s">
        <v>1064</v>
      </c>
      <c r="D148" s="282"/>
      <c r="E148" s="282"/>
      <c r="F148" s="282" t="s">
        <v>1065</v>
      </c>
      <c r="G148" s="283"/>
      <c r="H148" s="282" t="s">
        <v>57</v>
      </c>
      <c r="I148" s="282" t="s">
        <v>60</v>
      </c>
      <c r="J148" s="282" t="s">
        <v>1066</v>
      </c>
      <c r="K148" s="281"/>
    </row>
    <row r="149" spans="2:11" s="1" customFormat="1" ht="17.25" customHeight="1">
      <c r="B149" s="280"/>
      <c r="C149" s="284" t="s">
        <v>1067</v>
      </c>
      <c r="D149" s="284"/>
      <c r="E149" s="284"/>
      <c r="F149" s="285" t="s">
        <v>1068</v>
      </c>
      <c r="G149" s="286"/>
      <c r="H149" s="284"/>
      <c r="I149" s="284"/>
      <c r="J149" s="284" t="s">
        <v>1069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1073</v>
      </c>
      <c r="D151" s="269"/>
      <c r="E151" s="269"/>
      <c r="F151" s="320" t="s">
        <v>1070</v>
      </c>
      <c r="G151" s="269"/>
      <c r="H151" s="319" t="s">
        <v>1110</v>
      </c>
      <c r="I151" s="319" t="s">
        <v>1072</v>
      </c>
      <c r="J151" s="319">
        <v>120</v>
      </c>
      <c r="K151" s="315"/>
    </row>
    <row r="152" spans="2:11" s="1" customFormat="1" ht="15" customHeight="1">
      <c r="B152" s="292"/>
      <c r="C152" s="319" t="s">
        <v>1119</v>
      </c>
      <c r="D152" s="269"/>
      <c r="E152" s="269"/>
      <c r="F152" s="320" t="s">
        <v>1070</v>
      </c>
      <c r="G152" s="269"/>
      <c r="H152" s="319" t="s">
        <v>1130</v>
      </c>
      <c r="I152" s="319" t="s">
        <v>1072</v>
      </c>
      <c r="J152" s="319" t="s">
        <v>1121</v>
      </c>
      <c r="K152" s="315"/>
    </row>
    <row r="153" spans="2:11" s="1" customFormat="1" ht="15" customHeight="1">
      <c r="B153" s="292"/>
      <c r="C153" s="319" t="s">
        <v>1018</v>
      </c>
      <c r="D153" s="269"/>
      <c r="E153" s="269"/>
      <c r="F153" s="320" t="s">
        <v>1070</v>
      </c>
      <c r="G153" s="269"/>
      <c r="H153" s="319" t="s">
        <v>1131</v>
      </c>
      <c r="I153" s="319" t="s">
        <v>1072</v>
      </c>
      <c r="J153" s="319" t="s">
        <v>1121</v>
      </c>
      <c r="K153" s="315"/>
    </row>
    <row r="154" spans="2:11" s="1" customFormat="1" ht="15" customHeight="1">
      <c r="B154" s="292"/>
      <c r="C154" s="319" t="s">
        <v>1075</v>
      </c>
      <c r="D154" s="269"/>
      <c r="E154" s="269"/>
      <c r="F154" s="320" t="s">
        <v>1076</v>
      </c>
      <c r="G154" s="269"/>
      <c r="H154" s="319" t="s">
        <v>1110</v>
      </c>
      <c r="I154" s="319" t="s">
        <v>1072</v>
      </c>
      <c r="J154" s="319">
        <v>50</v>
      </c>
      <c r="K154" s="315"/>
    </row>
    <row r="155" spans="2:11" s="1" customFormat="1" ht="15" customHeight="1">
      <c r="B155" s="292"/>
      <c r="C155" s="319" t="s">
        <v>1078</v>
      </c>
      <c r="D155" s="269"/>
      <c r="E155" s="269"/>
      <c r="F155" s="320" t="s">
        <v>1070</v>
      </c>
      <c r="G155" s="269"/>
      <c r="H155" s="319" t="s">
        <v>1110</v>
      </c>
      <c r="I155" s="319" t="s">
        <v>1080</v>
      </c>
      <c r="J155" s="319"/>
      <c r="K155" s="315"/>
    </row>
    <row r="156" spans="2:11" s="1" customFormat="1" ht="15" customHeight="1">
      <c r="B156" s="292"/>
      <c r="C156" s="319" t="s">
        <v>1089</v>
      </c>
      <c r="D156" s="269"/>
      <c r="E156" s="269"/>
      <c r="F156" s="320" t="s">
        <v>1076</v>
      </c>
      <c r="G156" s="269"/>
      <c r="H156" s="319" t="s">
        <v>1110</v>
      </c>
      <c r="I156" s="319" t="s">
        <v>1072</v>
      </c>
      <c r="J156" s="319">
        <v>50</v>
      </c>
      <c r="K156" s="315"/>
    </row>
    <row r="157" spans="2:11" s="1" customFormat="1" ht="15" customHeight="1">
      <c r="B157" s="292"/>
      <c r="C157" s="319" t="s">
        <v>1097</v>
      </c>
      <c r="D157" s="269"/>
      <c r="E157" s="269"/>
      <c r="F157" s="320" t="s">
        <v>1076</v>
      </c>
      <c r="G157" s="269"/>
      <c r="H157" s="319" t="s">
        <v>1110</v>
      </c>
      <c r="I157" s="319" t="s">
        <v>1072</v>
      </c>
      <c r="J157" s="319">
        <v>50</v>
      </c>
      <c r="K157" s="315"/>
    </row>
    <row r="158" spans="2:11" s="1" customFormat="1" ht="15" customHeight="1">
      <c r="B158" s="292"/>
      <c r="C158" s="319" t="s">
        <v>1095</v>
      </c>
      <c r="D158" s="269"/>
      <c r="E158" s="269"/>
      <c r="F158" s="320" t="s">
        <v>1076</v>
      </c>
      <c r="G158" s="269"/>
      <c r="H158" s="319" t="s">
        <v>1110</v>
      </c>
      <c r="I158" s="319" t="s">
        <v>1072</v>
      </c>
      <c r="J158" s="319">
        <v>50</v>
      </c>
      <c r="K158" s="315"/>
    </row>
    <row r="159" spans="2:11" s="1" customFormat="1" ht="15" customHeight="1">
      <c r="B159" s="292"/>
      <c r="C159" s="319" t="s">
        <v>107</v>
      </c>
      <c r="D159" s="269"/>
      <c r="E159" s="269"/>
      <c r="F159" s="320" t="s">
        <v>1070</v>
      </c>
      <c r="G159" s="269"/>
      <c r="H159" s="319" t="s">
        <v>1132</v>
      </c>
      <c r="I159" s="319" t="s">
        <v>1072</v>
      </c>
      <c r="J159" s="319" t="s">
        <v>1133</v>
      </c>
      <c r="K159" s="315"/>
    </row>
    <row r="160" spans="2:11" s="1" customFormat="1" ht="15" customHeight="1">
      <c r="B160" s="292"/>
      <c r="C160" s="319" t="s">
        <v>1134</v>
      </c>
      <c r="D160" s="269"/>
      <c r="E160" s="269"/>
      <c r="F160" s="320" t="s">
        <v>1070</v>
      </c>
      <c r="G160" s="269"/>
      <c r="H160" s="319" t="s">
        <v>1135</v>
      </c>
      <c r="I160" s="319" t="s">
        <v>1105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89" t="s">
        <v>1136</v>
      </c>
      <c r="D165" s="389"/>
      <c r="E165" s="389"/>
      <c r="F165" s="389"/>
      <c r="G165" s="389"/>
      <c r="H165" s="389"/>
      <c r="I165" s="389"/>
      <c r="J165" s="389"/>
      <c r="K165" s="262"/>
    </row>
    <row r="166" spans="2:11" s="1" customFormat="1" ht="17.25" customHeight="1">
      <c r="B166" s="261"/>
      <c r="C166" s="282" t="s">
        <v>1064</v>
      </c>
      <c r="D166" s="282"/>
      <c r="E166" s="282"/>
      <c r="F166" s="282" t="s">
        <v>1065</v>
      </c>
      <c r="G166" s="324"/>
      <c r="H166" s="325" t="s">
        <v>57</v>
      </c>
      <c r="I166" s="325" t="s">
        <v>60</v>
      </c>
      <c r="J166" s="282" t="s">
        <v>1066</v>
      </c>
      <c r="K166" s="262"/>
    </row>
    <row r="167" spans="2:11" s="1" customFormat="1" ht="17.25" customHeight="1">
      <c r="B167" s="263"/>
      <c r="C167" s="284" t="s">
        <v>1067</v>
      </c>
      <c r="D167" s="284"/>
      <c r="E167" s="284"/>
      <c r="F167" s="285" t="s">
        <v>1068</v>
      </c>
      <c r="G167" s="326"/>
      <c r="H167" s="327"/>
      <c r="I167" s="327"/>
      <c r="J167" s="284" t="s">
        <v>1069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1073</v>
      </c>
      <c r="D169" s="269"/>
      <c r="E169" s="269"/>
      <c r="F169" s="290" t="s">
        <v>1070</v>
      </c>
      <c r="G169" s="269"/>
      <c r="H169" s="269" t="s">
        <v>1110</v>
      </c>
      <c r="I169" s="269" t="s">
        <v>1072</v>
      </c>
      <c r="J169" s="269">
        <v>120</v>
      </c>
      <c r="K169" s="315"/>
    </row>
    <row r="170" spans="2:11" s="1" customFormat="1" ht="15" customHeight="1">
      <c r="B170" s="292"/>
      <c r="C170" s="269" t="s">
        <v>1119</v>
      </c>
      <c r="D170" s="269"/>
      <c r="E170" s="269"/>
      <c r="F170" s="290" t="s">
        <v>1070</v>
      </c>
      <c r="G170" s="269"/>
      <c r="H170" s="269" t="s">
        <v>1120</v>
      </c>
      <c r="I170" s="269" t="s">
        <v>1072</v>
      </c>
      <c r="J170" s="269" t="s">
        <v>1121</v>
      </c>
      <c r="K170" s="315"/>
    </row>
    <row r="171" spans="2:11" s="1" customFormat="1" ht="15" customHeight="1">
      <c r="B171" s="292"/>
      <c r="C171" s="269" t="s">
        <v>1018</v>
      </c>
      <c r="D171" s="269"/>
      <c r="E171" s="269"/>
      <c r="F171" s="290" t="s">
        <v>1070</v>
      </c>
      <c r="G171" s="269"/>
      <c r="H171" s="269" t="s">
        <v>1137</v>
      </c>
      <c r="I171" s="269" t="s">
        <v>1072</v>
      </c>
      <c r="J171" s="269" t="s">
        <v>1121</v>
      </c>
      <c r="K171" s="315"/>
    </row>
    <row r="172" spans="2:11" s="1" customFormat="1" ht="15" customHeight="1">
      <c r="B172" s="292"/>
      <c r="C172" s="269" t="s">
        <v>1075</v>
      </c>
      <c r="D172" s="269"/>
      <c r="E172" s="269"/>
      <c r="F172" s="290" t="s">
        <v>1076</v>
      </c>
      <c r="G172" s="269"/>
      <c r="H172" s="269" t="s">
        <v>1137</v>
      </c>
      <c r="I172" s="269" t="s">
        <v>1072</v>
      </c>
      <c r="J172" s="269">
        <v>50</v>
      </c>
      <c r="K172" s="315"/>
    </row>
    <row r="173" spans="2:11" s="1" customFormat="1" ht="15" customHeight="1">
      <c r="B173" s="292"/>
      <c r="C173" s="269" t="s">
        <v>1078</v>
      </c>
      <c r="D173" s="269"/>
      <c r="E173" s="269"/>
      <c r="F173" s="290" t="s">
        <v>1070</v>
      </c>
      <c r="G173" s="269"/>
      <c r="H173" s="269" t="s">
        <v>1137</v>
      </c>
      <c r="I173" s="269" t="s">
        <v>1080</v>
      </c>
      <c r="J173" s="269"/>
      <c r="K173" s="315"/>
    </row>
    <row r="174" spans="2:11" s="1" customFormat="1" ht="15" customHeight="1">
      <c r="B174" s="292"/>
      <c r="C174" s="269" t="s">
        <v>1089</v>
      </c>
      <c r="D174" s="269"/>
      <c r="E174" s="269"/>
      <c r="F174" s="290" t="s">
        <v>1076</v>
      </c>
      <c r="G174" s="269"/>
      <c r="H174" s="269" t="s">
        <v>1137</v>
      </c>
      <c r="I174" s="269" t="s">
        <v>1072</v>
      </c>
      <c r="J174" s="269">
        <v>50</v>
      </c>
      <c r="K174" s="315"/>
    </row>
    <row r="175" spans="2:11" s="1" customFormat="1" ht="15" customHeight="1">
      <c r="B175" s="292"/>
      <c r="C175" s="269" t="s">
        <v>1097</v>
      </c>
      <c r="D175" s="269"/>
      <c r="E175" s="269"/>
      <c r="F175" s="290" t="s">
        <v>1076</v>
      </c>
      <c r="G175" s="269"/>
      <c r="H175" s="269" t="s">
        <v>1137</v>
      </c>
      <c r="I175" s="269" t="s">
        <v>1072</v>
      </c>
      <c r="J175" s="269">
        <v>50</v>
      </c>
      <c r="K175" s="315"/>
    </row>
    <row r="176" spans="2:11" s="1" customFormat="1" ht="15" customHeight="1">
      <c r="B176" s="292"/>
      <c r="C176" s="269" t="s">
        <v>1095</v>
      </c>
      <c r="D176" s="269"/>
      <c r="E176" s="269"/>
      <c r="F176" s="290" t="s">
        <v>1076</v>
      </c>
      <c r="G176" s="269"/>
      <c r="H176" s="269" t="s">
        <v>1137</v>
      </c>
      <c r="I176" s="269" t="s">
        <v>1072</v>
      </c>
      <c r="J176" s="269">
        <v>50</v>
      </c>
      <c r="K176" s="315"/>
    </row>
    <row r="177" spans="2:11" s="1" customFormat="1" ht="15" customHeight="1">
      <c r="B177" s="292"/>
      <c r="C177" s="269" t="s">
        <v>121</v>
      </c>
      <c r="D177" s="269"/>
      <c r="E177" s="269"/>
      <c r="F177" s="290" t="s">
        <v>1070</v>
      </c>
      <c r="G177" s="269"/>
      <c r="H177" s="269" t="s">
        <v>1138</v>
      </c>
      <c r="I177" s="269" t="s">
        <v>1139</v>
      </c>
      <c r="J177" s="269"/>
      <c r="K177" s="315"/>
    </row>
    <row r="178" spans="2:11" s="1" customFormat="1" ht="15" customHeight="1">
      <c r="B178" s="292"/>
      <c r="C178" s="269" t="s">
        <v>60</v>
      </c>
      <c r="D178" s="269"/>
      <c r="E178" s="269"/>
      <c r="F178" s="290" t="s">
        <v>1070</v>
      </c>
      <c r="G178" s="269"/>
      <c r="H178" s="269" t="s">
        <v>1140</v>
      </c>
      <c r="I178" s="269" t="s">
        <v>1141</v>
      </c>
      <c r="J178" s="269">
        <v>1</v>
      </c>
      <c r="K178" s="315"/>
    </row>
    <row r="179" spans="2:11" s="1" customFormat="1" ht="15" customHeight="1">
      <c r="B179" s="292"/>
      <c r="C179" s="269" t="s">
        <v>56</v>
      </c>
      <c r="D179" s="269"/>
      <c r="E179" s="269"/>
      <c r="F179" s="290" t="s">
        <v>1070</v>
      </c>
      <c r="G179" s="269"/>
      <c r="H179" s="269" t="s">
        <v>1142</v>
      </c>
      <c r="I179" s="269" t="s">
        <v>1072</v>
      </c>
      <c r="J179" s="269">
        <v>20</v>
      </c>
      <c r="K179" s="315"/>
    </row>
    <row r="180" spans="2:11" s="1" customFormat="1" ht="15" customHeight="1">
      <c r="B180" s="292"/>
      <c r="C180" s="269" t="s">
        <v>57</v>
      </c>
      <c r="D180" s="269"/>
      <c r="E180" s="269"/>
      <c r="F180" s="290" t="s">
        <v>1070</v>
      </c>
      <c r="G180" s="269"/>
      <c r="H180" s="269" t="s">
        <v>1143</v>
      </c>
      <c r="I180" s="269" t="s">
        <v>1072</v>
      </c>
      <c r="J180" s="269">
        <v>255</v>
      </c>
      <c r="K180" s="315"/>
    </row>
    <row r="181" spans="2:11" s="1" customFormat="1" ht="15" customHeight="1">
      <c r="B181" s="292"/>
      <c r="C181" s="269" t="s">
        <v>122</v>
      </c>
      <c r="D181" s="269"/>
      <c r="E181" s="269"/>
      <c r="F181" s="290" t="s">
        <v>1070</v>
      </c>
      <c r="G181" s="269"/>
      <c r="H181" s="269" t="s">
        <v>1034</v>
      </c>
      <c r="I181" s="269" t="s">
        <v>1072</v>
      </c>
      <c r="J181" s="269">
        <v>10</v>
      </c>
      <c r="K181" s="315"/>
    </row>
    <row r="182" spans="2:11" s="1" customFormat="1" ht="15" customHeight="1">
      <c r="B182" s="292"/>
      <c r="C182" s="269" t="s">
        <v>123</v>
      </c>
      <c r="D182" s="269"/>
      <c r="E182" s="269"/>
      <c r="F182" s="290" t="s">
        <v>1070</v>
      </c>
      <c r="G182" s="269"/>
      <c r="H182" s="269" t="s">
        <v>1144</v>
      </c>
      <c r="I182" s="269" t="s">
        <v>1105</v>
      </c>
      <c r="J182" s="269"/>
      <c r="K182" s="315"/>
    </row>
    <row r="183" spans="2:11" s="1" customFormat="1" ht="15" customHeight="1">
      <c r="B183" s="292"/>
      <c r="C183" s="269" t="s">
        <v>1145</v>
      </c>
      <c r="D183" s="269"/>
      <c r="E183" s="269"/>
      <c r="F183" s="290" t="s">
        <v>1070</v>
      </c>
      <c r="G183" s="269"/>
      <c r="H183" s="269" t="s">
        <v>1146</v>
      </c>
      <c r="I183" s="269" t="s">
        <v>1105</v>
      </c>
      <c r="J183" s="269"/>
      <c r="K183" s="315"/>
    </row>
    <row r="184" spans="2:11" s="1" customFormat="1" ht="15" customHeight="1">
      <c r="B184" s="292"/>
      <c r="C184" s="269" t="s">
        <v>1134</v>
      </c>
      <c r="D184" s="269"/>
      <c r="E184" s="269"/>
      <c r="F184" s="290" t="s">
        <v>1070</v>
      </c>
      <c r="G184" s="269"/>
      <c r="H184" s="269" t="s">
        <v>1147</v>
      </c>
      <c r="I184" s="269" t="s">
        <v>1105</v>
      </c>
      <c r="J184" s="269"/>
      <c r="K184" s="315"/>
    </row>
    <row r="185" spans="2:11" s="1" customFormat="1" ht="15" customHeight="1">
      <c r="B185" s="292"/>
      <c r="C185" s="269" t="s">
        <v>125</v>
      </c>
      <c r="D185" s="269"/>
      <c r="E185" s="269"/>
      <c r="F185" s="290" t="s">
        <v>1076</v>
      </c>
      <c r="G185" s="269"/>
      <c r="H185" s="269" t="s">
        <v>1148</v>
      </c>
      <c r="I185" s="269" t="s">
        <v>1072</v>
      </c>
      <c r="J185" s="269">
        <v>50</v>
      </c>
      <c r="K185" s="315"/>
    </row>
    <row r="186" spans="2:11" s="1" customFormat="1" ht="15" customHeight="1">
      <c r="B186" s="292"/>
      <c r="C186" s="269" t="s">
        <v>1149</v>
      </c>
      <c r="D186" s="269"/>
      <c r="E186" s="269"/>
      <c r="F186" s="290" t="s">
        <v>1076</v>
      </c>
      <c r="G186" s="269"/>
      <c r="H186" s="269" t="s">
        <v>1150</v>
      </c>
      <c r="I186" s="269" t="s">
        <v>1151</v>
      </c>
      <c r="J186" s="269"/>
      <c r="K186" s="315"/>
    </row>
    <row r="187" spans="2:11" s="1" customFormat="1" ht="15" customHeight="1">
      <c r="B187" s="292"/>
      <c r="C187" s="269" t="s">
        <v>1152</v>
      </c>
      <c r="D187" s="269"/>
      <c r="E187" s="269"/>
      <c r="F187" s="290" t="s">
        <v>1076</v>
      </c>
      <c r="G187" s="269"/>
      <c r="H187" s="269" t="s">
        <v>1153</v>
      </c>
      <c r="I187" s="269" t="s">
        <v>1151</v>
      </c>
      <c r="J187" s="269"/>
      <c r="K187" s="315"/>
    </row>
    <row r="188" spans="2:11" s="1" customFormat="1" ht="15" customHeight="1">
      <c r="B188" s="292"/>
      <c r="C188" s="269" t="s">
        <v>1154</v>
      </c>
      <c r="D188" s="269"/>
      <c r="E188" s="269"/>
      <c r="F188" s="290" t="s">
        <v>1076</v>
      </c>
      <c r="G188" s="269"/>
      <c r="H188" s="269" t="s">
        <v>1155</v>
      </c>
      <c r="I188" s="269" t="s">
        <v>1151</v>
      </c>
      <c r="J188" s="269"/>
      <c r="K188" s="315"/>
    </row>
    <row r="189" spans="2:11" s="1" customFormat="1" ht="15" customHeight="1">
      <c r="B189" s="292"/>
      <c r="C189" s="328" t="s">
        <v>1156</v>
      </c>
      <c r="D189" s="269"/>
      <c r="E189" s="269"/>
      <c r="F189" s="290" t="s">
        <v>1076</v>
      </c>
      <c r="G189" s="269"/>
      <c r="H189" s="269" t="s">
        <v>1157</v>
      </c>
      <c r="I189" s="269" t="s">
        <v>1158</v>
      </c>
      <c r="J189" s="329" t="s">
        <v>1159</v>
      </c>
      <c r="K189" s="315"/>
    </row>
    <row r="190" spans="2:11" s="1" customFormat="1" ht="15" customHeight="1">
      <c r="B190" s="292"/>
      <c r="C190" s="328" t="s">
        <v>45</v>
      </c>
      <c r="D190" s="269"/>
      <c r="E190" s="269"/>
      <c r="F190" s="290" t="s">
        <v>1070</v>
      </c>
      <c r="G190" s="269"/>
      <c r="H190" s="266" t="s">
        <v>1160</v>
      </c>
      <c r="I190" s="269" t="s">
        <v>1161</v>
      </c>
      <c r="J190" s="269"/>
      <c r="K190" s="315"/>
    </row>
    <row r="191" spans="2:11" s="1" customFormat="1" ht="15" customHeight="1">
      <c r="B191" s="292"/>
      <c r="C191" s="328" t="s">
        <v>1162</v>
      </c>
      <c r="D191" s="269"/>
      <c r="E191" s="269"/>
      <c r="F191" s="290" t="s">
        <v>1070</v>
      </c>
      <c r="G191" s="269"/>
      <c r="H191" s="269" t="s">
        <v>1163</v>
      </c>
      <c r="I191" s="269" t="s">
        <v>1105</v>
      </c>
      <c r="J191" s="269"/>
      <c r="K191" s="315"/>
    </row>
    <row r="192" spans="2:11" s="1" customFormat="1" ht="15" customHeight="1">
      <c r="B192" s="292"/>
      <c r="C192" s="328" t="s">
        <v>1164</v>
      </c>
      <c r="D192" s="269"/>
      <c r="E192" s="269"/>
      <c r="F192" s="290" t="s">
        <v>1070</v>
      </c>
      <c r="G192" s="269"/>
      <c r="H192" s="269" t="s">
        <v>1165</v>
      </c>
      <c r="I192" s="269" t="s">
        <v>1105</v>
      </c>
      <c r="J192" s="269"/>
      <c r="K192" s="315"/>
    </row>
    <row r="193" spans="2:11" s="1" customFormat="1" ht="15" customHeight="1">
      <c r="B193" s="292"/>
      <c r="C193" s="328" t="s">
        <v>1166</v>
      </c>
      <c r="D193" s="269"/>
      <c r="E193" s="269"/>
      <c r="F193" s="290" t="s">
        <v>1076</v>
      </c>
      <c r="G193" s="269"/>
      <c r="H193" s="269" t="s">
        <v>1167</v>
      </c>
      <c r="I193" s="269" t="s">
        <v>1105</v>
      </c>
      <c r="J193" s="269"/>
      <c r="K193" s="315"/>
    </row>
    <row r="194" spans="2:11" s="1" customFormat="1" ht="15" customHeight="1">
      <c r="B194" s="321"/>
      <c r="C194" s="330"/>
      <c r="D194" s="301"/>
      <c r="E194" s="301"/>
      <c r="F194" s="301"/>
      <c r="G194" s="301"/>
      <c r="H194" s="301"/>
      <c r="I194" s="301"/>
      <c r="J194" s="301"/>
      <c r="K194" s="322"/>
    </row>
    <row r="195" spans="2:11" s="1" customFormat="1" ht="18.75" customHeight="1">
      <c r="B195" s="303"/>
      <c r="C195" s="313"/>
      <c r="D195" s="313"/>
      <c r="E195" s="313"/>
      <c r="F195" s="323"/>
      <c r="G195" s="313"/>
      <c r="H195" s="313"/>
      <c r="I195" s="313"/>
      <c r="J195" s="313"/>
      <c r="K195" s="303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</row>
    <row r="198" spans="2:11" s="1" customFormat="1" ht="13.5">
      <c r="B198" s="258"/>
      <c r="C198" s="259"/>
      <c r="D198" s="259"/>
      <c r="E198" s="259"/>
      <c r="F198" s="259"/>
      <c r="G198" s="259"/>
      <c r="H198" s="259"/>
      <c r="I198" s="259"/>
      <c r="J198" s="259"/>
      <c r="K198" s="260"/>
    </row>
    <row r="199" spans="2:11" s="1" customFormat="1" ht="21">
      <c r="B199" s="261"/>
      <c r="C199" s="389" t="s">
        <v>1168</v>
      </c>
      <c r="D199" s="389"/>
      <c r="E199" s="389"/>
      <c r="F199" s="389"/>
      <c r="G199" s="389"/>
      <c r="H199" s="389"/>
      <c r="I199" s="389"/>
      <c r="J199" s="389"/>
      <c r="K199" s="262"/>
    </row>
    <row r="200" spans="2:11" s="1" customFormat="1" ht="25.5" customHeight="1">
      <c r="B200" s="261"/>
      <c r="C200" s="331" t="s">
        <v>1169</v>
      </c>
      <c r="D200" s="331"/>
      <c r="E200" s="331"/>
      <c r="F200" s="331" t="s">
        <v>1170</v>
      </c>
      <c r="G200" s="332"/>
      <c r="H200" s="390" t="s">
        <v>1171</v>
      </c>
      <c r="I200" s="390"/>
      <c r="J200" s="390"/>
      <c r="K200" s="262"/>
    </row>
    <row r="201" spans="2:11" s="1" customFormat="1" ht="5.25" customHeight="1">
      <c r="B201" s="292"/>
      <c r="C201" s="287"/>
      <c r="D201" s="287"/>
      <c r="E201" s="287"/>
      <c r="F201" s="287"/>
      <c r="G201" s="313"/>
      <c r="H201" s="287"/>
      <c r="I201" s="287"/>
      <c r="J201" s="287"/>
      <c r="K201" s="315"/>
    </row>
    <row r="202" spans="2:11" s="1" customFormat="1" ht="15" customHeight="1">
      <c r="B202" s="292"/>
      <c r="C202" s="269" t="s">
        <v>1161</v>
      </c>
      <c r="D202" s="269"/>
      <c r="E202" s="269"/>
      <c r="F202" s="290" t="s">
        <v>46</v>
      </c>
      <c r="G202" s="269"/>
      <c r="H202" s="391" t="s">
        <v>1172</v>
      </c>
      <c r="I202" s="391"/>
      <c r="J202" s="391"/>
      <c r="K202" s="315"/>
    </row>
    <row r="203" spans="2:11" s="1" customFormat="1" ht="15" customHeight="1">
      <c r="B203" s="292"/>
      <c r="C203" s="269"/>
      <c r="D203" s="269"/>
      <c r="E203" s="269"/>
      <c r="F203" s="290" t="s">
        <v>47</v>
      </c>
      <c r="G203" s="269"/>
      <c r="H203" s="391" t="s">
        <v>1173</v>
      </c>
      <c r="I203" s="391"/>
      <c r="J203" s="391"/>
      <c r="K203" s="315"/>
    </row>
    <row r="204" spans="2:11" s="1" customFormat="1" ht="15" customHeight="1">
      <c r="B204" s="292"/>
      <c r="C204" s="269"/>
      <c r="D204" s="269"/>
      <c r="E204" s="269"/>
      <c r="F204" s="290" t="s">
        <v>50</v>
      </c>
      <c r="G204" s="269"/>
      <c r="H204" s="391" t="s">
        <v>1174</v>
      </c>
      <c r="I204" s="391"/>
      <c r="J204" s="391"/>
      <c r="K204" s="315"/>
    </row>
    <row r="205" spans="2:11" s="1" customFormat="1" ht="15" customHeight="1">
      <c r="B205" s="292"/>
      <c r="C205" s="269"/>
      <c r="D205" s="269"/>
      <c r="E205" s="269"/>
      <c r="F205" s="290" t="s">
        <v>48</v>
      </c>
      <c r="G205" s="269"/>
      <c r="H205" s="391" t="s">
        <v>1175</v>
      </c>
      <c r="I205" s="391"/>
      <c r="J205" s="391"/>
      <c r="K205" s="315"/>
    </row>
    <row r="206" spans="2:11" s="1" customFormat="1" ht="15" customHeight="1">
      <c r="B206" s="292"/>
      <c r="C206" s="269"/>
      <c r="D206" s="269"/>
      <c r="E206" s="269"/>
      <c r="F206" s="290" t="s">
        <v>49</v>
      </c>
      <c r="G206" s="269"/>
      <c r="H206" s="391" t="s">
        <v>1176</v>
      </c>
      <c r="I206" s="391"/>
      <c r="J206" s="391"/>
      <c r="K206" s="315"/>
    </row>
    <row r="207" spans="2:11" s="1" customFormat="1" ht="15" customHeight="1">
      <c r="B207" s="292"/>
      <c r="C207" s="269"/>
      <c r="D207" s="269"/>
      <c r="E207" s="269"/>
      <c r="F207" s="290"/>
      <c r="G207" s="269"/>
      <c r="H207" s="269"/>
      <c r="I207" s="269"/>
      <c r="J207" s="269"/>
      <c r="K207" s="315"/>
    </row>
    <row r="208" spans="2:11" s="1" customFormat="1" ht="15" customHeight="1">
      <c r="B208" s="292"/>
      <c r="C208" s="269" t="s">
        <v>1117</v>
      </c>
      <c r="D208" s="269"/>
      <c r="E208" s="269"/>
      <c r="F208" s="290" t="s">
        <v>1011</v>
      </c>
      <c r="G208" s="269"/>
      <c r="H208" s="391" t="s">
        <v>1177</v>
      </c>
      <c r="I208" s="391"/>
      <c r="J208" s="391"/>
      <c r="K208" s="315"/>
    </row>
    <row r="209" spans="2:11" s="1" customFormat="1" ht="15" customHeight="1">
      <c r="B209" s="292"/>
      <c r="C209" s="269"/>
      <c r="D209" s="269"/>
      <c r="E209" s="269"/>
      <c r="F209" s="290" t="s">
        <v>1014</v>
      </c>
      <c r="G209" s="269"/>
      <c r="H209" s="391" t="s">
        <v>1015</v>
      </c>
      <c r="I209" s="391"/>
      <c r="J209" s="391"/>
      <c r="K209" s="315"/>
    </row>
    <row r="210" spans="2:11" s="1" customFormat="1" ht="15" customHeight="1">
      <c r="B210" s="292"/>
      <c r="C210" s="269"/>
      <c r="D210" s="269"/>
      <c r="E210" s="269"/>
      <c r="F210" s="290" t="s">
        <v>82</v>
      </c>
      <c r="G210" s="269"/>
      <c r="H210" s="391" t="s">
        <v>1178</v>
      </c>
      <c r="I210" s="391"/>
      <c r="J210" s="391"/>
      <c r="K210" s="315"/>
    </row>
    <row r="211" spans="2:11" s="1" customFormat="1" ht="15" customHeight="1">
      <c r="B211" s="333"/>
      <c r="C211" s="269"/>
      <c r="D211" s="269"/>
      <c r="E211" s="269"/>
      <c r="F211" s="290" t="s">
        <v>97</v>
      </c>
      <c r="G211" s="328"/>
      <c r="H211" s="392" t="s">
        <v>1016</v>
      </c>
      <c r="I211" s="392"/>
      <c r="J211" s="392"/>
      <c r="K211" s="334"/>
    </row>
    <row r="212" spans="2:11" s="1" customFormat="1" ht="15" customHeight="1">
      <c r="B212" s="333"/>
      <c r="C212" s="269"/>
      <c r="D212" s="269"/>
      <c r="E212" s="269"/>
      <c r="F212" s="290" t="s">
        <v>93</v>
      </c>
      <c r="G212" s="328"/>
      <c r="H212" s="392" t="s">
        <v>100</v>
      </c>
      <c r="I212" s="392"/>
      <c r="J212" s="392"/>
      <c r="K212" s="334"/>
    </row>
    <row r="213" spans="2:11" s="1" customFormat="1" ht="15" customHeight="1">
      <c r="B213" s="333"/>
      <c r="C213" s="269"/>
      <c r="D213" s="269"/>
      <c r="E213" s="269"/>
      <c r="F213" s="290"/>
      <c r="G213" s="328"/>
      <c r="H213" s="319"/>
      <c r="I213" s="319"/>
      <c r="J213" s="319"/>
      <c r="K213" s="334"/>
    </row>
    <row r="214" spans="2:11" s="1" customFormat="1" ht="15" customHeight="1">
      <c r="B214" s="333"/>
      <c r="C214" s="269" t="s">
        <v>1141</v>
      </c>
      <c r="D214" s="269"/>
      <c r="E214" s="269"/>
      <c r="F214" s="290">
        <v>1</v>
      </c>
      <c r="G214" s="328"/>
      <c r="H214" s="392" t="s">
        <v>1179</v>
      </c>
      <c r="I214" s="392"/>
      <c r="J214" s="392"/>
      <c r="K214" s="334"/>
    </row>
    <row r="215" spans="2:11" s="1" customFormat="1" ht="15" customHeight="1">
      <c r="B215" s="333"/>
      <c r="C215" s="269"/>
      <c r="D215" s="269"/>
      <c r="E215" s="269"/>
      <c r="F215" s="290">
        <v>2</v>
      </c>
      <c r="G215" s="328"/>
      <c r="H215" s="392" t="s">
        <v>1180</v>
      </c>
      <c r="I215" s="392"/>
      <c r="J215" s="392"/>
      <c r="K215" s="334"/>
    </row>
    <row r="216" spans="2:11" s="1" customFormat="1" ht="15" customHeight="1">
      <c r="B216" s="333"/>
      <c r="C216" s="269"/>
      <c r="D216" s="269"/>
      <c r="E216" s="269"/>
      <c r="F216" s="290">
        <v>3</v>
      </c>
      <c r="G216" s="328"/>
      <c r="H216" s="392" t="s">
        <v>1181</v>
      </c>
      <c r="I216" s="392"/>
      <c r="J216" s="392"/>
      <c r="K216" s="334"/>
    </row>
    <row r="217" spans="2:11" s="1" customFormat="1" ht="15" customHeight="1">
      <c r="B217" s="333"/>
      <c r="C217" s="269"/>
      <c r="D217" s="269"/>
      <c r="E217" s="269"/>
      <c r="F217" s="290">
        <v>4</v>
      </c>
      <c r="G217" s="328"/>
      <c r="H217" s="392" t="s">
        <v>1182</v>
      </c>
      <c r="I217" s="392"/>
      <c r="J217" s="392"/>
      <c r="K217" s="334"/>
    </row>
    <row r="218" spans="2:11" s="1" customFormat="1" ht="12.75" customHeight="1">
      <c r="B218" s="335"/>
      <c r="C218" s="336"/>
      <c r="D218" s="336"/>
      <c r="E218" s="336"/>
      <c r="F218" s="336"/>
      <c r="G218" s="336"/>
      <c r="H218" s="336"/>
      <c r="I218" s="336"/>
      <c r="J218" s="336"/>
      <c r="K218" s="33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IO 01 - Rekonstrukce...</vt:lpstr>
      <vt:lpstr>02 - Obnova dotčených pov...</vt:lpstr>
      <vt:lpstr>03 - Vymezené činnosti dl...</vt:lpstr>
      <vt:lpstr>04 - VRN</vt:lpstr>
      <vt:lpstr>05 - Ostatní náklady</vt:lpstr>
      <vt:lpstr>Pokyny pro vyplnění</vt:lpstr>
      <vt:lpstr>'01 - IO 01 - Rekonstrukce...'!Názvy_tisku</vt:lpstr>
      <vt:lpstr>'02 - Obnova dotčených pov...'!Názvy_tisku</vt:lpstr>
      <vt:lpstr>'03 - Vymezené činnosti dl...'!Názvy_tisku</vt:lpstr>
      <vt:lpstr>'04 - VRN'!Názvy_tisku</vt:lpstr>
      <vt:lpstr>'05 - Ostatní náklady'!Názvy_tisku</vt:lpstr>
      <vt:lpstr>'Rekapitulace stavby'!Názvy_tisku</vt:lpstr>
      <vt:lpstr>'01 - IO 01 - Rekonstrukce...'!Oblast_tisku</vt:lpstr>
      <vt:lpstr>'02 - Obnova dotčených pov...'!Oblast_tisku</vt:lpstr>
      <vt:lpstr>'03 - Vymezené činnosti dl...'!Oblast_tisku</vt:lpstr>
      <vt:lpstr>'04 - VRN'!Oblast_tisku</vt:lpstr>
      <vt:lpstr>'05 - Ostatní náklady'!Oblast_tisku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Škaloud Jiří</dc:creator>
  <cp:lastModifiedBy>Olga Čermáková</cp:lastModifiedBy>
  <dcterms:created xsi:type="dcterms:W3CDTF">2020-11-05T09:51:20Z</dcterms:created>
  <dcterms:modified xsi:type="dcterms:W3CDTF">2020-11-05T10:54:06Z</dcterms:modified>
</cp:coreProperties>
</file>