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uKData\Projekty_vstup\20-006-Zalhostice_MS(ZjPR)\ZD+VZ\ZD\VZD\VZD4\"/>
    </mc:Choice>
  </mc:AlternateContent>
  <xr:revisionPtr revIDLastSave="0" documentId="13_ncr:1_{668C31E2-9286-460F-9A7E-92FC9C476D54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Výkaz výměr" sheetId="3" r:id="rId1"/>
  </sheets>
  <definedNames>
    <definedName name="_xlnm.Print_Titles" localSheetId="0">'Výkaz výměr'!$8:$8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7" i="3" l="1"/>
  <c r="G208" i="3"/>
  <c r="G209" i="3"/>
  <c r="G210" i="3"/>
  <c r="G211" i="3"/>
  <c r="G212" i="3"/>
  <c r="G213" i="3"/>
  <c r="G214" i="3"/>
  <c r="G215" i="3"/>
  <c r="G216" i="3"/>
  <c r="G217" i="3"/>
  <c r="G218" i="3"/>
  <c r="G191" i="3"/>
  <c r="G205" i="3" s="1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177" i="3"/>
  <c r="G189" i="3" s="1"/>
  <c r="G178" i="3"/>
  <c r="G179" i="3"/>
  <c r="G180" i="3"/>
  <c r="G181" i="3"/>
  <c r="G182" i="3"/>
  <c r="G183" i="3"/>
  <c r="G184" i="3"/>
  <c r="G185" i="3"/>
  <c r="G186" i="3"/>
  <c r="G187" i="3"/>
  <c r="G188" i="3"/>
  <c r="G110" i="3"/>
  <c r="G175" i="3" s="1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04" i="3"/>
  <c r="G108" i="3" s="1"/>
  <c r="G105" i="3"/>
  <c r="G106" i="3"/>
  <c r="G107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63" i="3"/>
  <c r="G64" i="3"/>
  <c r="G65" i="3"/>
  <c r="G66" i="3"/>
  <c r="G67" i="3"/>
  <c r="G68" i="3"/>
  <c r="G69" i="3"/>
  <c r="G70" i="3"/>
  <c r="G71" i="3"/>
  <c r="G72" i="3"/>
  <c r="G7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37" i="3"/>
  <c r="G38" i="3"/>
  <c r="G39" i="3"/>
  <c r="G40" i="3"/>
  <c r="G41" i="3"/>
  <c r="G42" i="3"/>
  <c r="G43" i="3"/>
  <c r="G33" i="3"/>
  <c r="G34" i="3"/>
  <c r="G35" i="3"/>
  <c r="G29" i="3"/>
  <c r="G30" i="3"/>
  <c r="G31" i="3"/>
  <c r="G16" i="3"/>
  <c r="G102" i="3" s="1"/>
  <c r="G17" i="3"/>
  <c r="G18" i="3"/>
  <c r="G19" i="3"/>
  <c r="G20" i="3"/>
  <c r="G21" i="3"/>
  <c r="G22" i="3"/>
  <c r="G23" i="3"/>
  <c r="G24" i="3"/>
  <c r="G25" i="3"/>
  <c r="G26" i="3"/>
  <c r="G27" i="3"/>
  <c r="G10" i="3"/>
  <c r="G11" i="3"/>
  <c r="G12" i="3"/>
  <c r="G13" i="3"/>
  <c r="G269" i="3"/>
  <c r="G261" i="3"/>
  <c r="G262" i="3"/>
  <c r="G263" i="3"/>
  <c r="G268" i="3" s="1"/>
  <c r="G270" i="3" s="1"/>
  <c r="G264" i="3"/>
  <c r="G265" i="3"/>
  <c r="G266" i="3"/>
  <c r="G267" i="3"/>
  <c r="G257" i="3"/>
  <c r="G245" i="3"/>
  <c r="G246" i="3"/>
  <c r="G247" i="3"/>
  <c r="G248" i="3"/>
  <c r="G249" i="3"/>
  <c r="G256" i="3" s="1"/>
  <c r="G258" i="3" s="1"/>
  <c r="G250" i="3"/>
  <c r="G251" i="3"/>
  <c r="G252" i="3"/>
  <c r="G253" i="3"/>
  <c r="G254" i="3"/>
  <c r="G255" i="3"/>
  <c r="G219" i="3" l="1"/>
  <c r="G222" i="3" s="1"/>
  <c r="G14" i="3"/>
  <c r="F223" i="3" l="1"/>
  <c r="G223" i="3" l="1"/>
  <c r="G224" i="3" s="1"/>
</calcChain>
</file>

<file path=xl/sharedStrings.xml><?xml version="1.0" encoding="utf-8"?>
<sst xmlns="http://schemas.openxmlformats.org/spreadsheetml/2006/main" count="915" uniqueCount="231">
  <si>
    <t>DE</t>
  </si>
  <si>
    <t>OCEP rozvaděč IP30-72modulů    ozn.RH</t>
  </si>
  <si>
    <t>ks</t>
  </si>
  <si>
    <t>S</t>
  </si>
  <si>
    <t>*</t>
  </si>
  <si>
    <t>Rozvodnice 8modulů IP65        ozn.RO</t>
  </si>
  <si>
    <t>ME</t>
  </si>
  <si>
    <t>Baterie PAN 6F22R 9V</t>
  </si>
  <si>
    <t>Kouřové čidlo autonomní</t>
  </si>
  <si>
    <t>kabel CYKY-O 2x1,5</t>
  </si>
  <si>
    <t>m</t>
  </si>
  <si>
    <t>kabel CYKY-J 3x1,5</t>
  </si>
  <si>
    <t>kabel CYKY-J 3x2,5</t>
  </si>
  <si>
    <t>kabel CYKY-J 3x4</t>
  </si>
  <si>
    <t>kabel CYKY-J 5x1,5</t>
  </si>
  <si>
    <t>krabice 2plášťová odbočná KI68L/2 vč.V68</t>
  </si>
  <si>
    <t>krabice přístrojová KU68</t>
  </si>
  <si>
    <t>Stmívač DALI</t>
  </si>
  <si>
    <t>Spínač TANGO 10A/250V řazení č.1</t>
  </si>
  <si>
    <t>spínač/strojek 10A/250Vstř 3558-A01340 řaz. 1,1So</t>
  </si>
  <si>
    <t>kryt spínače 1-duchý 3558A-A651 pro ř.1,6,7,1/0</t>
  </si>
  <si>
    <t>rámeček pro 1 přístroj Tango 3901A-B10</t>
  </si>
  <si>
    <t>SESTAVA  přepín střídavý Tango 10A/250Vstř řaz.6</t>
  </si>
  <si>
    <t>přepínač/strojek 10A/250Vstř 3558-A06340 řaz.6,6So</t>
  </si>
  <si>
    <t>SESTAVA  přepínač křížový Tango 10A/250Vstř ř.7</t>
  </si>
  <si>
    <t>přepínač/strojek 10A/250Vstř 3558-A07340 řaz.7,7So</t>
  </si>
  <si>
    <t>zásuvka 16A/250Vstř Tango 5518A-A2359 B clonky</t>
  </si>
  <si>
    <t>zásuvka 16A/250Vstř Tango 5598A-A2349 chráněná</t>
  </si>
  <si>
    <t>zásuvka 16A/250Vstř Tango 5518A-A2359 R2</t>
  </si>
  <si>
    <t>2-zásuvka 16A/250Vstř Tango 5513A-C02357 bezŠr</t>
  </si>
  <si>
    <t>pojistková patrona PN000(25-80A)gG</t>
  </si>
  <si>
    <t>svítidlo záři 4x18W/IP20/EP/stropní</t>
  </si>
  <si>
    <t>Z</t>
  </si>
  <si>
    <t>zářivka lineární 18W/840</t>
  </si>
  <si>
    <t>svítidlo LED/300DALI stropní</t>
  </si>
  <si>
    <t>nouzové svítidlo 8W/1hod/IP40</t>
  </si>
  <si>
    <t>svítidlo žár OSMONT AURA-3/ 60W/IP20</t>
  </si>
  <si>
    <t>žárovka E27 220V/do 60W</t>
  </si>
  <si>
    <t>trubka ohebná PVC superflex 1225</t>
  </si>
  <si>
    <t>roura korugovaná KOPOFLEX KF09063 pr.63/52mm</t>
  </si>
  <si>
    <t>vodič CY 16  /H07V-R/</t>
  </si>
  <si>
    <t>stožár osvětlov bezpatic K4-133/89/60Z žárZn</t>
  </si>
  <si>
    <t>elektrovýzbroj stožáru</t>
  </si>
  <si>
    <t>svítidlo venkovní AURIS PMMA</t>
  </si>
  <si>
    <t>výbojka sodík 50W SHC</t>
  </si>
  <si>
    <t>SESTAVA  zásuvka komunikační Tango 2xRJ45-8</t>
  </si>
  <si>
    <t>kryt zásuvky komunikační Tango 5014A-A100</t>
  </si>
  <si>
    <t>zásuvka komunik ModularJack RJ45-8Cat.5e 1208.10</t>
  </si>
  <si>
    <t>nosná maska pro 2xZásuvka ModularJack 5014A-B1018</t>
  </si>
  <si>
    <t>kabel UTP cat5 PVC 2x4P</t>
  </si>
  <si>
    <t>krabice univerzální/přístrojová KU68-1901</t>
  </si>
  <si>
    <t>reproduktor 80h/60W</t>
  </si>
  <si>
    <t>trubka ohebná LPE1/2316</t>
  </si>
  <si>
    <t>zámek elektrický</t>
  </si>
  <si>
    <t>19</t>
  </si>
  <si>
    <t>stříška k tablu</t>
  </si>
  <si>
    <t>Videotelefon komplet sada pro 2 účastníky</t>
  </si>
  <si>
    <t>vedení FeZn pr.10mm(0,63kg/m)</t>
  </si>
  <si>
    <t>drát AlMgSi pr.8mm</t>
  </si>
  <si>
    <t>jímací tyč AlMgSi pr16mm/1500mm</t>
  </si>
  <si>
    <t>držák jímací tyče</t>
  </si>
  <si>
    <t>držák zemnící tyče</t>
  </si>
  <si>
    <t>krabice 182x180x90mm/IP66</t>
  </si>
  <si>
    <t>vedení FeZn 30/4 (0,96kg/m)</t>
  </si>
  <si>
    <t>svorkovnice typ EPS2  ekvipotenciální</t>
  </si>
  <si>
    <t>Podpěra vedení Niro-Clip hnědý</t>
  </si>
  <si>
    <t>svorka Al D60-100</t>
  </si>
  <si>
    <t>svorka k jímací tyči</t>
  </si>
  <si>
    <t>svorka křížová nerez</t>
  </si>
  <si>
    <t>svorka nerez</t>
  </si>
  <si>
    <t>svorka zkušební nerez</t>
  </si>
  <si>
    <t>označovací štítek zemního svodu</t>
  </si>
  <si>
    <t>tabulka blesk 3m</t>
  </si>
  <si>
    <t>zemní vývod DEHN 2,0m</t>
  </si>
  <si>
    <t>gabionová síť 200x100/10cm</t>
  </si>
  <si>
    <t>smršťovací trubice KZ4X/6-16(4x10)</t>
  </si>
  <si>
    <t>kabelové oko Cu lisovací 10x6 KU</t>
  </si>
  <si>
    <t>smršťovací trubice KZ3/6-25(3x6)</t>
  </si>
  <si>
    <t>kabelové oko Cu lisovací 6x6 KU</t>
  </si>
  <si>
    <t>svorka Wago 273-100  3x1,5mm2 krabicová bezšroubo</t>
  </si>
  <si>
    <t>svorka Wago 273-101  5x1,5mm2 krabicová bezšroubo</t>
  </si>
  <si>
    <t>svorka Wago 273-104  3x2,5mm2 krabicová bezšroubo</t>
  </si>
  <si>
    <t>svorka zemnící Bernard/ZSA16</t>
  </si>
  <si>
    <t>pásek Cu ke svorce Bernard</t>
  </si>
  <si>
    <t>MZ</t>
  </si>
  <si>
    <t>štěrkopísek 0-16mm</t>
  </si>
  <si>
    <t>m3</t>
  </si>
  <si>
    <t>beton B13,5</t>
  </si>
  <si>
    <t>prkno 2,5cm SM,BO</t>
  </si>
  <si>
    <t>stožárové pouzdro plast SP200/1000</t>
  </si>
  <si>
    <t>CE</t>
  </si>
  <si>
    <t>rozvodnice do hmotnosti 100kg  RH</t>
  </si>
  <si>
    <t>rozvodnice do hmotnosti 20kg   RO</t>
  </si>
  <si>
    <t>spínač nástěnný vč.zapojení</t>
  </si>
  <si>
    <t>kabel Cu(-CYKY) pod omítkou do 2x4/3x2,5/5x1,5</t>
  </si>
  <si>
    <t>kabel Cu(-CYKY) pod omítkou do 5x10</t>
  </si>
  <si>
    <t>kabel (-CYKY) volně uložený do 3x6/4x4/7x2,5</t>
  </si>
  <si>
    <t>krabice odbočná bez svorkovnice a zapojení(-KO68)</t>
  </si>
  <si>
    <t>krabice přístrojová bez zapojení</t>
  </si>
  <si>
    <t>spínač zapuštěný vč.zapojení s plynulou regulací</t>
  </si>
  <si>
    <t>spínač zapuštěný vč.zapojení 1pólový/řazení 1</t>
  </si>
  <si>
    <t>přepínač zapuštěný vč.zapojení střídavý/řazení 6</t>
  </si>
  <si>
    <t>přepínač zapuštěný vč.zapojení křížový/řazení 7</t>
  </si>
  <si>
    <t>zásuvka domovní zapuštěná vč.zapojení průběžně</t>
  </si>
  <si>
    <t>patrona nožové pojistky do 630A</t>
  </si>
  <si>
    <t>svítidlo zářivkové bytové stropní/4 zdroje</t>
  </si>
  <si>
    <t>svítidlo zářivkové bytové stropní</t>
  </si>
  <si>
    <t>nouzové orientační svítidlo</t>
  </si>
  <si>
    <t>svítidlo žárovkové nástěnné/1 zdroj</t>
  </si>
  <si>
    <t>trubka plast ohebná,pod omítkou,typ 2323/pr.23</t>
  </si>
  <si>
    <t>trubka plast volně uložená do pr.75mm</t>
  </si>
  <si>
    <t>vodič Cu(-CY) pod omítkou do 1x16</t>
  </si>
  <si>
    <t>stožár osvětlovací sadový ocelový</t>
  </si>
  <si>
    <t>elektrovýzbroj stožárů pro 1 okruh</t>
  </si>
  <si>
    <t>svítidlo výbojkové venkovní na sadový stožár</t>
  </si>
  <si>
    <t>montáž dataprojektoru</t>
  </si>
  <si>
    <t>zásuvka domovní sdělovací 2násobná vč.zapojení</t>
  </si>
  <si>
    <t>vodič/kabel v trubce jednotková hmotnost do 0,4kg</t>
  </si>
  <si>
    <t>montáž plátna</t>
  </si>
  <si>
    <t>reproduktor vč.zapojení</t>
  </si>
  <si>
    <t>trubka plast ohebná,pod omítkou,typ 2316/pr.16</t>
  </si>
  <si>
    <t>zámek elektrický vč.zapojení</t>
  </si>
  <si>
    <t>montáž stříšky</t>
  </si>
  <si>
    <t>montáž VDT vč.zapojení</t>
  </si>
  <si>
    <t>krabice plast pro P rozvod bez zapojení 8117</t>
  </si>
  <si>
    <t>uzem.vedení v zemi úplná mtž FeZn do 120mm2-město</t>
  </si>
  <si>
    <t>montáž podpěry</t>
  </si>
  <si>
    <t>svorka hromosvodová do 4 šroubů</t>
  </si>
  <si>
    <t>montáž tabulky</t>
  </si>
  <si>
    <t>mřížová síť v rozvodnách FeZn do 200mm2</t>
  </si>
  <si>
    <t>montáž gabion. mříže</t>
  </si>
  <si>
    <t>ukončení v rozvaděči vč.zapojení vodiče do 2,5mm2</t>
  </si>
  <si>
    <t>ukončení kabelu smršťovací trubicí do 4x10</t>
  </si>
  <si>
    <t>svorka na potrubí vč.pásku (Bernard)</t>
  </si>
  <si>
    <t>CZ</t>
  </si>
  <si>
    <t>výkop kabel.rýhy šířka 35/hloubka 70cm tz.3/ko1.2</t>
  </si>
  <si>
    <t>kabelový prostup z ohebné roury plast pr.110mm</t>
  </si>
  <si>
    <t>odvoz zeminy do 10km vč.poplatku za skládku</t>
  </si>
  <si>
    <t>provizorní úprava terénu třída zeminy 3</t>
  </si>
  <si>
    <t>m2</t>
  </si>
  <si>
    <t>podklad nebo zához štěrkopískem</t>
  </si>
  <si>
    <t>pouzdrový základ VO mimo trasu kabelu pr.0,2/0,8m</t>
  </si>
  <si>
    <t>výkop jámy do 2m3 pro stožár VO strojní tz.3/ko1.2</t>
  </si>
  <si>
    <t>zához jámy třída zeminy 3</t>
  </si>
  <si>
    <t>hutnění zeminy po vrstvách při strojním záhrnu</t>
  </si>
  <si>
    <t>vytyčení trasy kabelu v zastavěném prostoru vč.mat</t>
  </si>
  <si>
    <t>km</t>
  </si>
  <si>
    <t>geodetické zaměření skutečné polohy</t>
  </si>
  <si>
    <t>ON</t>
  </si>
  <si>
    <t>poplatek za recyklaci svítidla</t>
  </si>
  <si>
    <t>poplatek za recyklaci světelného zdroje</t>
  </si>
  <si>
    <t>vysekání rýhy/zeď cihla/ hl.do 30mm/š.do 70mm</t>
  </si>
  <si>
    <t>vysekání rýhy/zeď cihla/ hl.do 30mm/š.do 100mm</t>
  </si>
  <si>
    <t>vysekání rýhy/zeď cihla/ hl.do 30mm/š.do 30mm</t>
  </si>
  <si>
    <t>vybour.otvoru ve zdi/cihla/ do pr.60mm/tl.do 0,15m</t>
  </si>
  <si>
    <t>vybour.otvoru ve zdi/cihla/ do pr.60mm/tl.do 0,45m</t>
  </si>
  <si>
    <t>vysekání kapsy/zeď cihla/ do 50x50x50mm</t>
  </si>
  <si>
    <t>p.č.</t>
  </si>
  <si>
    <t>kap.</t>
  </si>
  <si>
    <t>č.položky</t>
  </si>
  <si>
    <t>popis položky</t>
  </si>
  <si>
    <t>mj.</t>
  </si>
  <si>
    <t>množství</t>
  </si>
  <si>
    <t>cena/mj.</t>
  </si>
  <si>
    <t>cena celkem</t>
  </si>
  <si>
    <t>DPH</t>
  </si>
  <si>
    <t>VKP</t>
  </si>
  <si>
    <t>TC</t>
  </si>
  <si>
    <t>číslo akce: 20/007</t>
  </si>
  <si>
    <t>název akce: MŠ Žalhostice</t>
  </si>
  <si>
    <t>objekt: ELEKTROINSTALACE</t>
  </si>
  <si>
    <t>Investor:   Obec Žalhostice</t>
  </si>
  <si>
    <t>Dodávky zařízení</t>
  </si>
  <si>
    <t xml:space="preserve"> součet</t>
  </si>
  <si>
    <t>Materiál elektromontážní</t>
  </si>
  <si>
    <t>Materiál zemní</t>
  </si>
  <si>
    <t>Elektromontáže</t>
  </si>
  <si>
    <t>Zemní práce</t>
  </si>
  <si>
    <t>Ostatní náklady</t>
  </si>
  <si>
    <t>součet</t>
  </si>
  <si>
    <t>Výkaz výměr</t>
  </si>
  <si>
    <t>Doprava dodávek</t>
  </si>
  <si>
    <t>%</t>
  </si>
  <si>
    <t>Přesun dodávek</t>
  </si>
  <si>
    <t>Prořez</t>
  </si>
  <si>
    <t>Podružný materiál</t>
  </si>
  <si>
    <t>PPV - montáže</t>
  </si>
  <si>
    <t>PPV pro zemní práce</t>
  </si>
  <si>
    <t>Kompletační činnost</t>
  </si>
  <si>
    <t>kpl</t>
  </si>
  <si>
    <t>Revizní zpráva</t>
  </si>
  <si>
    <t>Komplexní  zkoušky</t>
  </si>
  <si>
    <t xml:space="preserve"> součet celkem - bez DPH</t>
  </si>
  <si>
    <t xml:space="preserve"> součet celkem - vč. DPH</t>
  </si>
  <si>
    <t>Rozpis rozvaděče RH</t>
  </si>
  <si>
    <t>spínač páčkový  3pol 32A na lištu</t>
  </si>
  <si>
    <t>jistič 1pól/ch.C/2A</t>
  </si>
  <si>
    <t>jistič 1pól/ch.C/6A</t>
  </si>
  <si>
    <t>jistič 1pól/ch.C/16A</t>
  </si>
  <si>
    <t>proud chránič+jistič 2p/1+N 10B/N1/030AC</t>
  </si>
  <si>
    <t>proud chránič+jistič 2p/1+N 16B/N1/030AC</t>
  </si>
  <si>
    <t>napájecí zdroj 230VAC/12VDC</t>
  </si>
  <si>
    <t>svodič přepětí modulový FLP-B+C MAXI/4  *</t>
  </si>
  <si>
    <t>Digitální elektroměr fakturační 3f/přímý 15-60A</t>
  </si>
  <si>
    <t>skříň komplet 72M/550x550x110 IP30 univers</t>
  </si>
  <si>
    <t>svorkovnice KM07N 3x16+4x10mm2 na lištu modrá</t>
  </si>
  <si>
    <t xml:space="preserve">Montáž rozvaděče - výroba </t>
  </si>
  <si>
    <t>Rozvaděč celkem</t>
  </si>
  <si>
    <t>Rozpis rozvaděče RO</t>
  </si>
  <si>
    <t>spínač páčkový 1pol 32A na lištu</t>
  </si>
  <si>
    <t>jistič 1pól/ch.B/ 2A</t>
  </si>
  <si>
    <t>jistič 1pól/ch.C/10A</t>
  </si>
  <si>
    <t>svodič přepětí tř.2 V/2</t>
  </si>
  <si>
    <t>zámek s klíčem do rozvaděče</t>
  </si>
  <si>
    <t>Rozvodnice plast 10M/IP65 nástěnná</t>
  </si>
  <si>
    <t>Soumrakové  relé HAGER</t>
  </si>
  <si>
    <t>Měření osvětlení vč. závěrečného protokolu</t>
  </si>
  <si>
    <t>Doprava</t>
  </si>
  <si>
    <t>Rušení provozem investora</t>
  </si>
  <si>
    <t>Dodavatel:</t>
  </si>
  <si>
    <t xml:space="preserve">kabel CYKY-J 4x10   </t>
  </si>
  <si>
    <t xml:space="preserve">vodič CY 6  /H07V-U/  </t>
  </si>
  <si>
    <t xml:space="preserve">svod vč.podpěr drát do pr.10mm  </t>
  </si>
  <si>
    <t xml:space="preserve">jímací tyč do 3m montáž na hřeben  </t>
  </si>
  <si>
    <t xml:space="preserve">ochranná svork.(nulový můstek)vč.zapoj.do 63  </t>
  </si>
  <si>
    <t xml:space="preserve">svorka hromosvodová do 2 šroubů  </t>
  </si>
  <si>
    <t xml:space="preserve">svorka hromosvodová do 4 šroubů  </t>
  </si>
  <si>
    <t xml:space="preserve">svorka hromosvodová do 2 šroubů </t>
  </si>
  <si>
    <t xml:space="preserve">označení svodu štítkem  </t>
  </si>
  <si>
    <t>Plátno motorické 125"</t>
  </si>
  <si>
    <t>dataprojektor (vstup HDMI + VGA, min. Full HD 1920x1080, 16:9, USB, repro, svítivost min. 3400, kontrast min. 25000:1)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</si>
</sst>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000000"/>
    <numFmt numFmtId="165" formatCode="#\ ###\ ###"/>
    <numFmt numFmtId="166" formatCode="0.000;0.000;"/>
    <numFmt numFmtId="167" formatCode="0.00;0.00;"/>
    <numFmt numFmtId="168" formatCode="#\ ###\ ##0;#\ ###\ ##0;"/>
    <numFmt numFmtId="169" formatCode="#\ ###\ ##0.00"/>
    <numFmt numFmtId="170" formatCode="#\ ###\ ##0"/>
  </numFmts>
  <fonts count="6" x14ac:knownFonts="1">
    <font>
      <sz val="10"/>
      <name val="Arial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sz val="16"/>
      <name val="Times New Roman CE"/>
      <charset val="238"/>
    </font>
    <font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49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2" fontId="1" fillId="0" borderId="2" xfId="0" applyNumberFormat="1" applyFont="1" applyBorder="1"/>
    <xf numFmtId="49" fontId="2" fillId="2" borderId="0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6" fontId="1" fillId="0" borderId="7" xfId="0" applyNumberFormat="1" applyFont="1" applyFill="1" applyBorder="1"/>
    <xf numFmtId="167" fontId="1" fillId="0" borderId="0" xfId="0" applyNumberFormat="1" applyFont="1" applyFill="1" applyBorder="1"/>
    <xf numFmtId="166" fontId="3" fillId="0" borderId="7" xfId="0" applyNumberFormat="1" applyFont="1" applyFill="1" applyBorder="1"/>
    <xf numFmtId="167" fontId="3" fillId="0" borderId="0" xfId="0" applyNumberFormat="1" applyFont="1" applyFill="1" applyBorder="1"/>
    <xf numFmtId="166" fontId="2" fillId="0" borderId="7" xfId="0" applyNumberFormat="1" applyFont="1" applyFill="1" applyBorder="1"/>
    <xf numFmtId="167" fontId="2" fillId="0" borderId="0" xfId="0" applyNumberFormat="1" applyFont="1" applyFill="1" applyBorder="1"/>
    <xf numFmtId="0" fontId="1" fillId="0" borderId="8" xfId="0" applyFont="1" applyFill="1" applyBorder="1"/>
    <xf numFmtId="16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1" fillId="0" borderId="10" xfId="0" applyFont="1" applyFill="1" applyBorder="1"/>
    <xf numFmtId="164" fontId="1" fillId="0" borderId="2" xfId="0" applyNumberFormat="1" applyFont="1" applyFill="1" applyBorder="1"/>
    <xf numFmtId="49" fontId="1" fillId="0" borderId="2" xfId="0" applyNumberFormat="1" applyFont="1" applyFill="1" applyBorder="1"/>
    <xf numFmtId="2" fontId="1" fillId="0" borderId="2" xfId="0" applyNumberFormat="1" applyFont="1" applyFill="1" applyBorder="1"/>
    <xf numFmtId="0" fontId="1" fillId="0" borderId="11" xfId="0" applyFont="1" applyFill="1" applyBorder="1"/>
    <xf numFmtId="164" fontId="1" fillId="0" borderId="12" xfId="0" applyNumberFormat="1" applyFont="1" applyFill="1" applyBorder="1"/>
    <xf numFmtId="49" fontId="1" fillId="0" borderId="12" xfId="0" applyNumberFormat="1" applyFont="1" applyFill="1" applyBorder="1"/>
    <xf numFmtId="2" fontId="1" fillId="0" borderId="12" xfId="0" applyNumberFormat="1" applyFont="1" applyFill="1" applyBorder="1"/>
    <xf numFmtId="0" fontId="2" fillId="0" borderId="7" xfId="0" applyFont="1" applyFill="1" applyBorder="1"/>
    <xf numFmtId="164" fontId="2" fillId="0" borderId="0" xfId="0" applyNumberFormat="1" applyFont="1" applyFill="1" applyBorder="1"/>
    <xf numFmtId="49" fontId="2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2" xfId="0" applyFont="1" applyFill="1" applyBorder="1"/>
    <xf numFmtId="0" fontId="2" fillId="0" borderId="13" xfId="0" applyFont="1" applyFill="1" applyBorder="1"/>
    <xf numFmtId="164" fontId="2" fillId="0" borderId="14" xfId="0" applyNumberFormat="1" applyFont="1" applyFill="1" applyBorder="1"/>
    <xf numFmtId="0" fontId="2" fillId="0" borderId="14" xfId="0" applyFont="1" applyFill="1" applyBorder="1"/>
    <xf numFmtId="2" fontId="2" fillId="0" borderId="14" xfId="0" applyNumberFormat="1" applyFont="1" applyFill="1" applyBorder="1"/>
    <xf numFmtId="165" fontId="1" fillId="0" borderId="15" xfId="0" applyNumberFormat="1" applyFont="1" applyFill="1" applyBorder="1"/>
    <xf numFmtId="165" fontId="1" fillId="0" borderId="16" xfId="0" applyNumberFormat="1" applyFont="1" applyFill="1" applyBorder="1"/>
    <xf numFmtId="165" fontId="1" fillId="0" borderId="17" xfId="0" applyNumberFormat="1" applyFont="1" applyFill="1" applyBorder="1"/>
    <xf numFmtId="165" fontId="2" fillId="0" borderId="18" xfId="0" applyNumberFormat="1" applyFont="1" applyFill="1" applyBorder="1"/>
    <xf numFmtId="165" fontId="2" fillId="0" borderId="19" xfId="0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0" fontId="1" fillId="0" borderId="20" xfId="0" applyFont="1" applyBorder="1"/>
    <xf numFmtId="2" fontId="1" fillId="0" borderId="20" xfId="0" applyNumberFormat="1" applyFont="1" applyBorder="1"/>
    <xf numFmtId="0" fontId="2" fillId="0" borderId="21" xfId="0" applyFont="1" applyBorder="1"/>
    <xf numFmtId="2" fontId="2" fillId="0" borderId="21" xfId="0" applyNumberFormat="1" applyFont="1" applyBorder="1"/>
    <xf numFmtId="165" fontId="5" fillId="0" borderId="16" xfId="0" applyNumberFormat="1" applyFont="1" applyFill="1" applyBorder="1" applyAlignment="1">
      <alignment horizontal="right"/>
    </xf>
    <xf numFmtId="165" fontId="5" fillId="0" borderId="16" xfId="0" applyNumberFormat="1" applyFont="1" applyBorder="1" applyAlignment="1">
      <alignment horizontal="right"/>
    </xf>
    <xf numFmtId="165" fontId="2" fillId="0" borderId="22" xfId="0" applyNumberFormat="1" applyFont="1" applyBorder="1"/>
    <xf numFmtId="165" fontId="5" fillId="0" borderId="23" xfId="0" applyNumberFormat="1" applyFont="1" applyBorder="1" applyAlignment="1">
      <alignment horizontal="right"/>
    </xf>
    <xf numFmtId="0" fontId="1" fillId="0" borderId="24" xfId="0" applyFont="1" applyFill="1" applyBorder="1"/>
    <xf numFmtId="164" fontId="1" fillId="0" borderId="25" xfId="0" applyNumberFormat="1" applyFont="1" applyFill="1" applyBorder="1"/>
    <xf numFmtId="0" fontId="1" fillId="0" borderId="25" xfId="0" applyFont="1" applyFill="1" applyBorder="1"/>
    <xf numFmtId="2" fontId="1" fillId="0" borderId="25" xfId="0" applyNumberFormat="1" applyFont="1" applyFill="1" applyBorder="1"/>
    <xf numFmtId="165" fontId="1" fillId="0" borderId="26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7" xfId="0" applyFont="1" applyFill="1" applyBorder="1"/>
    <xf numFmtId="165" fontId="2" fillId="0" borderId="28" xfId="0" applyNumberFormat="1" applyFont="1" applyBorder="1"/>
    <xf numFmtId="0" fontId="1" fillId="0" borderId="0" xfId="0" applyFont="1" applyBorder="1"/>
    <xf numFmtId="166" fontId="1" fillId="0" borderId="0" xfId="0" applyNumberFormat="1" applyFont="1" applyBorder="1"/>
    <xf numFmtId="164" fontId="1" fillId="0" borderId="0" xfId="0" applyNumberFormat="1" applyFont="1" applyBorder="1"/>
    <xf numFmtId="2" fontId="1" fillId="0" borderId="0" xfId="0" applyNumberFormat="1" applyFont="1" applyBorder="1"/>
    <xf numFmtId="165" fontId="1" fillId="0" borderId="0" xfId="0" applyNumberFormat="1" applyFont="1" applyBorder="1"/>
    <xf numFmtId="0" fontId="1" fillId="0" borderId="29" xfId="0" applyFont="1" applyFill="1" applyBorder="1"/>
    <xf numFmtId="164" fontId="1" fillId="0" borderId="20" xfId="0" applyNumberFormat="1" applyFont="1" applyFill="1" applyBorder="1"/>
    <xf numFmtId="49" fontId="1" fillId="0" borderId="20" xfId="0" applyNumberFormat="1" applyFont="1" applyFill="1" applyBorder="1"/>
    <xf numFmtId="2" fontId="1" fillId="0" borderId="20" xfId="0" applyNumberFormat="1" applyFont="1" applyFill="1" applyBorder="1"/>
    <xf numFmtId="165" fontId="1" fillId="0" borderId="30" xfId="0" applyNumberFormat="1" applyFont="1" applyFill="1" applyBorder="1"/>
    <xf numFmtId="0" fontId="3" fillId="0" borderId="31" xfId="0" applyFont="1" applyBorder="1"/>
    <xf numFmtId="164" fontId="3" fillId="0" borderId="32" xfId="0" applyNumberFormat="1" applyFont="1" applyFill="1" applyBorder="1"/>
    <xf numFmtId="0" fontId="3" fillId="0" borderId="32" xfId="0" applyFont="1" applyFill="1" applyBorder="1"/>
    <xf numFmtId="2" fontId="3" fillId="0" borderId="32" xfId="0" applyNumberFormat="1" applyFont="1" applyFill="1" applyBorder="1"/>
    <xf numFmtId="165" fontId="3" fillId="0" borderId="33" xfId="0" applyNumberFormat="1" applyFont="1" applyFill="1" applyBorder="1"/>
    <xf numFmtId="0" fontId="3" fillId="0" borderId="34" xfId="0" applyFont="1" applyBorder="1"/>
    <xf numFmtId="164" fontId="3" fillId="0" borderId="1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2" fontId="3" fillId="0" borderId="1" xfId="0" applyNumberFormat="1" applyFont="1" applyFill="1" applyBorder="1"/>
    <xf numFmtId="165" fontId="3" fillId="0" borderId="22" xfId="0" applyNumberFormat="1" applyFont="1" applyFill="1" applyBorder="1"/>
    <xf numFmtId="0" fontId="1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35" xfId="0" applyFont="1" applyBorder="1"/>
    <xf numFmtId="0" fontId="3" fillId="0" borderId="36" xfId="0" applyFont="1" applyBorder="1"/>
    <xf numFmtId="164" fontId="3" fillId="0" borderId="37" xfId="0" applyNumberFormat="1" applyFont="1" applyBorder="1"/>
    <xf numFmtId="0" fontId="3" fillId="0" borderId="37" xfId="0" applyFont="1" applyBorder="1"/>
    <xf numFmtId="2" fontId="3" fillId="0" borderId="37" xfId="0" applyNumberFormat="1" applyFont="1" applyBorder="1"/>
    <xf numFmtId="170" fontId="3" fillId="0" borderId="38" xfId="0" applyNumberFormat="1" applyFont="1" applyBorder="1"/>
    <xf numFmtId="0" fontId="2" fillId="0" borderId="39" xfId="0" applyFont="1" applyBorder="1"/>
    <xf numFmtId="0" fontId="1" fillId="0" borderId="37" xfId="0" applyFont="1" applyBorder="1"/>
    <xf numFmtId="2" fontId="1" fillId="0" borderId="40" xfId="0" applyNumberFormat="1" applyFont="1" applyBorder="1"/>
    <xf numFmtId="165" fontId="1" fillId="0" borderId="41" xfId="0" applyNumberFormat="1" applyFont="1" applyBorder="1"/>
    <xf numFmtId="165" fontId="2" fillId="0" borderId="42" xfId="0" applyNumberFormat="1" applyFont="1" applyBorder="1"/>
    <xf numFmtId="0" fontId="1" fillId="0" borderId="43" xfId="0" applyFont="1" applyFill="1" applyBorder="1"/>
    <xf numFmtId="0" fontId="1" fillId="0" borderId="44" xfId="0" applyFont="1" applyFill="1" applyBorder="1"/>
    <xf numFmtId="0" fontId="3" fillId="0" borderId="36" xfId="0" applyFont="1" applyFill="1" applyBorder="1"/>
    <xf numFmtId="164" fontId="3" fillId="0" borderId="37" xfId="0" applyNumberFormat="1" applyFont="1" applyFill="1" applyBorder="1"/>
    <xf numFmtId="0" fontId="3" fillId="0" borderId="37" xfId="0" applyFont="1" applyFill="1" applyBorder="1"/>
    <xf numFmtId="2" fontId="3" fillId="0" borderId="37" xfId="0" applyNumberFormat="1" applyFont="1" applyFill="1" applyBorder="1"/>
    <xf numFmtId="0" fontId="1" fillId="0" borderId="45" xfId="0" applyFont="1" applyBorder="1"/>
    <xf numFmtId="0" fontId="1" fillId="0" borderId="46" xfId="0" applyFont="1" applyFill="1" applyBorder="1"/>
    <xf numFmtId="0" fontId="1" fillId="0" borderId="47" xfId="0" applyFont="1" applyFill="1" applyBorder="1"/>
    <xf numFmtId="0" fontId="1" fillId="0" borderId="48" xfId="0" applyFont="1" applyFill="1" applyBorder="1"/>
    <xf numFmtId="170" fontId="3" fillId="0" borderId="38" xfId="0" applyNumberFormat="1" applyFont="1" applyFill="1" applyBorder="1"/>
    <xf numFmtId="0" fontId="1" fillId="0" borderId="49" xfId="0" applyFont="1" applyBorder="1"/>
    <xf numFmtId="0" fontId="2" fillId="0" borderId="50" xfId="0" applyFont="1" applyBorder="1" applyAlignment="1">
      <alignment horizontal="center"/>
    </xf>
    <xf numFmtId="0" fontId="1" fillId="0" borderId="44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Fill="1" applyBorder="1" applyAlignment="1">
      <alignment horizontal="center"/>
    </xf>
    <xf numFmtId="49" fontId="1" fillId="0" borderId="55" xfId="0" applyNumberFormat="1" applyFont="1" applyBorder="1"/>
    <xf numFmtId="0" fontId="1" fillId="0" borderId="55" xfId="0" applyFont="1" applyBorder="1"/>
    <xf numFmtId="2" fontId="1" fillId="0" borderId="55" xfId="0" applyNumberFormat="1" applyFont="1" applyBorder="1"/>
    <xf numFmtId="165" fontId="1" fillId="0" borderId="56" xfId="0" applyNumberFormat="1" applyFont="1" applyFill="1" applyBorder="1"/>
    <xf numFmtId="0" fontId="1" fillId="0" borderId="29" xfId="0" applyFont="1" applyBorder="1"/>
    <xf numFmtId="0" fontId="1" fillId="0" borderId="20" xfId="0" applyFont="1" applyFill="1" applyBorder="1" applyAlignment="1">
      <alignment horizontal="center"/>
    </xf>
    <xf numFmtId="0" fontId="1" fillId="0" borderId="30" xfId="0" applyFont="1" applyBorder="1"/>
    <xf numFmtId="0" fontId="1" fillId="0" borderId="57" xfId="0" applyFont="1" applyBorder="1"/>
    <xf numFmtId="0" fontId="2" fillId="0" borderId="58" xfId="0" applyFont="1" applyBorder="1" applyAlignment="1">
      <alignment horizontal="center"/>
    </xf>
    <xf numFmtId="0" fontId="2" fillId="0" borderId="58" xfId="0" applyFont="1" applyBorder="1"/>
    <xf numFmtId="2" fontId="2" fillId="0" borderId="58" xfId="0" applyNumberFormat="1" applyFont="1" applyBorder="1"/>
    <xf numFmtId="165" fontId="2" fillId="0" borderId="59" xfId="0" applyNumberFormat="1" applyFont="1" applyBorder="1"/>
    <xf numFmtId="2" fontId="1" fillId="3" borderId="60" xfId="0" applyNumberFormat="1" applyFont="1" applyFill="1" applyBorder="1"/>
    <xf numFmtId="2" fontId="1" fillId="3" borderId="2" xfId="0" applyNumberFormat="1" applyFont="1" applyFill="1" applyBorder="1"/>
    <xf numFmtId="2" fontId="1" fillId="3" borderId="12" xfId="0" applyNumberFormat="1" applyFont="1" applyFill="1" applyBorder="1"/>
    <xf numFmtId="0" fontId="1" fillId="0" borderId="61" xfId="0" applyFont="1" applyFill="1" applyBorder="1"/>
    <xf numFmtId="0" fontId="1" fillId="0" borderId="62" xfId="0" applyFont="1" applyBorder="1"/>
    <xf numFmtId="0" fontId="2" fillId="0" borderId="63" xfId="0" applyFont="1" applyBorder="1"/>
    <xf numFmtId="165" fontId="2" fillId="0" borderId="64" xfId="0" applyNumberFormat="1" applyFont="1" applyBorder="1"/>
    <xf numFmtId="2" fontId="1" fillId="3" borderId="20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2" fontId="1" fillId="0" borderId="2" xfId="0" applyNumberFormat="1" applyFont="1" applyFill="1" applyBorder="1" applyProtection="1">
      <protection locked="0"/>
    </xf>
    <xf numFmtId="168" fontId="1" fillId="3" borderId="2" xfId="0" applyNumberFormat="1" applyFont="1" applyFill="1" applyBorder="1" applyProtection="1">
      <protection locked="0"/>
    </xf>
    <xf numFmtId="169" fontId="1" fillId="3" borderId="2" xfId="0" applyNumberFormat="1" applyFont="1" applyFill="1" applyBorder="1" applyProtection="1">
      <protection locked="0"/>
    </xf>
    <xf numFmtId="169" fontId="1" fillId="3" borderId="55" xfId="0" applyNumberFormat="1" applyFont="1" applyFill="1" applyBorder="1" applyProtection="1">
      <protection locked="0"/>
    </xf>
    <xf numFmtId="0" fontId="1" fillId="0" borderId="10" xfId="0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vertical="center"/>
    </xf>
    <xf numFmtId="2" fontId="1" fillId="3" borderId="2" xfId="0" applyNumberFormat="1" applyFont="1" applyFill="1" applyBorder="1" applyAlignment="1" applyProtection="1">
      <alignment vertical="center"/>
      <protection locked="0"/>
    </xf>
    <xf numFmtId="165" fontId="1" fillId="0" borderId="16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70"/>
  <sheetViews>
    <sheetView tabSelected="1" topLeftCell="A205" zoomScaleNormal="100" workbookViewId="0">
      <selection activeCell="F216" sqref="F216"/>
    </sheetView>
  </sheetViews>
  <sheetFormatPr defaultColWidth="9.109375" defaultRowHeight="13.2" x14ac:dyDescent="0.25"/>
  <cols>
    <col min="1" max="1" width="4" style="1" bestFit="1" customWidth="1"/>
    <col min="2" max="2" width="10.88671875" style="1" customWidth="1"/>
    <col min="3" max="3" width="44.33203125" style="1" bestFit="1" customWidth="1"/>
    <col min="4" max="4" width="3.109375" style="1" bestFit="1" customWidth="1"/>
    <col min="5" max="5" width="8" style="1" bestFit="1" customWidth="1"/>
    <col min="6" max="6" width="10.44140625" style="1" customWidth="1"/>
    <col min="7" max="7" width="10.33203125" style="1" bestFit="1" customWidth="1"/>
    <col min="8" max="8" width="6" style="1" bestFit="1" customWidth="1"/>
    <col min="9" max="9" width="8.88671875" style="1" bestFit="1" customWidth="1"/>
    <col min="10" max="10" width="4.5546875" style="12" hidden="1" customWidth="1"/>
    <col min="11" max="11" width="4.44140625" style="1" hidden="1" customWidth="1"/>
    <col min="12" max="12" width="0" style="1" hidden="1" customWidth="1"/>
    <col min="13" max="13" width="4.109375" style="1" hidden="1" customWidth="1"/>
    <col min="14" max="16384" width="9.109375" style="1"/>
  </cols>
  <sheetData>
    <row r="2" spans="1:13" x14ac:dyDescent="0.25">
      <c r="B2" s="10" t="s">
        <v>168</v>
      </c>
      <c r="C2" s="5"/>
    </row>
    <row r="3" spans="1:13" x14ac:dyDescent="0.25">
      <c r="A3" s="5"/>
      <c r="B3" s="10" t="s">
        <v>169</v>
      </c>
      <c r="C3" s="5"/>
      <c r="D3" s="5"/>
      <c r="E3" s="5"/>
      <c r="F3" s="5"/>
      <c r="G3" s="5"/>
      <c r="H3" s="5"/>
      <c r="I3" s="5"/>
      <c r="J3" s="11"/>
    </row>
    <row r="4" spans="1:13" x14ac:dyDescent="0.25">
      <c r="A4" s="5"/>
      <c r="B4" s="10" t="s">
        <v>170</v>
      </c>
      <c r="C4" s="5"/>
      <c r="D4" s="5"/>
      <c r="E4" s="5"/>
      <c r="F4" s="5"/>
      <c r="G4" s="5"/>
      <c r="H4" s="5"/>
      <c r="I4" s="5"/>
      <c r="J4" s="11"/>
    </row>
    <row r="5" spans="1:13" x14ac:dyDescent="0.25">
      <c r="A5" s="5"/>
      <c r="B5" s="10" t="s">
        <v>171</v>
      </c>
      <c r="C5" s="5"/>
      <c r="D5" s="5"/>
      <c r="E5" s="5"/>
      <c r="F5" s="5"/>
      <c r="G5" s="5"/>
      <c r="H5" s="5"/>
      <c r="I5" s="5"/>
      <c r="J5" s="11"/>
    </row>
    <row r="6" spans="1:13" x14ac:dyDescent="0.25">
      <c r="A6" s="5"/>
      <c r="B6" s="10" t="s">
        <v>219</v>
      </c>
      <c r="D6" s="5"/>
      <c r="E6" s="5"/>
      <c r="F6" s="5"/>
      <c r="G6" s="5"/>
      <c r="H6" s="5"/>
      <c r="I6" s="5"/>
      <c r="J6" s="11"/>
    </row>
    <row r="7" spans="1:13" s="9" customFormat="1" ht="33.9" customHeight="1" thickBot="1" x14ac:dyDescent="0.3">
      <c r="B7" s="22"/>
      <c r="C7" s="22" t="s">
        <v>180</v>
      </c>
      <c r="D7" s="22"/>
      <c r="E7" s="22"/>
      <c r="F7" s="22"/>
      <c r="G7" s="22"/>
      <c r="H7" s="22"/>
      <c r="I7" s="22"/>
      <c r="J7" s="21"/>
    </row>
    <row r="8" spans="1:13" ht="13.8" thickBot="1" x14ac:dyDescent="0.3">
      <c r="A8" s="33" t="s">
        <v>157</v>
      </c>
      <c r="B8" s="34" t="s">
        <v>159</v>
      </c>
      <c r="C8" s="35" t="s">
        <v>160</v>
      </c>
      <c r="D8" s="35" t="s">
        <v>161</v>
      </c>
      <c r="E8" s="36" t="s">
        <v>162</v>
      </c>
      <c r="F8" s="36" t="s">
        <v>163</v>
      </c>
      <c r="G8" s="54" t="s">
        <v>164</v>
      </c>
      <c r="H8" s="27"/>
      <c r="I8" s="28"/>
      <c r="J8" s="23" t="s">
        <v>165</v>
      </c>
      <c r="K8" s="1" t="s">
        <v>166</v>
      </c>
      <c r="L8" s="1" t="s">
        <v>167</v>
      </c>
      <c r="M8" s="1" t="s">
        <v>158</v>
      </c>
    </row>
    <row r="9" spans="1:13" s="6" customFormat="1" ht="20.100000000000001" customHeight="1" x14ac:dyDescent="0.3">
      <c r="A9" s="87"/>
      <c r="B9" s="88"/>
      <c r="C9" s="89" t="s">
        <v>172</v>
      </c>
      <c r="D9" s="89"/>
      <c r="E9" s="90"/>
      <c r="F9" s="90"/>
      <c r="G9" s="91"/>
      <c r="H9" s="29"/>
      <c r="I9" s="30"/>
      <c r="J9" s="13"/>
    </row>
    <row r="10" spans="1:13" x14ac:dyDescent="0.25">
      <c r="A10" s="82">
        <v>1</v>
      </c>
      <c r="B10" s="83"/>
      <c r="C10" s="84" t="s">
        <v>1</v>
      </c>
      <c r="D10" s="84" t="s">
        <v>2</v>
      </c>
      <c r="E10" s="85">
        <v>1</v>
      </c>
      <c r="F10" s="149"/>
      <c r="G10" s="86">
        <f>E10*F10</f>
        <v>0</v>
      </c>
      <c r="H10" s="27"/>
      <c r="I10" s="28"/>
      <c r="J10" s="24" t="s">
        <v>3</v>
      </c>
      <c r="K10" s="1" t="s">
        <v>4</v>
      </c>
      <c r="M10" s="2" t="s">
        <v>0</v>
      </c>
    </row>
    <row r="11" spans="1:13" x14ac:dyDescent="0.25">
      <c r="A11" s="37">
        <v>2</v>
      </c>
      <c r="B11" s="38"/>
      <c r="C11" s="39" t="s">
        <v>5</v>
      </c>
      <c r="D11" s="39" t="s">
        <v>2</v>
      </c>
      <c r="E11" s="40">
        <v>1</v>
      </c>
      <c r="F11" s="150"/>
      <c r="G11" s="55">
        <f>E11*F11</f>
        <v>0</v>
      </c>
      <c r="H11" s="27"/>
      <c r="I11" s="28"/>
      <c r="J11" s="24" t="s">
        <v>3</v>
      </c>
      <c r="K11" s="1" t="s">
        <v>4</v>
      </c>
      <c r="M11" s="2" t="s">
        <v>0</v>
      </c>
    </row>
    <row r="12" spans="1:13" ht="37.950000000000003" customHeight="1" x14ac:dyDescent="0.25">
      <c r="A12" s="156">
        <v>3</v>
      </c>
      <c r="B12" s="157"/>
      <c r="C12" s="162" t="s">
        <v>230</v>
      </c>
      <c r="D12" s="158" t="s">
        <v>2</v>
      </c>
      <c r="E12" s="159">
        <v>1</v>
      </c>
      <c r="F12" s="160"/>
      <c r="G12" s="161">
        <f>E12*F12</f>
        <v>0</v>
      </c>
      <c r="H12" s="27"/>
      <c r="I12" s="28"/>
      <c r="J12" s="24" t="s">
        <v>3</v>
      </c>
      <c r="K12" s="1" t="s">
        <v>4</v>
      </c>
      <c r="M12" s="2" t="s">
        <v>0</v>
      </c>
    </row>
    <row r="13" spans="1:13" ht="13.8" thickBot="1" x14ac:dyDescent="0.3">
      <c r="A13" s="41">
        <v>4</v>
      </c>
      <c r="B13" s="42"/>
      <c r="C13" s="43" t="s">
        <v>229</v>
      </c>
      <c r="D13" s="43" t="s">
        <v>2</v>
      </c>
      <c r="E13" s="44">
        <v>1</v>
      </c>
      <c r="F13" s="151"/>
      <c r="G13" s="56">
        <f>E13*F13</f>
        <v>0</v>
      </c>
      <c r="H13" s="27"/>
      <c r="I13" s="28"/>
      <c r="J13" s="25" t="s">
        <v>3</v>
      </c>
      <c r="K13" s="1" t="s">
        <v>4</v>
      </c>
      <c r="M13" s="2" t="s">
        <v>0</v>
      </c>
    </row>
    <row r="14" spans="1:13" s="5" customFormat="1" x14ac:dyDescent="0.25">
      <c r="A14" s="45"/>
      <c r="B14" s="46"/>
      <c r="C14" s="47" t="s">
        <v>179</v>
      </c>
      <c r="D14" s="47"/>
      <c r="E14" s="48"/>
      <c r="F14" s="48"/>
      <c r="G14" s="57">
        <f>SUM(G10:G13)</f>
        <v>0</v>
      </c>
      <c r="H14" s="31"/>
      <c r="I14" s="32"/>
      <c r="J14" s="18"/>
      <c r="M14" s="7"/>
    </row>
    <row r="15" spans="1:13" s="6" customFormat="1" ht="20.100000000000001" customHeight="1" x14ac:dyDescent="0.3">
      <c r="A15" s="92"/>
      <c r="B15" s="93"/>
      <c r="C15" s="94" t="s">
        <v>174</v>
      </c>
      <c r="D15" s="95"/>
      <c r="E15" s="96"/>
      <c r="F15" s="96"/>
      <c r="G15" s="97"/>
      <c r="H15" s="29"/>
      <c r="I15" s="30"/>
      <c r="J15" s="19"/>
      <c r="M15" s="8"/>
    </row>
    <row r="16" spans="1:13" x14ac:dyDescent="0.25">
      <c r="A16" s="82">
        <v>5</v>
      </c>
      <c r="B16" s="83"/>
      <c r="C16" s="84" t="s">
        <v>7</v>
      </c>
      <c r="D16" s="84" t="s">
        <v>2</v>
      </c>
      <c r="E16" s="85">
        <v>1</v>
      </c>
      <c r="F16" s="149"/>
      <c r="G16" s="86">
        <f t="shared" ref="G16:G47" si="0">E16*F16</f>
        <v>0</v>
      </c>
      <c r="H16" s="27"/>
      <c r="I16" s="28"/>
      <c r="J16" s="24" t="s">
        <v>3</v>
      </c>
      <c r="K16" s="1" t="s">
        <v>4</v>
      </c>
      <c r="M16" s="2" t="s">
        <v>6</v>
      </c>
    </row>
    <row r="17" spans="1:13" x14ac:dyDescent="0.25">
      <c r="A17" s="37">
        <v>6</v>
      </c>
      <c r="B17" s="38"/>
      <c r="C17" s="39" t="s">
        <v>8</v>
      </c>
      <c r="D17" s="39" t="s">
        <v>2</v>
      </c>
      <c r="E17" s="40">
        <v>1</v>
      </c>
      <c r="F17" s="150"/>
      <c r="G17" s="55">
        <f t="shared" si="0"/>
        <v>0</v>
      </c>
      <c r="H17" s="27"/>
      <c r="I17" s="28"/>
      <c r="J17" s="24" t="s">
        <v>3</v>
      </c>
      <c r="K17" s="1" t="s">
        <v>4</v>
      </c>
      <c r="M17" s="2" t="s">
        <v>6</v>
      </c>
    </row>
    <row r="18" spans="1:13" x14ac:dyDescent="0.25">
      <c r="A18" s="37">
        <v>7</v>
      </c>
      <c r="B18" s="38"/>
      <c r="C18" s="39" t="s">
        <v>9</v>
      </c>
      <c r="D18" s="39" t="s">
        <v>10</v>
      </c>
      <c r="E18" s="40">
        <v>5</v>
      </c>
      <c r="F18" s="150"/>
      <c r="G18" s="55">
        <f t="shared" si="0"/>
        <v>0</v>
      </c>
      <c r="H18" s="27"/>
      <c r="I18" s="28"/>
      <c r="J18" s="24" t="s">
        <v>3</v>
      </c>
      <c r="K18" s="1" t="s">
        <v>4</v>
      </c>
      <c r="M18" s="2" t="s">
        <v>6</v>
      </c>
    </row>
    <row r="19" spans="1:13" x14ac:dyDescent="0.25">
      <c r="A19" s="37">
        <v>8</v>
      </c>
      <c r="B19" s="38"/>
      <c r="C19" s="39" t="s">
        <v>9</v>
      </c>
      <c r="D19" s="39" t="s">
        <v>10</v>
      </c>
      <c r="E19" s="40">
        <v>28</v>
      </c>
      <c r="F19" s="150"/>
      <c r="G19" s="55">
        <f t="shared" si="0"/>
        <v>0</v>
      </c>
      <c r="H19" s="27"/>
      <c r="I19" s="28"/>
      <c r="J19" s="24" t="s">
        <v>3</v>
      </c>
      <c r="K19" s="1" t="s">
        <v>4</v>
      </c>
      <c r="M19" s="2" t="s">
        <v>6</v>
      </c>
    </row>
    <row r="20" spans="1:13" x14ac:dyDescent="0.25">
      <c r="A20" s="37">
        <v>9</v>
      </c>
      <c r="B20" s="38"/>
      <c r="C20" s="39" t="s">
        <v>220</v>
      </c>
      <c r="D20" s="39" t="s">
        <v>10</v>
      </c>
      <c r="E20" s="40">
        <v>55</v>
      </c>
      <c r="F20" s="150"/>
      <c r="G20" s="55">
        <f t="shared" si="0"/>
        <v>0</v>
      </c>
      <c r="H20" s="27"/>
      <c r="I20" s="28"/>
      <c r="J20" s="24" t="s">
        <v>3</v>
      </c>
      <c r="K20" s="1" t="s">
        <v>4</v>
      </c>
      <c r="M20" s="2" t="s">
        <v>6</v>
      </c>
    </row>
    <row r="21" spans="1:13" x14ac:dyDescent="0.25">
      <c r="A21" s="37">
        <v>10</v>
      </c>
      <c r="B21" s="38"/>
      <c r="C21" s="39" t="s">
        <v>11</v>
      </c>
      <c r="D21" s="39" t="s">
        <v>10</v>
      </c>
      <c r="E21" s="40">
        <v>214</v>
      </c>
      <c r="F21" s="150"/>
      <c r="G21" s="55">
        <f t="shared" si="0"/>
        <v>0</v>
      </c>
      <c r="H21" s="27"/>
      <c r="I21" s="28"/>
      <c r="J21" s="24" t="s">
        <v>3</v>
      </c>
      <c r="K21" s="1" t="s">
        <v>4</v>
      </c>
      <c r="M21" s="2" t="s">
        <v>6</v>
      </c>
    </row>
    <row r="22" spans="1:13" x14ac:dyDescent="0.25">
      <c r="A22" s="37">
        <v>11</v>
      </c>
      <c r="B22" s="38"/>
      <c r="C22" s="39" t="s">
        <v>12</v>
      </c>
      <c r="D22" s="39" t="s">
        <v>10</v>
      </c>
      <c r="E22" s="40">
        <v>228</v>
      </c>
      <c r="F22" s="150"/>
      <c r="G22" s="55">
        <f t="shared" si="0"/>
        <v>0</v>
      </c>
      <c r="H22" s="27"/>
      <c r="I22" s="28"/>
      <c r="J22" s="24" t="s">
        <v>3</v>
      </c>
      <c r="K22" s="1" t="s">
        <v>4</v>
      </c>
      <c r="M22" s="2" t="s">
        <v>6</v>
      </c>
    </row>
    <row r="23" spans="1:13" x14ac:dyDescent="0.25">
      <c r="A23" s="37">
        <v>12</v>
      </c>
      <c r="B23" s="38"/>
      <c r="C23" s="39" t="s">
        <v>13</v>
      </c>
      <c r="D23" s="39" t="s">
        <v>10</v>
      </c>
      <c r="E23" s="40">
        <v>95</v>
      </c>
      <c r="F23" s="150"/>
      <c r="G23" s="55">
        <f t="shared" si="0"/>
        <v>0</v>
      </c>
      <c r="H23" s="27"/>
      <c r="I23" s="28"/>
      <c r="J23" s="24" t="s">
        <v>3</v>
      </c>
      <c r="K23" s="1" t="s">
        <v>4</v>
      </c>
      <c r="M23" s="2" t="s">
        <v>6</v>
      </c>
    </row>
    <row r="24" spans="1:13" x14ac:dyDescent="0.25">
      <c r="A24" s="37">
        <v>13</v>
      </c>
      <c r="B24" s="38"/>
      <c r="C24" s="39" t="s">
        <v>14</v>
      </c>
      <c r="D24" s="39" t="s">
        <v>10</v>
      </c>
      <c r="E24" s="40">
        <v>210</v>
      </c>
      <c r="F24" s="150"/>
      <c r="G24" s="55">
        <f t="shared" si="0"/>
        <v>0</v>
      </c>
      <c r="H24" s="27"/>
      <c r="I24" s="28"/>
      <c r="J24" s="24" t="s">
        <v>3</v>
      </c>
      <c r="K24" s="1" t="s">
        <v>4</v>
      </c>
      <c r="M24" s="2" t="s">
        <v>6</v>
      </c>
    </row>
    <row r="25" spans="1:13" x14ac:dyDescent="0.25">
      <c r="A25" s="37">
        <v>14</v>
      </c>
      <c r="B25" s="38"/>
      <c r="C25" s="39" t="s">
        <v>15</v>
      </c>
      <c r="D25" s="39" t="s">
        <v>2</v>
      </c>
      <c r="E25" s="40">
        <v>2</v>
      </c>
      <c r="F25" s="150"/>
      <c r="G25" s="55">
        <f t="shared" si="0"/>
        <v>0</v>
      </c>
      <c r="H25" s="27"/>
      <c r="I25" s="28"/>
      <c r="J25" s="24" t="s">
        <v>3</v>
      </c>
      <c r="K25" s="1" t="s">
        <v>4</v>
      </c>
      <c r="M25" s="2" t="s">
        <v>6</v>
      </c>
    </row>
    <row r="26" spans="1:13" x14ac:dyDescent="0.25">
      <c r="A26" s="37">
        <v>15</v>
      </c>
      <c r="B26" s="38"/>
      <c r="C26" s="39" t="s">
        <v>16</v>
      </c>
      <c r="D26" s="39" t="s">
        <v>2</v>
      </c>
      <c r="E26" s="40">
        <v>51</v>
      </c>
      <c r="F26" s="150"/>
      <c r="G26" s="55">
        <f t="shared" si="0"/>
        <v>0</v>
      </c>
      <c r="H26" s="27"/>
      <c r="I26" s="28"/>
      <c r="J26" s="24" t="s">
        <v>3</v>
      </c>
      <c r="K26" s="1" t="s">
        <v>4</v>
      </c>
      <c r="M26" s="2" t="s">
        <v>6</v>
      </c>
    </row>
    <row r="27" spans="1:13" x14ac:dyDescent="0.25">
      <c r="A27" s="37">
        <v>16</v>
      </c>
      <c r="B27" s="38"/>
      <c r="C27" s="39" t="s">
        <v>17</v>
      </c>
      <c r="D27" s="39" t="s">
        <v>2</v>
      </c>
      <c r="E27" s="40">
        <v>2</v>
      </c>
      <c r="F27" s="150"/>
      <c r="G27" s="55">
        <f t="shared" si="0"/>
        <v>0</v>
      </c>
      <c r="H27" s="27"/>
      <c r="I27" s="28"/>
      <c r="J27" s="26"/>
      <c r="K27" s="1" t="s">
        <v>4</v>
      </c>
      <c r="M27" s="2" t="s">
        <v>6</v>
      </c>
    </row>
    <row r="28" spans="1:13" x14ac:dyDescent="0.25">
      <c r="A28" s="37">
        <v>17</v>
      </c>
      <c r="B28" s="38"/>
      <c r="C28" s="39" t="s">
        <v>18</v>
      </c>
      <c r="D28" s="49"/>
      <c r="E28" s="40">
        <v>7</v>
      </c>
      <c r="F28" s="152"/>
      <c r="G28" s="55"/>
      <c r="H28" s="27"/>
      <c r="I28" s="28"/>
      <c r="J28" s="26"/>
      <c r="K28" s="1" t="s">
        <v>4</v>
      </c>
      <c r="M28" s="2" t="s">
        <v>6</v>
      </c>
    </row>
    <row r="29" spans="1:13" x14ac:dyDescent="0.25">
      <c r="A29" s="37">
        <v>18</v>
      </c>
      <c r="B29" s="38"/>
      <c r="C29" s="39" t="s">
        <v>19</v>
      </c>
      <c r="D29" s="39" t="s">
        <v>2</v>
      </c>
      <c r="E29" s="40">
        <v>7</v>
      </c>
      <c r="F29" s="150"/>
      <c r="G29" s="55">
        <f t="shared" si="0"/>
        <v>0</v>
      </c>
      <c r="H29" s="27"/>
      <c r="I29" s="28"/>
      <c r="J29" s="24" t="s">
        <v>3</v>
      </c>
      <c r="M29" s="2" t="s">
        <v>6</v>
      </c>
    </row>
    <row r="30" spans="1:13" x14ac:dyDescent="0.25">
      <c r="A30" s="37">
        <v>19</v>
      </c>
      <c r="B30" s="38"/>
      <c r="C30" s="39" t="s">
        <v>20</v>
      </c>
      <c r="D30" s="39" t="s">
        <v>2</v>
      </c>
      <c r="E30" s="40">
        <v>7</v>
      </c>
      <c r="F30" s="150"/>
      <c r="G30" s="55">
        <f t="shared" si="0"/>
        <v>0</v>
      </c>
      <c r="H30" s="27"/>
      <c r="I30" s="28"/>
      <c r="J30" s="24" t="s">
        <v>3</v>
      </c>
      <c r="M30" s="2" t="s">
        <v>6</v>
      </c>
    </row>
    <row r="31" spans="1:13" x14ac:dyDescent="0.25">
      <c r="A31" s="37">
        <v>20</v>
      </c>
      <c r="B31" s="38"/>
      <c r="C31" s="39" t="s">
        <v>21</v>
      </c>
      <c r="D31" s="39" t="s">
        <v>2</v>
      </c>
      <c r="E31" s="40">
        <v>7</v>
      </c>
      <c r="F31" s="150"/>
      <c r="G31" s="55">
        <f t="shared" si="0"/>
        <v>0</v>
      </c>
      <c r="H31" s="27"/>
      <c r="I31" s="28"/>
      <c r="J31" s="24" t="s">
        <v>3</v>
      </c>
      <c r="M31" s="2" t="s">
        <v>6</v>
      </c>
    </row>
    <row r="32" spans="1:13" x14ac:dyDescent="0.25">
      <c r="A32" s="37">
        <v>21</v>
      </c>
      <c r="B32" s="38"/>
      <c r="C32" s="39" t="s">
        <v>22</v>
      </c>
      <c r="D32" s="49"/>
      <c r="E32" s="40">
        <v>6</v>
      </c>
      <c r="F32" s="152"/>
      <c r="G32" s="55"/>
      <c r="H32" s="27"/>
      <c r="I32" s="28"/>
      <c r="J32" s="26"/>
      <c r="K32" s="1" t="s">
        <v>4</v>
      </c>
      <c r="M32" s="2" t="s">
        <v>6</v>
      </c>
    </row>
    <row r="33" spans="1:13" x14ac:dyDescent="0.25">
      <c r="A33" s="37">
        <v>22</v>
      </c>
      <c r="B33" s="38"/>
      <c r="C33" s="39" t="s">
        <v>23</v>
      </c>
      <c r="D33" s="39" t="s">
        <v>2</v>
      </c>
      <c r="E33" s="40">
        <v>6</v>
      </c>
      <c r="F33" s="150"/>
      <c r="G33" s="55">
        <f t="shared" si="0"/>
        <v>0</v>
      </c>
      <c r="H33" s="27"/>
      <c r="I33" s="28"/>
      <c r="J33" s="24" t="s">
        <v>3</v>
      </c>
      <c r="M33" s="2" t="s">
        <v>6</v>
      </c>
    </row>
    <row r="34" spans="1:13" x14ac:dyDescent="0.25">
      <c r="A34" s="37">
        <v>23</v>
      </c>
      <c r="B34" s="38"/>
      <c r="C34" s="39" t="s">
        <v>20</v>
      </c>
      <c r="D34" s="39" t="s">
        <v>2</v>
      </c>
      <c r="E34" s="40">
        <v>6</v>
      </c>
      <c r="F34" s="150"/>
      <c r="G34" s="55">
        <f t="shared" si="0"/>
        <v>0</v>
      </c>
      <c r="H34" s="27"/>
      <c r="I34" s="28"/>
      <c r="J34" s="24" t="s">
        <v>3</v>
      </c>
      <c r="M34" s="2" t="s">
        <v>6</v>
      </c>
    </row>
    <row r="35" spans="1:13" x14ac:dyDescent="0.25">
      <c r="A35" s="37">
        <v>24</v>
      </c>
      <c r="B35" s="38"/>
      <c r="C35" s="39" t="s">
        <v>21</v>
      </c>
      <c r="D35" s="39" t="s">
        <v>2</v>
      </c>
      <c r="E35" s="40">
        <v>6</v>
      </c>
      <c r="F35" s="150"/>
      <c r="G35" s="55">
        <f t="shared" si="0"/>
        <v>0</v>
      </c>
      <c r="H35" s="27"/>
      <c r="I35" s="28"/>
      <c r="J35" s="24" t="s">
        <v>3</v>
      </c>
      <c r="M35" s="2" t="s">
        <v>6</v>
      </c>
    </row>
    <row r="36" spans="1:13" x14ac:dyDescent="0.25">
      <c r="A36" s="37">
        <v>25</v>
      </c>
      <c r="B36" s="38"/>
      <c r="C36" s="39" t="s">
        <v>24</v>
      </c>
      <c r="D36" s="49"/>
      <c r="E36" s="40">
        <v>3</v>
      </c>
      <c r="F36" s="152"/>
      <c r="G36" s="55"/>
      <c r="H36" s="27"/>
      <c r="I36" s="28"/>
      <c r="J36" s="26"/>
      <c r="K36" s="1" t="s">
        <v>4</v>
      </c>
      <c r="M36" s="2" t="s">
        <v>6</v>
      </c>
    </row>
    <row r="37" spans="1:13" x14ac:dyDescent="0.25">
      <c r="A37" s="37">
        <v>26</v>
      </c>
      <c r="B37" s="38"/>
      <c r="C37" s="39" t="s">
        <v>25</v>
      </c>
      <c r="D37" s="39" t="s">
        <v>2</v>
      </c>
      <c r="E37" s="40">
        <v>3</v>
      </c>
      <c r="F37" s="150"/>
      <c r="G37" s="55">
        <f t="shared" si="0"/>
        <v>0</v>
      </c>
      <c r="H37" s="27"/>
      <c r="I37" s="28"/>
      <c r="J37" s="24" t="s">
        <v>3</v>
      </c>
      <c r="M37" s="2" t="s">
        <v>6</v>
      </c>
    </row>
    <row r="38" spans="1:13" x14ac:dyDescent="0.25">
      <c r="A38" s="37">
        <v>27</v>
      </c>
      <c r="B38" s="38"/>
      <c r="C38" s="39" t="s">
        <v>20</v>
      </c>
      <c r="D38" s="39" t="s">
        <v>2</v>
      </c>
      <c r="E38" s="40">
        <v>3</v>
      </c>
      <c r="F38" s="150"/>
      <c r="G38" s="55">
        <f t="shared" si="0"/>
        <v>0</v>
      </c>
      <c r="H38" s="27"/>
      <c r="I38" s="28"/>
      <c r="J38" s="24" t="s">
        <v>3</v>
      </c>
      <c r="M38" s="2" t="s">
        <v>6</v>
      </c>
    </row>
    <row r="39" spans="1:13" x14ac:dyDescent="0.25">
      <c r="A39" s="37">
        <v>28</v>
      </c>
      <c r="B39" s="38"/>
      <c r="C39" s="39" t="s">
        <v>21</v>
      </c>
      <c r="D39" s="39" t="s">
        <v>2</v>
      </c>
      <c r="E39" s="40">
        <v>3</v>
      </c>
      <c r="F39" s="150"/>
      <c r="G39" s="55">
        <f t="shared" si="0"/>
        <v>0</v>
      </c>
      <c r="H39" s="27"/>
      <c r="I39" s="28"/>
      <c r="J39" s="24" t="s">
        <v>3</v>
      </c>
      <c r="M39" s="2" t="s">
        <v>6</v>
      </c>
    </row>
    <row r="40" spans="1:13" x14ac:dyDescent="0.25">
      <c r="A40" s="37">
        <v>29</v>
      </c>
      <c r="B40" s="38"/>
      <c r="C40" s="39" t="s">
        <v>26</v>
      </c>
      <c r="D40" s="39" t="s">
        <v>2</v>
      </c>
      <c r="E40" s="40">
        <v>10</v>
      </c>
      <c r="F40" s="150"/>
      <c r="G40" s="55">
        <f t="shared" si="0"/>
        <v>0</v>
      </c>
      <c r="H40" s="27"/>
      <c r="I40" s="28"/>
      <c r="J40" s="24" t="s">
        <v>3</v>
      </c>
      <c r="K40" s="1" t="s">
        <v>4</v>
      </c>
      <c r="M40" s="2" t="s">
        <v>6</v>
      </c>
    </row>
    <row r="41" spans="1:13" x14ac:dyDescent="0.25">
      <c r="A41" s="37">
        <v>30</v>
      </c>
      <c r="B41" s="38"/>
      <c r="C41" s="39" t="s">
        <v>21</v>
      </c>
      <c r="D41" s="39" t="s">
        <v>2</v>
      </c>
      <c r="E41" s="40">
        <v>10</v>
      </c>
      <c r="F41" s="150"/>
      <c r="G41" s="55">
        <f t="shared" si="0"/>
        <v>0</v>
      </c>
      <c r="H41" s="27"/>
      <c r="I41" s="28"/>
      <c r="J41" s="24" t="s">
        <v>3</v>
      </c>
      <c r="M41" s="2" t="s">
        <v>6</v>
      </c>
    </row>
    <row r="42" spans="1:13" x14ac:dyDescent="0.25">
      <c r="A42" s="37">
        <v>31</v>
      </c>
      <c r="B42" s="38"/>
      <c r="C42" s="39" t="s">
        <v>27</v>
      </c>
      <c r="D42" s="39" t="s">
        <v>2</v>
      </c>
      <c r="E42" s="40">
        <v>3</v>
      </c>
      <c r="F42" s="150"/>
      <c r="G42" s="55">
        <f t="shared" si="0"/>
        <v>0</v>
      </c>
      <c r="H42" s="27"/>
      <c r="I42" s="28"/>
      <c r="J42" s="24" t="s">
        <v>3</v>
      </c>
      <c r="K42" s="1" t="s">
        <v>4</v>
      </c>
      <c r="M42" s="2" t="s">
        <v>6</v>
      </c>
    </row>
    <row r="43" spans="1:13" x14ac:dyDescent="0.25">
      <c r="A43" s="37">
        <v>32</v>
      </c>
      <c r="B43" s="38"/>
      <c r="C43" s="39" t="s">
        <v>21</v>
      </c>
      <c r="D43" s="39" t="s">
        <v>2</v>
      </c>
      <c r="E43" s="40">
        <v>3</v>
      </c>
      <c r="F43" s="150"/>
      <c r="G43" s="55">
        <f t="shared" si="0"/>
        <v>0</v>
      </c>
      <c r="H43" s="27"/>
      <c r="I43" s="28"/>
      <c r="J43" s="24" t="s">
        <v>3</v>
      </c>
      <c r="M43" s="2" t="s">
        <v>6</v>
      </c>
    </row>
    <row r="44" spans="1:13" x14ac:dyDescent="0.25">
      <c r="A44" s="37">
        <v>33</v>
      </c>
      <c r="B44" s="38"/>
      <c r="C44" s="39" t="s">
        <v>28</v>
      </c>
      <c r="D44" s="39" t="s">
        <v>2</v>
      </c>
      <c r="E44" s="40">
        <v>3</v>
      </c>
      <c r="F44" s="150"/>
      <c r="G44" s="55">
        <f t="shared" si="0"/>
        <v>0</v>
      </c>
      <c r="H44" s="27"/>
      <c r="I44" s="28"/>
      <c r="J44" s="24" t="s">
        <v>3</v>
      </c>
      <c r="K44" s="1" t="s">
        <v>4</v>
      </c>
      <c r="M44" s="2" t="s">
        <v>6</v>
      </c>
    </row>
    <row r="45" spans="1:13" x14ac:dyDescent="0.25">
      <c r="A45" s="37">
        <v>34</v>
      </c>
      <c r="B45" s="38"/>
      <c r="C45" s="39" t="s">
        <v>21</v>
      </c>
      <c r="D45" s="39" t="s">
        <v>2</v>
      </c>
      <c r="E45" s="40">
        <v>3</v>
      </c>
      <c r="F45" s="150"/>
      <c r="G45" s="55">
        <f t="shared" si="0"/>
        <v>0</v>
      </c>
      <c r="H45" s="27"/>
      <c r="I45" s="28"/>
      <c r="J45" s="24" t="s">
        <v>3</v>
      </c>
      <c r="M45" s="2" t="s">
        <v>6</v>
      </c>
    </row>
    <row r="46" spans="1:13" x14ac:dyDescent="0.25">
      <c r="A46" s="37">
        <v>35</v>
      </c>
      <c r="B46" s="38"/>
      <c r="C46" s="39" t="s">
        <v>29</v>
      </c>
      <c r="D46" s="39" t="s">
        <v>2</v>
      </c>
      <c r="E46" s="40">
        <v>17</v>
      </c>
      <c r="F46" s="150"/>
      <c r="G46" s="55">
        <f t="shared" si="0"/>
        <v>0</v>
      </c>
      <c r="H46" s="27"/>
      <c r="I46" s="28"/>
      <c r="J46" s="24" t="s">
        <v>3</v>
      </c>
      <c r="K46" s="1" t="s">
        <v>4</v>
      </c>
      <c r="M46" s="2" t="s">
        <v>6</v>
      </c>
    </row>
    <row r="47" spans="1:13" x14ac:dyDescent="0.25">
      <c r="A47" s="37">
        <v>36</v>
      </c>
      <c r="B47" s="38"/>
      <c r="C47" s="39" t="s">
        <v>30</v>
      </c>
      <c r="D47" s="39" t="s">
        <v>2</v>
      </c>
      <c r="E47" s="40">
        <v>3</v>
      </c>
      <c r="F47" s="150"/>
      <c r="G47" s="55">
        <f t="shared" si="0"/>
        <v>0</v>
      </c>
      <c r="H47" s="27"/>
      <c r="I47" s="28"/>
      <c r="J47" s="24" t="s">
        <v>3</v>
      </c>
      <c r="K47" s="1" t="s">
        <v>4</v>
      </c>
      <c r="M47" s="2" t="s">
        <v>6</v>
      </c>
    </row>
    <row r="48" spans="1:13" x14ac:dyDescent="0.25">
      <c r="A48" s="37">
        <v>37</v>
      </c>
      <c r="B48" s="38"/>
      <c r="C48" s="39" t="s">
        <v>31</v>
      </c>
      <c r="D48" s="39" t="s">
        <v>2</v>
      </c>
      <c r="E48" s="40">
        <v>20</v>
      </c>
      <c r="F48" s="150"/>
      <c r="G48" s="55">
        <f t="shared" ref="G48:G79" si="1">E48*F48</f>
        <v>0</v>
      </c>
      <c r="H48" s="27"/>
      <c r="I48" s="28"/>
      <c r="J48" s="24" t="s">
        <v>32</v>
      </c>
      <c r="K48" s="1" t="s">
        <v>4</v>
      </c>
      <c r="M48" s="2" t="s">
        <v>6</v>
      </c>
    </row>
    <row r="49" spans="1:13" x14ac:dyDescent="0.25">
      <c r="A49" s="37">
        <v>38</v>
      </c>
      <c r="B49" s="38"/>
      <c r="C49" s="39" t="s">
        <v>33</v>
      </c>
      <c r="D49" s="39" t="s">
        <v>2</v>
      </c>
      <c r="E49" s="40">
        <v>80</v>
      </c>
      <c r="F49" s="150"/>
      <c r="G49" s="55">
        <f t="shared" si="1"/>
        <v>0</v>
      </c>
      <c r="H49" s="27"/>
      <c r="I49" s="28"/>
      <c r="J49" s="24" t="s">
        <v>32</v>
      </c>
      <c r="M49" s="2" t="s">
        <v>6</v>
      </c>
    </row>
    <row r="50" spans="1:13" x14ac:dyDescent="0.25">
      <c r="A50" s="37">
        <v>39</v>
      </c>
      <c r="B50" s="38"/>
      <c r="C50" s="39" t="s">
        <v>34</v>
      </c>
      <c r="D50" s="39" t="s">
        <v>2</v>
      </c>
      <c r="E50" s="40">
        <v>40</v>
      </c>
      <c r="F50" s="150"/>
      <c r="G50" s="55">
        <f t="shared" si="1"/>
        <v>0</v>
      </c>
      <c r="H50" s="27"/>
      <c r="I50" s="28"/>
      <c r="J50" s="24" t="s">
        <v>32</v>
      </c>
      <c r="K50" s="1" t="s">
        <v>4</v>
      </c>
      <c r="M50" s="2" t="s">
        <v>6</v>
      </c>
    </row>
    <row r="51" spans="1:13" x14ac:dyDescent="0.25">
      <c r="A51" s="37">
        <v>40</v>
      </c>
      <c r="B51" s="38"/>
      <c r="C51" s="39" t="s">
        <v>35</v>
      </c>
      <c r="D51" s="39" t="s">
        <v>2</v>
      </c>
      <c r="E51" s="40">
        <v>9</v>
      </c>
      <c r="F51" s="150"/>
      <c r="G51" s="55">
        <f t="shared" si="1"/>
        <v>0</v>
      </c>
      <c r="H51" s="27"/>
      <c r="I51" s="28"/>
      <c r="J51" s="24" t="s">
        <v>32</v>
      </c>
      <c r="K51" s="1" t="s">
        <v>4</v>
      </c>
      <c r="M51" s="2" t="s">
        <v>6</v>
      </c>
    </row>
    <row r="52" spans="1:13" x14ac:dyDescent="0.25">
      <c r="A52" s="37">
        <v>41</v>
      </c>
      <c r="B52" s="38"/>
      <c r="C52" s="39" t="s">
        <v>36</v>
      </c>
      <c r="D52" s="39" t="s">
        <v>2</v>
      </c>
      <c r="E52" s="40">
        <v>2</v>
      </c>
      <c r="F52" s="150"/>
      <c r="G52" s="55">
        <f t="shared" si="1"/>
        <v>0</v>
      </c>
      <c r="H52" s="27"/>
      <c r="I52" s="28"/>
      <c r="J52" s="24" t="s">
        <v>32</v>
      </c>
      <c r="K52" s="1" t="s">
        <v>4</v>
      </c>
      <c r="M52" s="2" t="s">
        <v>6</v>
      </c>
    </row>
    <row r="53" spans="1:13" x14ac:dyDescent="0.25">
      <c r="A53" s="37">
        <v>42</v>
      </c>
      <c r="B53" s="38"/>
      <c r="C53" s="39" t="s">
        <v>37</v>
      </c>
      <c r="D53" s="39" t="s">
        <v>2</v>
      </c>
      <c r="E53" s="40">
        <v>2</v>
      </c>
      <c r="F53" s="150"/>
      <c r="G53" s="55">
        <f t="shared" si="1"/>
        <v>0</v>
      </c>
      <c r="H53" s="27"/>
      <c r="I53" s="28"/>
      <c r="J53" s="24" t="s">
        <v>32</v>
      </c>
      <c r="M53" s="2" t="s">
        <v>6</v>
      </c>
    </row>
    <row r="54" spans="1:13" x14ac:dyDescent="0.25">
      <c r="A54" s="37">
        <v>43</v>
      </c>
      <c r="B54" s="38"/>
      <c r="C54" s="39" t="s">
        <v>38</v>
      </c>
      <c r="D54" s="39" t="s">
        <v>10</v>
      </c>
      <c r="E54" s="40">
        <v>96</v>
      </c>
      <c r="F54" s="150"/>
      <c r="G54" s="55">
        <f t="shared" si="1"/>
        <v>0</v>
      </c>
      <c r="H54" s="27"/>
      <c r="I54" s="28"/>
      <c r="J54" s="24" t="s">
        <v>3</v>
      </c>
      <c r="K54" s="1" t="s">
        <v>4</v>
      </c>
      <c r="M54" s="2" t="s">
        <v>6</v>
      </c>
    </row>
    <row r="55" spans="1:13" x14ac:dyDescent="0.25">
      <c r="A55" s="37">
        <v>44</v>
      </c>
      <c r="B55" s="38"/>
      <c r="C55" s="39" t="s">
        <v>39</v>
      </c>
      <c r="D55" s="39" t="s">
        <v>10</v>
      </c>
      <c r="E55" s="40">
        <v>66</v>
      </c>
      <c r="F55" s="150"/>
      <c r="G55" s="55">
        <f t="shared" si="1"/>
        <v>0</v>
      </c>
      <c r="H55" s="27"/>
      <c r="I55" s="28"/>
      <c r="J55" s="24" t="s">
        <v>3</v>
      </c>
      <c r="K55" s="1" t="s">
        <v>4</v>
      </c>
      <c r="M55" s="2" t="s">
        <v>6</v>
      </c>
    </row>
    <row r="56" spans="1:13" x14ac:dyDescent="0.25">
      <c r="A56" s="37">
        <v>45</v>
      </c>
      <c r="B56" s="38"/>
      <c r="C56" s="39" t="s">
        <v>40</v>
      </c>
      <c r="D56" s="39" t="s">
        <v>10</v>
      </c>
      <c r="E56" s="40">
        <v>12</v>
      </c>
      <c r="F56" s="150"/>
      <c r="G56" s="55">
        <f t="shared" si="1"/>
        <v>0</v>
      </c>
      <c r="H56" s="27"/>
      <c r="I56" s="28"/>
      <c r="J56" s="24" t="s">
        <v>3</v>
      </c>
      <c r="K56" s="1" t="s">
        <v>4</v>
      </c>
      <c r="M56" s="2" t="s">
        <v>6</v>
      </c>
    </row>
    <row r="57" spans="1:13" x14ac:dyDescent="0.25">
      <c r="A57" s="37">
        <v>46</v>
      </c>
      <c r="B57" s="38"/>
      <c r="C57" s="39" t="s">
        <v>221</v>
      </c>
      <c r="D57" s="39" t="s">
        <v>10</v>
      </c>
      <c r="E57" s="40">
        <v>96</v>
      </c>
      <c r="F57" s="150"/>
      <c r="G57" s="55">
        <f t="shared" si="1"/>
        <v>0</v>
      </c>
      <c r="H57" s="27"/>
      <c r="I57" s="28"/>
      <c r="J57" s="24" t="s">
        <v>3</v>
      </c>
      <c r="K57" s="1" t="s">
        <v>4</v>
      </c>
      <c r="M57" s="2" t="s">
        <v>6</v>
      </c>
    </row>
    <row r="58" spans="1:13" x14ac:dyDescent="0.25">
      <c r="A58" s="37">
        <v>47</v>
      </c>
      <c r="B58" s="38"/>
      <c r="C58" s="39" t="s">
        <v>41</v>
      </c>
      <c r="D58" s="39" t="s">
        <v>2</v>
      </c>
      <c r="E58" s="40">
        <v>2</v>
      </c>
      <c r="F58" s="150"/>
      <c r="G58" s="55">
        <f t="shared" si="1"/>
        <v>0</v>
      </c>
      <c r="H58" s="27"/>
      <c r="I58" s="28"/>
      <c r="J58" s="24" t="s">
        <v>3</v>
      </c>
      <c r="K58" s="1" t="s">
        <v>4</v>
      </c>
      <c r="M58" s="2" t="s">
        <v>6</v>
      </c>
    </row>
    <row r="59" spans="1:13" x14ac:dyDescent="0.25">
      <c r="A59" s="37">
        <v>48</v>
      </c>
      <c r="B59" s="38"/>
      <c r="C59" s="39" t="s">
        <v>42</v>
      </c>
      <c r="D59" s="39" t="s">
        <v>2</v>
      </c>
      <c r="E59" s="40">
        <v>2</v>
      </c>
      <c r="F59" s="150"/>
      <c r="G59" s="55">
        <f t="shared" si="1"/>
        <v>0</v>
      </c>
      <c r="H59" s="27"/>
      <c r="I59" s="28"/>
      <c r="J59" s="24" t="s">
        <v>3</v>
      </c>
      <c r="K59" s="1" t="s">
        <v>4</v>
      </c>
      <c r="M59" s="2" t="s">
        <v>6</v>
      </c>
    </row>
    <row r="60" spans="1:13" x14ac:dyDescent="0.25">
      <c r="A60" s="37">
        <v>49</v>
      </c>
      <c r="B60" s="38"/>
      <c r="C60" s="39" t="s">
        <v>43</v>
      </c>
      <c r="D60" s="39" t="s">
        <v>2</v>
      </c>
      <c r="E60" s="40">
        <v>2</v>
      </c>
      <c r="F60" s="150"/>
      <c r="G60" s="55">
        <f t="shared" si="1"/>
        <v>0</v>
      </c>
      <c r="H60" s="27"/>
      <c r="I60" s="28"/>
      <c r="J60" s="24" t="s">
        <v>3</v>
      </c>
      <c r="K60" s="1" t="s">
        <v>4</v>
      </c>
      <c r="M60" s="2" t="s">
        <v>6</v>
      </c>
    </row>
    <row r="61" spans="1:13" x14ac:dyDescent="0.25">
      <c r="A61" s="37">
        <v>50</v>
      </c>
      <c r="B61" s="38"/>
      <c r="C61" s="39" t="s">
        <v>44</v>
      </c>
      <c r="D61" s="39" t="s">
        <v>2</v>
      </c>
      <c r="E61" s="40">
        <v>2</v>
      </c>
      <c r="F61" s="150"/>
      <c r="G61" s="55">
        <f t="shared" si="1"/>
        <v>0</v>
      </c>
      <c r="H61" s="27"/>
      <c r="I61" s="28"/>
      <c r="J61" s="24" t="s">
        <v>32</v>
      </c>
      <c r="M61" s="2" t="s">
        <v>6</v>
      </c>
    </row>
    <row r="62" spans="1:13" x14ac:dyDescent="0.25">
      <c r="A62" s="37">
        <v>51</v>
      </c>
      <c r="B62" s="38"/>
      <c r="C62" s="39" t="s">
        <v>45</v>
      </c>
      <c r="D62" s="49"/>
      <c r="E62" s="40">
        <v>2</v>
      </c>
      <c r="F62" s="152"/>
      <c r="G62" s="55"/>
      <c r="H62" s="27"/>
      <c r="I62" s="28"/>
      <c r="J62" s="24" t="s">
        <v>3</v>
      </c>
      <c r="K62" s="1" t="s">
        <v>4</v>
      </c>
      <c r="M62" s="2" t="s">
        <v>6</v>
      </c>
    </row>
    <row r="63" spans="1:13" x14ac:dyDescent="0.25">
      <c r="A63" s="37">
        <v>52</v>
      </c>
      <c r="B63" s="38"/>
      <c r="C63" s="39" t="s">
        <v>46</v>
      </c>
      <c r="D63" s="39" t="s">
        <v>2</v>
      </c>
      <c r="E63" s="40">
        <v>2</v>
      </c>
      <c r="F63" s="150"/>
      <c r="G63" s="55">
        <f t="shared" si="1"/>
        <v>0</v>
      </c>
      <c r="H63" s="27"/>
      <c r="I63" s="28"/>
      <c r="J63" s="24" t="s">
        <v>3</v>
      </c>
      <c r="M63" s="2" t="s">
        <v>6</v>
      </c>
    </row>
    <row r="64" spans="1:13" x14ac:dyDescent="0.25">
      <c r="A64" s="37">
        <v>53</v>
      </c>
      <c r="B64" s="38"/>
      <c r="C64" s="39" t="s">
        <v>21</v>
      </c>
      <c r="D64" s="39" t="s">
        <v>2</v>
      </c>
      <c r="E64" s="40">
        <v>2</v>
      </c>
      <c r="F64" s="150"/>
      <c r="G64" s="55">
        <f t="shared" si="1"/>
        <v>0</v>
      </c>
      <c r="H64" s="27"/>
      <c r="I64" s="28"/>
      <c r="J64" s="24" t="s">
        <v>3</v>
      </c>
      <c r="M64" s="2" t="s">
        <v>6</v>
      </c>
    </row>
    <row r="65" spans="1:13" x14ac:dyDescent="0.25">
      <c r="A65" s="37">
        <v>54</v>
      </c>
      <c r="B65" s="38"/>
      <c r="C65" s="39" t="s">
        <v>47</v>
      </c>
      <c r="D65" s="39" t="s">
        <v>2</v>
      </c>
      <c r="E65" s="40">
        <v>4</v>
      </c>
      <c r="F65" s="150"/>
      <c r="G65" s="55">
        <f t="shared" si="1"/>
        <v>0</v>
      </c>
      <c r="H65" s="27"/>
      <c r="I65" s="28"/>
      <c r="J65" s="24" t="s">
        <v>3</v>
      </c>
      <c r="M65" s="2" t="s">
        <v>6</v>
      </c>
    </row>
    <row r="66" spans="1:13" x14ac:dyDescent="0.25">
      <c r="A66" s="37">
        <v>55</v>
      </c>
      <c r="B66" s="38"/>
      <c r="C66" s="39" t="s">
        <v>48</v>
      </c>
      <c r="D66" s="39" t="s">
        <v>2</v>
      </c>
      <c r="E66" s="40">
        <v>2</v>
      </c>
      <c r="F66" s="150"/>
      <c r="G66" s="55">
        <f t="shared" si="1"/>
        <v>0</v>
      </c>
      <c r="H66" s="27"/>
      <c r="I66" s="28"/>
      <c r="J66" s="24" t="s">
        <v>3</v>
      </c>
      <c r="M66" s="2" t="s">
        <v>6</v>
      </c>
    </row>
    <row r="67" spans="1:13" x14ac:dyDescent="0.25">
      <c r="A67" s="37">
        <v>56</v>
      </c>
      <c r="B67" s="38"/>
      <c r="C67" s="39" t="s">
        <v>9</v>
      </c>
      <c r="D67" s="39" t="s">
        <v>10</v>
      </c>
      <c r="E67" s="40">
        <v>162</v>
      </c>
      <c r="F67" s="150"/>
      <c r="G67" s="55">
        <f t="shared" si="1"/>
        <v>0</v>
      </c>
      <c r="H67" s="27"/>
      <c r="I67" s="28"/>
      <c r="J67" s="24" t="s">
        <v>3</v>
      </c>
      <c r="K67" s="1" t="s">
        <v>4</v>
      </c>
      <c r="M67" s="2" t="s">
        <v>6</v>
      </c>
    </row>
    <row r="68" spans="1:13" x14ac:dyDescent="0.25">
      <c r="A68" s="37">
        <v>57</v>
      </c>
      <c r="B68" s="38"/>
      <c r="C68" s="39" t="s">
        <v>49</v>
      </c>
      <c r="D68" s="39" t="s">
        <v>10</v>
      </c>
      <c r="E68" s="40">
        <v>45</v>
      </c>
      <c r="F68" s="150"/>
      <c r="G68" s="55">
        <f t="shared" si="1"/>
        <v>0</v>
      </c>
      <c r="H68" s="27"/>
      <c r="I68" s="28"/>
      <c r="J68" s="24" t="s">
        <v>3</v>
      </c>
      <c r="K68" s="1" t="s">
        <v>4</v>
      </c>
      <c r="M68" s="2" t="s">
        <v>6</v>
      </c>
    </row>
    <row r="69" spans="1:13" x14ac:dyDescent="0.25">
      <c r="A69" s="37">
        <v>58</v>
      </c>
      <c r="B69" s="38"/>
      <c r="C69" s="39" t="s">
        <v>50</v>
      </c>
      <c r="D69" s="39" t="s">
        <v>2</v>
      </c>
      <c r="E69" s="40">
        <v>2</v>
      </c>
      <c r="F69" s="150"/>
      <c r="G69" s="55">
        <f t="shared" si="1"/>
        <v>0</v>
      </c>
      <c r="H69" s="27"/>
      <c r="I69" s="28"/>
      <c r="J69" s="24" t="s">
        <v>3</v>
      </c>
      <c r="K69" s="1" t="s">
        <v>4</v>
      </c>
      <c r="M69" s="2" t="s">
        <v>6</v>
      </c>
    </row>
    <row r="70" spans="1:13" x14ac:dyDescent="0.25">
      <c r="A70" s="37">
        <v>59</v>
      </c>
      <c r="B70" s="38"/>
      <c r="C70" s="39" t="s">
        <v>51</v>
      </c>
      <c r="D70" s="39" t="s">
        <v>2</v>
      </c>
      <c r="E70" s="40">
        <v>8</v>
      </c>
      <c r="F70" s="150"/>
      <c r="G70" s="55">
        <f t="shared" si="1"/>
        <v>0</v>
      </c>
      <c r="H70" s="27"/>
      <c r="I70" s="28"/>
      <c r="J70" s="24" t="s">
        <v>3</v>
      </c>
      <c r="K70" s="1" t="s">
        <v>4</v>
      </c>
      <c r="M70" s="2" t="s">
        <v>6</v>
      </c>
    </row>
    <row r="71" spans="1:13" x14ac:dyDescent="0.25">
      <c r="A71" s="37">
        <v>60</v>
      </c>
      <c r="B71" s="38"/>
      <c r="C71" s="39" t="s">
        <v>52</v>
      </c>
      <c r="D71" s="39" t="s">
        <v>10</v>
      </c>
      <c r="E71" s="40">
        <v>45</v>
      </c>
      <c r="F71" s="150"/>
      <c r="G71" s="55">
        <f t="shared" si="1"/>
        <v>0</v>
      </c>
      <c r="H71" s="27"/>
      <c r="I71" s="28"/>
      <c r="J71" s="24" t="s">
        <v>3</v>
      </c>
      <c r="K71" s="1" t="s">
        <v>4</v>
      </c>
      <c r="M71" s="2" t="s">
        <v>6</v>
      </c>
    </row>
    <row r="72" spans="1:13" x14ac:dyDescent="0.25">
      <c r="A72" s="37">
        <v>61</v>
      </c>
      <c r="B72" s="38"/>
      <c r="C72" s="39" t="s">
        <v>53</v>
      </c>
      <c r="D72" s="39" t="s">
        <v>54</v>
      </c>
      <c r="E72" s="40">
        <v>1</v>
      </c>
      <c r="F72" s="150"/>
      <c r="G72" s="55">
        <f t="shared" si="1"/>
        <v>0</v>
      </c>
      <c r="H72" s="27"/>
      <c r="I72" s="28"/>
      <c r="J72" s="24" t="s">
        <v>3</v>
      </c>
      <c r="K72" s="1" t="s">
        <v>4</v>
      </c>
      <c r="M72" s="2" t="s">
        <v>6</v>
      </c>
    </row>
    <row r="73" spans="1:13" x14ac:dyDescent="0.25">
      <c r="A73" s="37">
        <v>62</v>
      </c>
      <c r="B73" s="38"/>
      <c r="C73" s="39" t="s">
        <v>55</v>
      </c>
      <c r="D73" s="39" t="s">
        <v>2</v>
      </c>
      <c r="E73" s="40">
        <v>1</v>
      </c>
      <c r="F73" s="150"/>
      <c r="G73" s="55">
        <f t="shared" si="1"/>
        <v>0</v>
      </c>
      <c r="H73" s="27"/>
      <c r="I73" s="28"/>
      <c r="J73" s="24" t="s">
        <v>3</v>
      </c>
      <c r="K73" s="1" t="s">
        <v>4</v>
      </c>
      <c r="M73" s="2" t="s">
        <v>6</v>
      </c>
    </row>
    <row r="74" spans="1:13" x14ac:dyDescent="0.25">
      <c r="A74" s="37">
        <v>63</v>
      </c>
      <c r="B74" s="38"/>
      <c r="C74" s="39" t="s">
        <v>56</v>
      </c>
      <c r="D74" s="39" t="s">
        <v>2</v>
      </c>
      <c r="E74" s="40">
        <v>1</v>
      </c>
      <c r="F74" s="150"/>
      <c r="G74" s="55">
        <f t="shared" si="1"/>
        <v>0</v>
      </c>
      <c r="H74" s="27"/>
      <c r="I74" s="28"/>
      <c r="J74" s="24" t="s">
        <v>3</v>
      </c>
      <c r="K74" s="1" t="s">
        <v>4</v>
      </c>
      <c r="M74" s="2" t="s">
        <v>6</v>
      </c>
    </row>
    <row r="75" spans="1:13" x14ac:dyDescent="0.25">
      <c r="A75" s="37">
        <v>64</v>
      </c>
      <c r="B75" s="38"/>
      <c r="C75" s="39" t="s">
        <v>57</v>
      </c>
      <c r="D75" s="39" t="s">
        <v>10</v>
      </c>
      <c r="E75" s="40">
        <v>12</v>
      </c>
      <c r="F75" s="150"/>
      <c r="G75" s="55">
        <f t="shared" si="1"/>
        <v>0</v>
      </c>
      <c r="H75" s="27"/>
      <c r="I75" s="28"/>
      <c r="J75" s="24" t="s">
        <v>3</v>
      </c>
      <c r="K75" s="1" t="s">
        <v>4</v>
      </c>
      <c r="M75" s="2" t="s">
        <v>6</v>
      </c>
    </row>
    <row r="76" spans="1:13" x14ac:dyDescent="0.25">
      <c r="A76" s="37">
        <v>65</v>
      </c>
      <c r="B76" s="38"/>
      <c r="C76" s="39" t="s">
        <v>58</v>
      </c>
      <c r="D76" s="39" t="s">
        <v>10</v>
      </c>
      <c r="E76" s="40">
        <v>140</v>
      </c>
      <c r="F76" s="150"/>
      <c r="G76" s="55">
        <f t="shared" si="1"/>
        <v>0</v>
      </c>
      <c r="H76" s="27"/>
      <c r="I76" s="28"/>
      <c r="J76" s="24" t="s">
        <v>3</v>
      </c>
      <c r="K76" s="1" t="s">
        <v>4</v>
      </c>
      <c r="M76" s="2" t="s">
        <v>6</v>
      </c>
    </row>
    <row r="77" spans="1:13" x14ac:dyDescent="0.25">
      <c r="A77" s="37">
        <v>66</v>
      </c>
      <c r="B77" s="38"/>
      <c r="C77" s="39" t="s">
        <v>59</v>
      </c>
      <c r="D77" s="39" t="s">
        <v>2</v>
      </c>
      <c r="E77" s="40">
        <v>7</v>
      </c>
      <c r="F77" s="150"/>
      <c r="G77" s="55">
        <f t="shared" si="1"/>
        <v>0</v>
      </c>
      <c r="H77" s="27"/>
      <c r="I77" s="28"/>
      <c r="J77" s="24" t="s">
        <v>3</v>
      </c>
      <c r="K77" s="1" t="s">
        <v>4</v>
      </c>
      <c r="M77" s="2" t="s">
        <v>6</v>
      </c>
    </row>
    <row r="78" spans="1:13" x14ac:dyDescent="0.25">
      <c r="A78" s="37">
        <v>67</v>
      </c>
      <c r="B78" s="38"/>
      <c r="C78" s="39" t="s">
        <v>60</v>
      </c>
      <c r="D78" s="39" t="s">
        <v>2</v>
      </c>
      <c r="E78" s="40">
        <v>7</v>
      </c>
      <c r="F78" s="150"/>
      <c r="G78" s="55">
        <f t="shared" si="1"/>
        <v>0</v>
      </c>
      <c r="H78" s="27"/>
      <c r="I78" s="28"/>
      <c r="J78" s="24" t="s">
        <v>3</v>
      </c>
      <c r="K78" s="1" t="s">
        <v>4</v>
      </c>
      <c r="M78" s="2" t="s">
        <v>6</v>
      </c>
    </row>
    <row r="79" spans="1:13" x14ac:dyDescent="0.25">
      <c r="A79" s="37">
        <v>68</v>
      </c>
      <c r="B79" s="38"/>
      <c r="C79" s="39" t="s">
        <v>61</v>
      </c>
      <c r="D79" s="39" t="s">
        <v>2</v>
      </c>
      <c r="E79" s="40">
        <v>21</v>
      </c>
      <c r="F79" s="150"/>
      <c r="G79" s="55">
        <f t="shared" si="1"/>
        <v>0</v>
      </c>
      <c r="H79" s="27"/>
      <c r="I79" s="28"/>
      <c r="J79" s="24" t="s">
        <v>3</v>
      </c>
      <c r="K79" s="1" t="s">
        <v>4</v>
      </c>
      <c r="M79" s="2" t="s">
        <v>6</v>
      </c>
    </row>
    <row r="80" spans="1:13" x14ac:dyDescent="0.25">
      <c r="A80" s="37">
        <v>69</v>
      </c>
      <c r="B80" s="38"/>
      <c r="C80" s="39" t="s">
        <v>62</v>
      </c>
      <c r="D80" s="39" t="s">
        <v>2</v>
      </c>
      <c r="E80" s="40">
        <v>1</v>
      </c>
      <c r="F80" s="150"/>
      <c r="G80" s="55">
        <f t="shared" ref="G80:G101" si="2">E80*F80</f>
        <v>0</v>
      </c>
      <c r="H80" s="27"/>
      <c r="I80" s="28"/>
      <c r="J80" s="24" t="s">
        <v>3</v>
      </c>
      <c r="K80" s="1" t="s">
        <v>4</v>
      </c>
      <c r="M80" s="2" t="s">
        <v>6</v>
      </c>
    </row>
    <row r="81" spans="1:13" x14ac:dyDescent="0.25">
      <c r="A81" s="37">
        <v>70</v>
      </c>
      <c r="B81" s="38"/>
      <c r="C81" s="39" t="s">
        <v>63</v>
      </c>
      <c r="D81" s="39" t="s">
        <v>10</v>
      </c>
      <c r="E81" s="40">
        <v>122</v>
      </c>
      <c r="F81" s="150"/>
      <c r="G81" s="55">
        <f t="shared" si="2"/>
        <v>0</v>
      </c>
      <c r="H81" s="27"/>
      <c r="I81" s="28"/>
      <c r="J81" s="24" t="s">
        <v>3</v>
      </c>
      <c r="K81" s="1" t="s">
        <v>4</v>
      </c>
      <c r="M81" s="2" t="s">
        <v>6</v>
      </c>
    </row>
    <row r="82" spans="1:13" x14ac:dyDescent="0.25">
      <c r="A82" s="37">
        <v>71</v>
      </c>
      <c r="B82" s="38"/>
      <c r="C82" s="39" t="s">
        <v>64</v>
      </c>
      <c r="D82" s="39" t="s">
        <v>2</v>
      </c>
      <c r="E82" s="40">
        <v>1</v>
      </c>
      <c r="F82" s="150"/>
      <c r="G82" s="55">
        <f t="shared" si="2"/>
        <v>0</v>
      </c>
      <c r="H82" s="27"/>
      <c r="I82" s="28"/>
      <c r="J82" s="24" t="s">
        <v>3</v>
      </c>
      <c r="K82" s="1" t="s">
        <v>4</v>
      </c>
      <c r="M82" s="2" t="s">
        <v>6</v>
      </c>
    </row>
    <row r="83" spans="1:13" x14ac:dyDescent="0.25">
      <c r="A83" s="37">
        <v>72</v>
      </c>
      <c r="B83" s="38"/>
      <c r="C83" s="39" t="s">
        <v>65</v>
      </c>
      <c r="D83" s="39" t="s">
        <v>2</v>
      </c>
      <c r="E83" s="40">
        <v>40</v>
      </c>
      <c r="F83" s="150"/>
      <c r="G83" s="55">
        <f t="shared" si="2"/>
        <v>0</v>
      </c>
      <c r="H83" s="27"/>
      <c r="I83" s="28"/>
      <c r="J83" s="24" t="s">
        <v>3</v>
      </c>
      <c r="K83" s="1" t="s">
        <v>4</v>
      </c>
      <c r="M83" s="2" t="s">
        <v>6</v>
      </c>
    </row>
    <row r="84" spans="1:13" x14ac:dyDescent="0.25">
      <c r="A84" s="37">
        <v>73</v>
      </c>
      <c r="B84" s="38"/>
      <c r="C84" s="39" t="s">
        <v>66</v>
      </c>
      <c r="D84" s="39" t="s">
        <v>2</v>
      </c>
      <c r="E84" s="40">
        <v>10</v>
      </c>
      <c r="F84" s="150"/>
      <c r="G84" s="55">
        <f t="shared" si="2"/>
        <v>0</v>
      </c>
      <c r="H84" s="27"/>
      <c r="I84" s="28"/>
      <c r="J84" s="24" t="s">
        <v>3</v>
      </c>
      <c r="K84" s="1" t="s">
        <v>4</v>
      </c>
      <c r="M84" s="2" t="s">
        <v>6</v>
      </c>
    </row>
    <row r="85" spans="1:13" x14ac:dyDescent="0.25">
      <c r="A85" s="37">
        <v>74</v>
      </c>
      <c r="B85" s="38"/>
      <c r="C85" s="39" t="s">
        <v>67</v>
      </c>
      <c r="D85" s="39" t="s">
        <v>2</v>
      </c>
      <c r="E85" s="40">
        <v>7</v>
      </c>
      <c r="F85" s="150"/>
      <c r="G85" s="55">
        <f t="shared" si="2"/>
        <v>0</v>
      </c>
      <c r="H85" s="27"/>
      <c r="I85" s="28"/>
      <c r="J85" s="24" t="s">
        <v>3</v>
      </c>
      <c r="K85" s="1" t="s">
        <v>4</v>
      </c>
      <c r="M85" s="2" t="s">
        <v>6</v>
      </c>
    </row>
    <row r="86" spans="1:13" x14ac:dyDescent="0.25">
      <c r="A86" s="37">
        <v>75</v>
      </c>
      <c r="B86" s="38"/>
      <c r="C86" s="39" t="s">
        <v>68</v>
      </c>
      <c r="D86" s="39" t="s">
        <v>2</v>
      </c>
      <c r="E86" s="40">
        <v>37</v>
      </c>
      <c r="F86" s="150"/>
      <c r="G86" s="55">
        <f t="shared" si="2"/>
        <v>0</v>
      </c>
      <c r="H86" s="27"/>
      <c r="I86" s="28"/>
      <c r="J86" s="24" t="s">
        <v>3</v>
      </c>
      <c r="K86" s="1" t="s">
        <v>4</v>
      </c>
      <c r="M86" s="2" t="s">
        <v>6</v>
      </c>
    </row>
    <row r="87" spans="1:13" x14ac:dyDescent="0.25">
      <c r="A87" s="37">
        <v>76</v>
      </c>
      <c r="B87" s="38"/>
      <c r="C87" s="39" t="s">
        <v>69</v>
      </c>
      <c r="D87" s="39" t="s">
        <v>2</v>
      </c>
      <c r="E87" s="40">
        <v>12</v>
      </c>
      <c r="F87" s="150"/>
      <c r="G87" s="55">
        <f t="shared" si="2"/>
        <v>0</v>
      </c>
      <c r="H87" s="27"/>
      <c r="I87" s="28"/>
      <c r="J87" s="24" t="s">
        <v>3</v>
      </c>
      <c r="K87" s="1" t="s">
        <v>4</v>
      </c>
      <c r="M87" s="2" t="s">
        <v>6</v>
      </c>
    </row>
    <row r="88" spans="1:13" x14ac:dyDescent="0.25">
      <c r="A88" s="37">
        <v>77</v>
      </c>
      <c r="B88" s="38"/>
      <c r="C88" s="39" t="s">
        <v>70</v>
      </c>
      <c r="D88" s="39" t="s">
        <v>2</v>
      </c>
      <c r="E88" s="40">
        <v>10</v>
      </c>
      <c r="F88" s="150"/>
      <c r="G88" s="55">
        <f t="shared" si="2"/>
        <v>0</v>
      </c>
      <c r="H88" s="27"/>
      <c r="I88" s="28"/>
      <c r="J88" s="24" t="s">
        <v>3</v>
      </c>
      <c r="K88" s="1" t="s">
        <v>4</v>
      </c>
      <c r="M88" s="2" t="s">
        <v>6</v>
      </c>
    </row>
    <row r="89" spans="1:13" x14ac:dyDescent="0.25">
      <c r="A89" s="37">
        <v>78</v>
      </c>
      <c r="B89" s="38"/>
      <c r="C89" s="39" t="s">
        <v>71</v>
      </c>
      <c r="D89" s="39" t="s">
        <v>2</v>
      </c>
      <c r="E89" s="40">
        <v>10</v>
      </c>
      <c r="F89" s="150"/>
      <c r="G89" s="55">
        <f t="shared" si="2"/>
        <v>0</v>
      </c>
      <c r="H89" s="27"/>
      <c r="I89" s="28"/>
      <c r="J89" s="24" t="s">
        <v>3</v>
      </c>
      <c r="K89" s="1" t="s">
        <v>4</v>
      </c>
      <c r="M89" s="2" t="s">
        <v>6</v>
      </c>
    </row>
    <row r="90" spans="1:13" x14ac:dyDescent="0.25">
      <c r="A90" s="37">
        <v>79</v>
      </c>
      <c r="B90" s="38"/>
      <c r="C90" s="39" t="s">
        <v>72</v>
      </c>
      <c r="D90" s="39" t="s">
        <v>2</v>
      </c>
      <c r="E90" s="40">
        <v>4</v>
      </c>
      <c r="F90" s="150"/>
      <c r="G90" s="55">
        <f t="shared" si="2"/>
        <v>0</v>
      </c>
      <c r="H90" s="27"/>
      <c r="I90" s="28"/>
      <c r="J90" s="24" t="s">
        <v>3</v>
      </c>
      <c r="K90" s="1" t="s">
        <v>4</v>
      </c>
      <c r="M90" s="2" t="s">
        <v>6</v>
      </c>
    </row>
    <row r="91" spans="1:13" x14ac:dyDescent="0.25">
      <c r="A91" s="37">
        <v>80</v>
      </c>
      <c r="B91" s="38"/>
      <c r="C91" s="39" t="s">
        <v>73</v>
      </c>
      <c r="D91" s="39" t="s">
        <v>2</v>
      </c>
      <c r="E91" s="40">
        <v>10</v>
      </c>
      <c r="F91" s="150"/>
      <c r="G91" s="55">
        <f t="shared" si="2"/>
        <v>0</v>
      </c>
      <c r="H91" s="27"/>
      <c r="I91" s="28"/>
      <c r="J91" s="24" t="s">
        <v>3</v>
      </c>
      <c r="K91" s="1" t="s">
        <v>4</v>
      </c>
      <c r="M91" s="2" t="s">
        <v>6</v>
      </c>
    </row>
    <row r="92" spans="1:13" x14ac:dyDescent="0.25">
      <c r="A92" s="37">
        <v>81</v>
      </c>
      <c r="B92" s="38"/>
      <c r="C92" s="39" t="s">
        <v>74</v>
      </c>
      <c r="D92" s="39" t="s">
        <v>2</v>
      </c>
      <c r="E92" s="40">
        <v>15</v>
      </c>
      <c r="F92" s="150"/>
      <c r="G92" s="55">
        <f t="shared" si="2"/>
        <v>0</v>
      </c>
      <c r="H92" s="27"/>
      <c r="I92" s="28"/>
      <c r="J92" s="24" t="s">
        <v>3</v>
      </c>
      <c r="K92" s="1" t="s">
        <v>4</v>
      </c>
      <c r="M92" s="2" t="s">
        <v>6</v>
      </c>
    </row>
    <row r="93" spans="1:13" x14ac:dyDescent="0.25">
      <c r="A93" s="37">
        <v>82</v>
      </c>
      <c r="B93" s="38"/>
      <c r="C93" s="39" t="s">
        <v>75</v>
      </c>
      <c r="D93" s="39" t="s">
        <v>2</v>
      </c>
      <c r="E93" s="40">
        <v>4</v>
      </c>
      <c r="F93" s="150"/>
      <c r="G93" s="55">
        <f t="shared" si="2"/>
        <v>0</v>
      </c>
      <c r="H93" s="27"/>
      <c r="I93" s="28"/>
      <c r="J93" s="24" t="s">
        <v>3</v>
      </c>
      <c r="K93" s="1" t="s">
        <v>4</v>
      </c>
      <c r="M93" s="2" t="s">
        <v>6</v>
      </c>
    </row>
    <row r="94" spans="1:13" x14ac:dyDescent="0.25">
      <c r="A94" s="37">
        <v>83</v>
      </c>
      <c r="B94" s="38"/>
      <c r="C94" s="39" t="s">
        <v>76</v>
      </c>
      <c r="D94" s="39" t="s">
        <v>2</v>
      </c>
      <c r="E94" s="40">
        <v>16</v>
      </c>
      <c r="F94" s="150"/>
      <c r="G94" s="55">
        <f t="shared" si="2"/>
        <v>0</v>
      </c>
      <c r="H94" s="27"/>
      <c r="I94" s="28"/>
      <c r="J94" s="24" t="s">
        <v>3</v>
      </c>
      <c r="M94" s="2" t="s">
        <v>6</v>
      </c>
    </row>
    <row r="95" spans="1:13" x14ac:dyDescent="0.25">
      <c r="A95" s="37">
        <v>84</v>
      </c>
      <c r="B95" s="38"/>
      <c r="C95" s="39" t="s">
        <v>77</v>
      </c>
      <c r="D95" s="39" t="s">
        <v>2</v>
      </c>
      <c r="E95" s="40">
        <v>4</v>
      </c>
      <c r="F95" s="150"/>
      <c r="G95" s="55">
        <f t="shared" si="2"/>
        <v>0</v>
      </c>
      <c r="H95" s="27"/>
      <c r="I95" s="28"/>
      <c r="J95" s="24" t="s">
        <v>3</v>
      </c>
      <c r="K95" s="1" t="s">
        <v>4</v>
      </c>
      <c r="M95" s="2" t="s">
        <v>6</v>
      </c>
    </row>
    <row r="96" spans="1:13" x14ac:dyDescent="0.25">
      <c r="A96" s="37">
        <v>85</v>
      </c>
      <c r="B96" s="38"/>
      <c r="C96" s="39" t="s">
        <v>78</v>
      </c>
      <c r="D96" s="39" t="s">
        <v>2</v>
      </c>
      <c r="E96" s="40">
        <v>12</v>
      </c>
      <c r="F96" s="150"/>
      <c r="G96" s="55">
        <f t="shared" si="2"/>
        <v>0</v>
      </c>
      <c r="H96" s="27"/>
      <c r="I96" s="28"/>
      <c r="J96" s="24" t="s">
        <v>3</v>
      </c>
      <c r="M96" s="2" t="s">
        <v>6</v>
      </c>
    </row>
    <row r="97" spans="1:13" x14ac:dyDescent="0.25">
      <c r="A97" s="37">
        <v>86</v>
      </c>
      <c r="B97" s="38"/>
      <c r="C97" s="39" t="s">
        <v>79</v>
      </c>
      <c r="D97" s="39" t="s">
        <v>2</v>
      </c>
      <c r="E97" s="40">
        <v>50</v>
      </c>
      <c r="F97" s="150"/>
      <c r="G97" s="55">
        <f t="shared" si="2"/>
        <v>0</v>
      </c>
      <c r="H97" s="27"/>
      <c r="I97" s="28"/>
      <c r="J97" s="24" t="s">
        <v>3</v>
      </c>
      <c r="K97" s="1" t="s">
        <v>4</v>
      </c>
      <c r="M97" s="2" t="s">
        <v>6</v>
      </c>
    </row>
    <row r="98" spans="1:13" x14ac:dyDescent="0.25">
      <c r="A98" s="37">
        <v>87</v>
      </c>
      <c r="B98" s="38"/>
      <c r="C98" s="39" t="s">
        <v>80</v>
      </c>
      <c r="D98" s="39" t="s">
        <v>2</v>
      </c>
      <c r="E98" s="40">
        <v>20</v>
      </c>
      <c r="F98" s="150"/>
      <c r="G98" s="55">
        <f t="shared" si="2"/>
        <v>0</v>
      </c>
      <c r="H98" s="27"/>
      <c r="I98" s="28"/>
      <c r="J98" s="24" t="s">
        <v>3</v>
      </c>
      <c r="K98" s="1" t="s">
        <v>4</v>
      </c>
      <c r="M98" s="2" t="s">
        <v>6</v>
      </c>
    </row>
    <row r="99" spans="1:13" x14ac:dyDescent="0.25">
      <c r="A99" s="37">
        <v>88</v>
      </c>
      <c r="B99" s="38"/>
      <c r="C99" s="39" t="s">
        <v>81</v>
      </c>
      <c r="D99" s="39" t="s">
        <v>2</v>
      </c>
      <c r="E99" s="40">
        <v>50</v>
      </c>
      <c r="F99" s="150"/>
      <c r="G99" s="55">
        <f t="shared" si="2"/>
        <v>0</v>
      </c>
      <c r="H99" s="27"/>
      <c r="I99" s="28"/>
      <c r="J99" s="24" t="s">
        <v>3</v>
      </c>
      <c r="K99" s="1" t="s">
        <v>4</v>
      </c>
      <c r="M99" s="2" t="s">
        <v>6</v>
      </c>
    </row>
    <row r="100" spans="1:13" x14ac:dyDescent="0.25">
      <c r="A100" s="37">
        <v>89</v>
      </c>
      <c r="B100" s="38"/>
      <c r="C100" s="39" t="s">
        <v>82</v>
      </c>
      <c r="D100" s="39" t="s">
        <v>2</v>
      </c>
      <c r="E100" s="40">
        <v>10</v>
      </c>
      <c r="F100" s="150"/>
      <c r="G100" s="55">
        <f t="shared" si="2"/>
        <v>0</v>
      </c>
      <c r="H100" s="27"/>
      <c r="I100" s="28"/>
      <c r="J100" s="24" t="s">
        <v>3</v>
      </c>
      <c r="K100" s="1" t="s">
        <v>4</v>
      </c>
      <c r="M100" s="2" t="s">
        <v>6</v>
      </c>
    </row>
    <row r="101" spans="1:13" ht="13.8" thickBot="1" x14ac:dyDescent="0.3">
      <c r="A101" s="41">
        <v>90</v>
      </c>
      <c r="B101" s="42"/>
      <c r="C101" s="43" t="s">
        <v>83</v>
      </c>
      <c r="D101" s="43" t="s">
        <v>2</v>
      </c>
      <c r="E101" s="44">
        <v>10</v>
      </c>
      <c r="F101" s="151"/>
      <c r="G101" s="56">
        <f t="shared" si="2"/>
        <v>0</v>
      </c>
      <c r="H101" s="27"/>
      <c r="I101" s="28"/>
      <c r="J101" s="25" t="s">
        <v>3</v>
      </c>
      <c r="M101" s="2" t="s">
        <v>6</v>
      </c>
    </row>
    <row r="102" spans="1:13" s="5" customFormat="1" x14ac:dyDescent="0.25">
      <c r="A102" s="45"/>
      <c r="B102" s="46"/>
      <c r="C102" s="47" t="s">
        <v>179</v>
      </c>
      <c r="D102" s="47"/>
      <c r="E102" s="48"/>
      <c r="F102" s="48"/>
      <c r="G102" s="57">
        <f>SUM(G16:G101)</f>
        <v>0</v>
      </c>
      <c r="H102" s="31"/>
      <c r="I102" s="32"/>
      <c r="J102" s="18"/>
      <c r="M102" s="7"/>
    </row>
    <row r="103" spans="1:13" s="6" customFormat="1" ht="20.100000000000001" customHeight="1" x14ac:dyDescent="0.3">
      <c r="A103" s="92"/>
      <c r="B103" s="93"/>
      <c r="C103" s="94" t="s">
        <v>175</v>
      </c>
      <c r="D103" s="95"/>
      <c r="E103" s="96"/>
      <c r="F103" s="96"/>
      <c r="G103" s="97"/>
      <c r="H103" s="29"/>
      <c r="I103" s="30"/>
      <c r="J103" s="19"/>
      <c r="M103" s="8"/>
    </row>
    <row r="104" spans="1:13" x14ac:dyDescent="0.25">
      <c r="A104" s="82">
        <v>91</v>
      </c>
      <c r="B104" s="83"/>
      <c r="C104" s="84" t="s">
        <v>85</v>
      </c>
      <c r="D104" s="84" t="s">
        <v>86</v>
      </c>
      <c r="E104" s="85">
        <v>16.940000000000001</v>
      </c>
      <c r="F104" s="149"/>
      <c r="G104" s="86">
        <f>E104*F104</f>
        <v>0</v>
      </c>
      <c r="H104" s="27"/>
      <c r="I104" s="28"/>
      <c r="J104" s="24" t="s">
        <v>3</v>
      </c>
      <c r="M104" s="2" t="s">
        <v>84</v>
      </c>
    </row>
    <row r="105" spans="1:13" x14ac:dyDescent="0.25">
      <c r="A105" s="37">
        <v>92</v>
      </c>
      <c r="B105" s="38"/>
      <c r="C105" s="39" t="s">
        <v>87</v>
      </c>
      <c r="D105" s="39" t="s">
        <v>86</v>
      </c>
      <c r="E105" s="40">
        <v>0.36</v>
      </c>
      <c r="F105" s="150"/>
      <c r="G105" s="55">
        <f>E105*F105</f>
        <v>0</v>
      </c>
      <c r="H105" s="27"/>
      <c r="I105" s="28"/>
      <c r="J105" s="24" t="s">
        <v>3</v>
      </c>
      <c r="M105" s="2" t="s">
        <v>84</v>
      </c>
    </row>
    <row r="106" spans="1:13" x14ac:dyDescent="0.25">
      <c r="A106" s="37">
        <v>93</v>
      </c>
      <c r="B106" s="38"/>
      <c r="C106" s="39" t="s">
        <v>88</v>
      </c>
      <c r="D106" s="39" t="s">
        <v>86</v>
      </c>
      <c r="E106" s="40">
        <v>0.08</v>
      </c>
      <c r="F106" s="150"/>
      <c r="G106" s="55">
        <f>E106*F106</f>
        <v>0</v>
      </c>
      <c r="H106" s="27"/>
      <c r="I106" s="28"/>
      <c r="J106" s="24" t="s">
        <v>3</v>
      </c>
      <c r="M106" s="2" t="s">
        <v>84</v>
      </c>
    </row>
    <row r="107" spans="1:13" ht="13.8" thickBot="1" x14ac:dyDescent="0.3">
      <c r="A107" s="41">
        <v>94</v>
      </c>
      <c r="B107" s="42"/>
      <c r="C107" s="43" t="s">
        <v>89</v>
      </c>
      <c r="D107" s="43" t="s">
        <v>2</v>
      </c>
      <c r="E107" s="44">
        <v>2</v>
      </c>
      <c r="F107" s="151"/>
      <c r="G107" s="56">
        <f>E107*F107</f>
        <v>0</v>
      </c>
      <c r="H107" s="27"/>
      <c r="I107" s="28"/>
      <c r="J107" s="25" t="s">
        <v>3</v>
      </c>
      <c r="M107" s="2" t="s">
        <v>84</v>
      </c>
    </row>
    <row r="108" spans="1:13" s="5" customFormat="1" x14ac:dyDescent="0.25">
      <c r="A108" s="45"/>
      <c r="B108" s="46"/>
      <c r="C108" s="47" t="s">
        <v>179</v>
      </c>
      <c r="D108" s="47"/>
      <c r="E108" s="48"/>
      <c r="F108" s="48"/>
      <c r="G108" s="57">
        <f>SUM(G104:G107)</f>
        <v>0</v>
      </c>
      <c r="H108" s="31"/>
      <c r="I108" s="32"/>
      <c r="J108" s="18"/>
      <c r="M108" s="7"/>
    </row>
    <row r="109" spans="1:13" s="6" customFormat="1" ht="20.100000000000001" customHeight="1" x14ac:dyDescent="0.3">
      <c r="A109" s="92"/>
      <c r="B109" s="93"/>
      <c r="C109" s="94" t="s">
        <v>176</v>
      </c>
      <c r="D109" s="95"/>
      <c r="E109" s="96"/>
      <c r="F109" s="96"/>
      <c r="G109" s="97"/>
      <c r="H109" s="29"/>
      <c r="I109" s="30"/>
      <c r="J109" s="19"/>
      <c r="M109" s="8"/>
    </row>
    <row r="110" spans="1:13" x14ac:dyDescent="0.25">
      <c r="A110" s="82">
        <v>95</v>
      </c>
      <c r="B110" s="83">
        <v>210190003</v>
      </c>
      <c r="C110" s="84" t="s">
        <v>91</v>
      </c>
      <c r="D110" s="84" t="s">
        <v>2</v>
      </c>
      <c r="E110" s="85">
        <v>1</v>
      </c>
      <c r="F110" s="149"/>
      <c r="G110" s="86">
        <f t="shared" ref="G110:G141" si="3">E110*F110</f>
        <v>0</v>
      </c>
      <c r="H110" s="27"/>
      <c r="I110" s="28"/>
      <c r="J110" s="24" t="s">
        <v>3</v>
      </c>
      <c r="M110" s="2" t="s">
        <v>90</v>
      </c>
    </row>
    <row r="111" spans="1:13" x14ac:dyDescent="0.25">
      <c r="A111" s="37">
        <v>96</v>
      </c>
      <c r="B111" s="38">
        <v>210190001</v>
      </c>
      <c r="C111" s="39" t="s">
        <v>92</v>
      </c>
      <c r="D111" s="39" t="s">
        <v>2</v>
      </c>
      <c r="E111" s="40">
        <v>1</v>
      </c>
      <c r="F111" s="150"/>
      <c r="G111" s="55">
        <f t="shared" si="3"/>
        <v>0</v>
      </c>
      <c r="H111" s="27"/>
      <c r="I111" s="28"/>
      <c r="J111" s="24" t="s">
        <v>3</v>
      </c>
      <c r="M111" s="2" t="s">
        <v>90</v>
      </c>
    </row>
    <row r="112" spans="1:13" x14ac:dyDescent="0.25">
      <c r="A112" s="37">
        <v>97</v>
      </c>
      <c r="B112" s="38">
        <v>210110091</v>
      </c>
      <c r="C112" s="39" t="s">
        <v>93</v>
      </c>
      <c r="D112" s="39" t="s">
        <v>2</v>
      </c>
      <c r="E112" s="40">
        <v>1</v>
      </c>
      <c r="F112" s="150"/>
      <c r="G112" s="55">
        <f t="shared" si="3"/>
        <v>0</v>
      </c>
      <c r="H112" s="27"/>
      <c r="I112" s="28"/>
      <c r="J112" s="24" t="s">
        <v>3</v>
      </c>
      <c r="M112" s="2" t="s">
        <v>90</v>
      </c>
    </row>
    <row r="113" spans="1:13" x14ac:dyDescent="0.25">
      <c r="A113" s="37">
        <v>98</v>
      </c>
      <c r="B113" s="38">
        <v>210800103</v>
      </c>
      <c r="C113" s="39" t="s">
        <v>94</v>
      </c>
      <c r="D113" s="39" t="s">
        <v>10</v>
      </c>
      <c r="E113" s="40">
        <v>5</v>
      </c>
      <c r="F113" s="150"/>
      <c r="G113" s="55">
        <f t="shared" si="3"/>
        <v>0</v>
      </c>
      <c r="H113" s="27"/>
      <c r="I113" s="28"/>
      <c r="J113" s="24" t="s">
        <v>3</v>
      </c>
      <c r="M113" s="2" t="s">
        <v>90</v>
      </c>
    </row>
    <row r="114" spans="1:13" x14ac:dyDescent="0.25">
      <c r="A114" s="37">
        <v>99</v>
      </c>
      <c r="B114" s="38">
        <v>210800103</v>
      </c>
      <c r="C114" s="39" t="s">
        <v>94</v>
      </c>
      <c r="D114" s="39" t="s">
        <v>10</v>
      </c>
      <c r="E114" s="40">
        <v>28</v>
      </c>
      <c r="F114" s="150"/>
      <c r="G114" s="55">
        <f t="shared" si="3"/>
        <v>0</v>
      </c>
      <c r="H114" s="27"/>
      <c r="I114" s="28"/>
      <c r="J114" s="24" t="s">
        <v>3</v>
      </c>
      <c r="M114" s="2" t="s">
        <v>90</v>
      </c>
    </row>
    <row r="115" spans="1:13" x14ac:dyDescent="0.25">
      <c r="A115" s="37">
        <v>100</v>
      </c>
      <c r="B115" s="38">
        <v>210800113</v>
      </c>
      <c r="C115" s="39" t="s">
        <v>95</v>
      </c>
      <c r="D115" s="39" t="s">
        <v>10</v>
      </c>
      <c r="E115" s="40">
        <v>55</v>
      </c>
      <c r="F115" s="150"/>
      <c r="G115" s="55">
        <f t="shared" si="3"/>
        <v>0</v>
      </c>
      <c r="H115" s="27"/>
      <c r="I115" s="28"/>
      <c r="J115" s="24" t="s">
        <v>3</v>
      </c>
      <c r="M115" s="2" t="s">
        <v>90</v>
      </c>
    </row>
    <row r="116" spans="1:13" x14ac:dyDescent="0.25">
      <c r="A116" s="37">
        <v>101</v>
      </c>
      <c r="B116" s="38">
        <v>210800103</v>
      </c>
      <c r="C116" s="39" t="s">
        <v>94</v>
      </c>
      <c r="D116" s="39" t="s">
        <v>10</v>
      </c>
      <c r="E116" s="40">
        <v>214</v>
      </c>
      <c r="F116" s="150"/>
      <c r="G116" s="55">
        <f t="shared" si="3"/>
        <v>0</v>
      </c>
      <c r="H116" s="27"/>
      <c r="I116" s="28"/>
      <c r="J116" s="24" t="s">
        <v>3</v>
      </c>
      <c r="M116" s="2" t="s">
        <v>90</v>
      </c>
    </row>
    <row r="117" spans="1:13" x14ac:dyDescent="0.25">
      <c r="A117" s="37">
        <v>102</v>
      </c>
      <c r="B117" s="38">
        <v>210800103</v>
      </c>
      <c r="C117" s="39" t="s">
        <v>94</v>
      </c>
      <c r="D117" s="39" t="s">
        <v>10</v>
      </c>
      <c r="E117" s="40">
        <v>228</v>
      </c>
      <c r="F117" s="150"/>
      <c r="G117" s="55">
        <f t="shared" si="3"/>
        <v>0</v>
      </c>
      <c r="H117" s="27"/>
      <c r="I117" s="28"/>
      <c r="J117" s="24" t="s">
        <v>3</v>
      </c>
      <c r="M117" s="2" t="s">
        <v>90</v>
      </c>
    </row>
    <row r="118" spans="1:13" x14ac:dyDescent="0.25">
      <c r="A118" s="37">
        <v>103</v>
      </c>
      <c r="B118" s="38">
        <v>210810008</v>
      </c>
      <c r="C118" s="39" t="s">
        <v>96</v>
      </c>
      <c r="D118" s="39" t="s">
        <v>10</v>
      </c>
      <c r="E118" s="40">
        <v>95</v>
      </c>
      <c r="F118" s="150"/>
      <c r="G118" s="55">
        <f t="shared" si="3"/>
        <v>0</v>
      </c>
      <c r="H118" s="27"/>
      <c r="I118" s="28"/>
      <c r="J118" s="24" t="s">
        <v>3</v>
      </c>
      <c r="M118" s="2" t="s">
        <v>90</v>
      </c>
    </row>
    <row r="119" spans="1:13" x14ac:dyDescent="0.25">
      <c r="A119" s="37">
        <v>104</v>
      </c>
      <c r="B119" s="38">
        <v>210800103</v>
      </c>
      <c r="C119" s="39" t="s">
        <v>94</v>
      </c>
      <c r="D119" s="39" t="s">
        <v>10</v>
      </c>
      <c r="E119" s="40">
        <v>210</v>
      </c>
      <c r="F119" s="150"/>
      <c r="G119" s="55">
        <f t="shared" si="3"/>
        <v>0</v>
      </c>
      <c r="H119" s="27"/>
      <c r="I119" s="28"/>
      <c r="J119" s="24" t="s">
        <v>3</v>
      </c>
      <c r="M119" s="2" t="s">
        <v>90</v>
      </c>
    </row>
    <row r="120" spans="1:13" x14ac:dyDescent="0.25">
      <c r="A120" s="37">
        <v>105</v>
      </c>
      <c r="B120" s="38">
        <v>210010311</v>
      </c>
      <c r="C120" s="39" t="s">
        <v>97</v>
      </c>
      <c r="D120" s="39" t="s">
        <v>2</v>
      </c>
      <c r="E120" s="40">
        <v>2</v>
      </c>
      <c r="F120" s="150"/>
      <c r="G120" s="55">
        <f t="shared" si="3"/>
        <v>0</v>
      </c>
      <c r="H120" s="27"/>
      <c r="I120" s="28"/>
      <c r="J120" s="24" t="s">
        <v>3</v>
      </c>
      <c r="M120" s="2" t="s">
        <v>90</v>
      </c>
    </row>
    <row r="121" spans="1:13" x14ac:dyDescent="0.25">
      <c r="A121" s="37">
        <v>106</v>
      </c>
      <c r="B121" s="38">
        <v>210010301</v>
      </c>
      <c r="C121" s="39" t="s">
        <v>98</v>
      </c>
      <c r="D121" s="39" t="s">
        <v>2</v>
      </c>
      <c r="E121" s="40">
        <v>51</v>
      </c>
      <c r="F121" s="150"/>
      <c r="G121" s="55">
        <f t="shared" si="3"/>
        <v>0</v>
      </c>
      <c r="H121" s="27"/>
      <c r="I121" s="28"/>
      <c r="J121" s="24" t="s">
        <v>3</v>
      </c>
      <c r="M121" s="2" t="s">
        <v>90</v>
      </c>
    </row>
    <row r="122" spans="1:13" x14ac:dyDescent="0.25">
      <c r="A122" s="37">
        <v>107</v>
      </c>
      <c r="B122" s="38">
        <v>210110091</v>
      </c>
      <c r="C122" s="39" t="s">
        <v>99</v>
      </c>
      <c r="D122" s="39" t="s">
        <v>2</v>
      </c>
      <c r="E122" s="40">
        <v>2</v>
      </c>
      <c r="F122" s="150"/>
      <c r="G122" s="55">
        <f t="shared" si="3"/>
        <v>0</v>
      </c>
      <c r="H122" s="27"/>
      <c r="I122" s="28"/>
      <c r="J122" s="24" t="s">
        <v>3</v>
      </c>
      <c r="M122" s="2" t="s">
        <v>90</v>
      </c>
    </row>
    <row r="123" spans="1:13" x14ac:dyDescent="0.25">
      <c r="A123" s="37">
        <v>108</v>
      </c>
      <c r="B123" s="38">
        <v>210110041</v>
      </c>
      <c r="C123" s="39" t="s">
        <v>100</v>
      </c>
      <c r="D123" s="39" t="s">
        <v>2</v>
      </c>
      <c r="E123" s="40">
        <v>7</v>
      </c>
      <c r="F123" s="150"/>
      <c r="G123" s="55">
        <f t="shared" si="3"/>
        <v>0</v>
      </c>
      <c r="H123" s="27"/>
      <c r="I123" s="28"/>
      <c r="J123" s="24" t="s">
        <v>3</v>
      </c>
      <c r="M123" s="2" t="s">
        <v>90</v>
      </c>
    </row>
    <row r="124" spans="1:13" x14ac:dyDescent="0.25">
      <c r="A124" s="37">
        <v>109</v>
      </c>
      <c r="B124" s="38">
        <v>210110045</v>
      </c>
      <c r="C124" s="39" t="s">
        <v>101</v>
      </c>
      <c r="D124" s="39" t="s">
        <v>2</v>
      </c>
      <c r="E124" s="40">
        <v>6</v>
      </c>
      <c r="F124" s="150"/>
      <c r="G124" s="55">
        <f t="shared" si="3"/>
        <v>0</v>
      </c>
      <c r="H124" s="27"/>
      <c r="I124" s="28"/>
      <c r="J124" s="24" t="s">
        <v>3</v>
      </c>
      <c r="M124" s="2" t="s">
        <v>90</v>
      </c>
    </row>
    <row r="125" spans="1:13" x14ac:dyDescent="0.25">
      <c r="A125" s="37">
        <v>110</v>
      </c>
      <c r="B125" s="38">
        <v>210110046</v>
      </c>
      <c r="C125" s="39" t="s">
        <v>102</v>
      </c>
      <c r="D125" s="39" t="s">
        <v>2</v>
      </c>
      <c r="E125" s="40">
        <v>3</v>
      </c>
      <c r="F125" s="150"/>
      <c r="G125" s="55">
        <f t="shared" si="3"/>
        <v>0</v>
      </c>
      <c r="H125" s="27"/>
      <c r="I125" s="28"/>
      <c r="J125" s="24" t="s">
        <v>3</v>
      </c>
      <c r="M125" s="2" t="s">
        <v>90</v>
      </c>
    </row>
    <row r="126" spans="1:13" x14ac:dyDescent="0.25">
      <c r="A126" s="37">
        <v>111</v>
      </c>
      <c r="B126" s="38">
        <v>210111012</v>
      </c>
      <c r="C126" s="39" t="s">
        <v>103</v>
      </c>
      <c r="D126" s="39" t="s">
        <v>2</v>
      </c>
      <c r="E126" s="40">
        <v>10</v>
      </c>
      <c r="F126" s="150"/>
      <c r="G126" s="55">
        <f t="shared" si="3"/>
        <v>0</v>
      </c>
      <c r="H126" s="27"/>
      <c r="I126" s="28"/>
      <c r="J126" s="24" t="s">
        <v>3</v>
      </c>
      <c r="M126" s="2" t="s">
        <v>90</v>
      </c>
    </row>
    <row r="127" spans="1:13" x14ac:dyDescent="0.25">
      <c r="A127" s="37">
        <v>112</v>
      </c>
      <c r="B127" s="38">
        <v>210111012</v>
      </c>
      <c r="C127" s="39" t="s">
        <v>103</v>
      </c>
      <c r="D127" s="39" t="s">
        <v>2</v>
      </c>
      <c r="E127" s="40">
        <v>3</v>
      </c>
      <c r="F127" s="150"/>
      <c r="G127" s="55">
        <f t="shared" si="3"/>
        <v>0</v>
      </c>
      <c r="H127" s="27"/>
      <c r="I127" s="28"/>
      <c r="J127" s="24" t="s">
        <v>3</v>
      </c>
      <c r="M127" s="2" t="s">
        <v>90</v>
      </c>
    </row>
    <row r="128" spans="1:13" x14ac:dyDescent="0.25">
      <c r="A128" s="37">
        <v>113</v>
      </c>
      <c r="B128" s="38">
        <v>210111012</v>
      </c>
      <c r="C128" s="39" t="s">
        <v>103</v>
      </c>
      <c r="D128" s="39" t="s">
        <v>2</v>
      </c>
      <c r="E128" s="40">
        <v>3</v>
      </c>
      <c r="F128" s="150"/>
      <c r="G128" s="55">
        <f t="shared" si="3"/>
        <v>0</v>
      </c>
      <c r="H128" s="27"/>
      <c r="I128" s="28"/>
      <c r="J128" s="24" t="s">
        <v>3</v>
      </c>
      <c r="M128" s="2" t="s">
        <v>90</v>
      </c>
    </row>
    <row r="129" spans="1:13" x14ac:dyDescent="0.25">
      <c r="A129" s="37">
        <v>114</v>
      </c>
      <c r="B129" s="38">
        <v>210111012</v>
      </c>
      <c r="C129" s="39" t="s">
        <v>103</v>
      </c>
      <c r="D129" s="39" t="s">
        <v>2</v>
      </c>
      <c r="E129" s="40">
        <v>17</v>
      </c>
      <c r="F129" s="150"/>
      <c r="G129" s="55">
        <f t="shared" si="3"/>
        <v>0</v>
      </c>
      <c r="H129" s="27"/>
      <c r="I129" s="28"/>
      <c r="J129" s="24" t="s">
        <v>3</v>
      </c>
      <c r="M129" s="2" t="s">
        <v>90</v>
      </c>
    </row>
    <row r="130" spans="1:13" x14ac:dyDescent="0.25">
      <c r="A130" s="37">
        <v>115</v>
      </c>
      <c r="B130" s="38">
        <v>210120103</v>
      </c>
      <c r="C130" s="39" t="s">
        <v>104</v>
      </c>
      <c r="D130" s="39" t="s">
        <v>2</v>
      </c>
      <c r="E130" s="40">
        <v>3</v>
      </c>
      <c r="F130" s="150"/>
      <c r="G130" s="55">
        <f t="shared" si="3"/>
        <v>0</v>
      </c>
      <c r="H130" s="27"/>
      <c r="I130" s="28"/>
      <c r="J130" s="24" t="s">
        <v>3</v>
      </c>
      <c r="M130" s="2" t="s">
        <v>90</v>
      </c>
    </row>
    <row r="131" spans="1:13" x14ac:dyDescent="0.25">
      <c r="A131" s="37">
        <v>116</v>
      </c>
      <c r="B131" s="38">
        <v>210201003</v>
      </c>
      <c r="C131" s="39" t="s">
        <v>105</v>
      </c>
      <c r="D131" s="39" t="s">
        <v>2</v>
      </c>
      <c r="E131" s="40">
        <v>20</v>
      </c>
      <c r="F131" s="150"/>
      <c r="G131" s="55">
        <f t="shared" si="3"/>
        <v>0</v>
      </c>
      <c r="H131" s="27"/>
      <c r="I131" s="28"/>
      <c r="J131" s="24" t="s">
        <v>3</v>
      </c>
      <c r="M131" s="2" t="s">
        <v>90</v>
      </c>
    </row>
    <row r="132" spans="1:13" x14ac:dyDescent="0.25">
      <c r="A132" s="37">
        <v>117</v>
      </c>
      <c r="B132" s="38">
        <v>210201003</v>
      </c>
      <c r="C132" s="39" t="s">
        <v>106</v>
      </c>
      <c r="D132" s="39" t="s">
        <v>2</v>
      </c>
      <c r="E132" s="40">
        <v>40</v>
      </c>
      <c r="F132" s="150"/>
      <c r="G132" s="55">
        <f t="shared" si="3"/>
        <v>0</v>
      </c>
      <c r="H132" s="27"/>
      <c r="I132" s="28"/>
      <c r="J132" s="24" t="s">
        <v>3</v>
      </c>
      <c r="M132" s="2" t="s">
        <v>90</v>
      </c>
    </row>
    <row r="133" spans="1:13" x14ac:dyDescent="0.25">
      <c r="A133" s="37">
        <v>118</v>
      </c>
      <c r="B133" s="38">
        <v>210201201</v>
      </c>
      <c r="C133" s="39" t="s">
        <v>107</v>
      </c>
      <c r="D133" s="39" t="s">
        <v>2</v>
      </c>
      <c r="E133" s="40">
        <v>9</v>
      </c>
      <c r="F133" s="150"/>
      <c r="G133" s="55">
        <f t="shared" si="3"/>
        <v>0</v>
      </c>
      <c r="H133" s="27"/>
      <c r="I133" s="28"/>
      <c r="J133" s="24" t="s">
        <v>3</v>
      </c>
      <c r="M133" s="2" t="s">
        <v>90</v>
      </c>
    </row>
    <row r="134" spans="1:13" x14ac:dyDescent="0.25">
      <c r="A134" s="37">
        <v>119</v>
      </c>
      <c r="B134" s="38">
        <v>210200041</v>
      </c>
      <c r="C134" s="39" t="s">
        <v>108</v>
      </c>
      <c r="D134" s="39" t="s">
        <v>2</v>
      </c>
      <c r="E134" s="40">
        <v>2</v>
      </c>
      <c r="F134" s="150"/>
      <c r="G134" s="55">
        <f t="shared" si="3"/>
        <v>0</v>
      </c>
      <c r="H134" s="27"/>
      <c r="I134" s="28"/>
      <c r="J134" s="24" t="s">
        <v>3</v>
      </c>
      <c r="M134" s="2" t="s">
        <v>90</v>
      </c>
    </row>
    <row r="135" spans="1:13" x14ac:dyDescent="0.25">
      <c r="A135" s="37">
        <v>120</v>
      </c>
      <c r="B135" s="38">
        <v>210010003</v>
      </c>
      <c r="C135" s="39" t="s">
        <v>109</v>
      </c>
      <c r="D135" s="39" t="s">
        <v>10</v>
      </c>
      <c r="E135" s="40">
        <v>96</v>
      </c>
      <c r="F135" s="150"/>
      <c r="G135" s="55">
        <f t="shared" si="3"/>
        <v>0</v>
      </c>
      <c r="H135" s="27"/>
      <c r="I135" s="28"/>
      <c r="J135" s="24" t="s">
        <v>3</v>
      </c>
      <c r="M135" s="2" t="s">
        <v>90</v>
      </c>
    </row>
    <row r="136" spans="1:13" x14ac:dyDescent="0.25">
      <c r="A136" s="37">
        <v>121</v>
      </c>
      <c r="B136" s="38">
        <v>210010124</v>
      </c>
      <c r="C136" s="39" t="s">
        <v>110</v>
      </c>
      <c r="D136" s="39" t="s">
        <v>10</v>
      </c>
      <c r="E136" s="40">
        <v>66</v>
      </c>
      <c r="F136" s="150"/>
      <c r="G136" s="55">
        <f t="shared" si="3"/>
        <v>0</v>
      </c>
      <c r="H136" s="27"/>
      <c r="I136" s="28"/>
      <c r="J136" s="24" t="s">
        <v>3</v>
      </c>
      <c r="M136" s="2" t="s">
        <v>90</v>
      </c>
    </row>
    <row r="137" spans="1:13" x14ac:dyDescent="0.25">
      <c r="A137" s="37">
        <v>122</v>
      </c>
      <c r="B137" s="38">
        <v>210800006</v>
      </c>
      <c r="C137" s="39" t="s">
        <v>111</v>
      </c>
      <c r="D137" s="39" t="s">
        <v>10</v>
      </c>
      <c r="E137" s="40">
        <v>12</v>
      </c>
      <c r="F137" s="150"/>
      <c r="G137" s="55">
        <f t="shared" si="3"/>
        <v>0</v>
      </c>
      <c r="H137" s="27"/>
      <c r="I137" s="28"/>
      <c r="J137" s="24" t="s">
        <v>3</v>
      </c>
      <c r="M137" s="2" t="s">
        <v>90</v>
      </c>
    </row>
    <row r="138" spans="1:13" x14ac:dyDescent="0.25">
      <c r="A138" s="37">
        <v>123</v>
      </c>
      <c r="B138" s="38">
        <v>210800006</v>
      </c>
      <c r="C138" s="39" t="s">
        <v>111</v>
      </c>
      <c r="D138" s="39" t="s">
        <v>10</v>
      </c>
      <c r="E138" s="40">
        <v>96</v>
      </c>
      <c r="F138" s="150"/>
      <c r="G138" s="55">
        <f t="shared" si="3"/>
        <v>0</v>
      </c>
      <c r="H138" s="27"/>
      <c r="I138" s="28"/>
      <c r="J138" s="24" t="s">
        <v>3</v>
      </c>
      <c r="M138" s="2" t="s">
        <v>90</v>
      </c>
    </row>
    <row r="139" spans="1:13" x14ac:dyDescent="0.25">
      <c r="A139" s="37">
        <v>124</v>
      </c>
      <c r="B139" s="38">
        <v>210204002</v>
      </c>
      <c r="C139" s="39" t="s">
        <v>112</v>
      </c>
      <c r="D139" s="39" t="s">
        <v>2</v>
      </c>
      <c r="E139" s="40">
        <v>2</v>
      </c>
      <c r="F139" s="150"/>
      <c r="G139" s="55">
        <f t="shared" si="3"/>
        <v>0</v>
      </c>
      <c r="H139" s="27"/>
      <c r="I139" s="28"/>
      <c r="J139" s="24" t="s">
        <v>3</v>
      </c>
      <c r="M139" s="2" t="s">
        <v>90</v>
      </c>
    </row>
    <row r="140" spans="1:13" x14ac:dyDescent="0.25">
      <c r="A140" s="37">
        <v>125</v>
      </c>
      <c r="B140" s="38">
        <v>210204201</v>
      </c>
      <c r="C140" s="39" t="s">
        <v>113</v>
      </c>
      <c r="D140" s="39" t="s">
        <v>2</v>
      </c>
      <c r="E140" s="40">
        <v>2</v>
      </c>
      <c r="F140" s="150"/>
      <c r="G140" s="55">
        <f t="shared" si="3"/>
        <v>0</v>
      </c>
      <c r="H140" s="27"/>
      <c r="I140" s="28"/>
      <c r="J140" s="24" t="s">
        <v>3</v>
      </c>
      <c r="M140" s="2" t="s">
        <v>90</v>
      </c>
    </row>
    <row r="141" spans="1:13" x14ac:dyDescent="0.25">
      <c r="A141" s="37">
        <v>126</v>
      </c>
      <c r="B141" s="38">
        <v>210202104</v>
      </c>
      <c r="C141" s="39" t="s">
        <v>114</v>
      </c>
      <c r="D141" s="39" t="s">
        <v>2</v>
      </c>
      <c r="E141" s="40">
        <v>2</v>
      </c>
      <c r="F141" s="150"/>
      <c r="G141" s="55">
        <f t="shared" si="3"/>
        <v>0</v>
      </c>
      <c r="H141" s="27"/>
      <c r="I141" s="28"/>
      <c r="J141" s="24" t="s">
        <v>3</v>
      </c>
      <c r="M141" s="2" t="s">
        <v>90</v>
      </c>
    </row>
    <row r="142" spans="1:13" x14ac:dyDescent="0.25">
      <c r="A142" s="37">
        <v>127</v>
      </c>
      <c r="B142" s="38">
        <v>210190001</v>
      </c>
      <c r="C142" s="39" t="s">
        <v>115</v>
      </c>
      <c r="D142" s="39" t="s">
        <v>2</v>
      </c>
      <c r="E142" s="40">
        <v>1</v>
      </c>
      <c r="F142" s="150"/>
      <c r="G142" s="55">
        <f t="shared" ref="G142:G173" si="4">E142*F142</f>
        <v>0</v>
      </c>
      <c r="H142" s="27"/>
      <c r="I142" s="28"/>
      <c r="J142" s="24" t="s">
        <v>3</v>
      </c>
      <c r="M142" s="2" t="s">
        <v>90</v>
      </c>
    </row>
    <row r="143" spans="1:13" x14ac:dyDescent="0.25">
      <c r="A143" s="37">
        <v>128</v>
      </c>
      <c r="B143" s="38">
        <v>210111312</v>
      </c>
      <c r="C143" s="39" t="s">
        <v>116</v>
      </c>
      <c r="D143" s="39" t="s">
        <v>2</v>
      </c>
      <c r="E143" s="40">
        <v>2</v>
      </c>
      <c r="F143" s="150"/>
      <c r="G143" s="55">
        <f t="shared" si="4"/>
        <v>0</v>
      </c>
      <c r="H143" s="27"/>
      <c r="I143" s="28"/>
      <c r="J143" s="24" t="s">
        <v>3</v>
      </c>
      <c r="M143" s="2" t="s">
        <v>90</v>
      </c>
    </row>
    <row r="144" spans="1:13" x14ac:dyDescent="0.25">
      <c r="A144" s="37">
        <v>129</v>
      </c>
      <c r="B144" s="38">
        <v>210800103</v>
      </c>
      <c r="C144" s="39" t="s">
        <v>94</v>
      </c>
      <c r="D144" s="39" t="s">
        <v>10</v>
      </c>
      <c r="E144" s="40">
        <v>162</v>
      </c>
      <c r="F144" s="150"/>
      <c r="G144" s="55">
        <f t="shared" si="4"/>
        <v>0</v>
      </c>
      <c r="H144" s="27"/>
      <c r="I144" s="28"/>
      <c r="J144" s="24" t="s">
        <v>3</v>
      </c>
      <c r="M144" s="2" t="s">
        <v>90</v>
      </c>
    </row>
    <row r="145" spans="1:13" x14ac:dyDescent="0.25">
      <c r="A145" s="37">
        <v>130</v>
      </c>
      <c r="B145" s="38">
        <v>210950341</v>
      </c>
      <c r="C145" s="39" t="s">
        <v>117</v>
      </c>
      <c r="D145" s="39" t="s">
        <v>10</v>
      </c>
      <c r="E145" s="40">
        <v>45</v>
      </c>
      <c r="F145" s="150"/>
      <c r="G145" s="55">
        <f t="shared" si="4"/>
        <v>0</v>
      </c>
      <c r="H145" s="27"/>
      <c r="I145" s="28"/>
      <c r="J145" s="24" t="s">
        <v>3</v>
      </c>
      <c r="M145" s="2" t="s">
        <v>90</v>
      </c>
    </row>
    <row r="146" spans="1:13" x14ac:dyDescent="0.25">
      <c r="A146" s="37">
        <v>131</v>
      </c>
      <c r="B146" s="38">
        <v>210010301</v>
      </c>
      <c r="C146" s="39" t="s">
        <v>98</v>
      </c>
      <c r="D146" s="39" t="s">
        <v>2</v>
      </c>
      <c r="E146" s="40">
        <v>2</v>
      </c>
      <c r="F146" s="150"/>
      <c r="G146" s="55">
        <f t="shared" si="4"/>
        <v>0</v>
      </c>
      <c r="H146" s="27"/>
      <c r="I146" s="28"/>
      <c r="J146" s="24" t="s">
        <v>3</v>
      </c>
      <c r="M146" s="2" t="s">
        <v>90</v>
      </c>
    </row>
    <row r="147" spans="1:13" x14ac:dyDescent="0.25">
      <c r="A147" s="37">
        <v>132</v>
      </c>
      <c r="B147" s="38">
        <v>210990001</v>
      </c>
      <c r="C147" s="39" t="s">
        <v>118</v>
      </c>
      <c r="D147" s="39" t="s">
        <v>2</v>
      </c>
      <c r="E147" s="40">
        <v>1</v>
      </c>
      <c r="F147" s="150"/>
      <c r="G147" s="55">
        <f t="shared" si="4"/>
        <v>0</v>
      </c>
      <c r="H147" s="27"/>
      <c r="I147" s="28"/>
      <c r="J147" s="24" t="s">
        <v>3</v>
      </c>
      <c r="M147" s="2" t="s">
        <v>90</v>
      </c>
    </row>
    <row r="148" spans="1:13" x14ac:dyDescent="0.25">
      <c r="A148" s="37">
        <v>133</v>
      </c>
      <c r="B148" s="38">
        <v>210150132</v>
      </c>
      <c r="C148" s="39" t="s">
        <v>119</v>
      </c>
      <c r="D148" s="39" t="s">
        <v>2</v>
      </c>
      <c r="E148" s="40">
        <v>8</v>
      </c>
      <c r="F148" s="150"/>
      <c r="G148" s="55">
        <f t="shared" si="4"/>
        <v>0</v>
      </c>
      <c r="H148" s="27"/>
      <c r="I148" s="28"/>
      <c r="J148" s="24" t="s">
        <v>3</v>
      </c>
      <c r="M148" s="2" t="s">
        <v>90</v>
      </c>
    </row>
    <row r="149" spans="1:13" x14ac:dyDescent="0.25">
      <c r="A149" s="37">
        <v>134</v>
      </c>
      <c r="B149" s="38">
        <v>210010002</v>
      </c>
      <c r="C149" s="39" t="s">
        <v>120</v>
      </c>
      <c r="D149" s="39" t="s">
        <v>10</v>
      </c>
      <c r="E149" s="40">
        <v>45</v>
      </c>
      <c r="F149" s="150"/>
      <c r="G149" s="55">
        <f t="shared" si="4"/>
        <v>0</v>
      </c>
      <c r="H149" s="27"/>
      <c r="I149" s="28"/>
      <c r="J149" s="24" t="s">
        <v>3</v>
      </c>
      <c r="M149" s="2" t="s">
        <v>90</v>
      </c>
    </row>
    <row r="150" spans="1:13" x14ac:dyDescent="0.25">
      <c r="A150" s="37">
        <v>135</v>
      </c>
      <c r="B150" s="38">
        <v>210140631</v>
      </c>
      <c r="C150" s="39" t="s">
        <v>121</v>
      </c>
      <c r="D150" s="39" t="s">
        <v>2</v>
      </c>
      <c r="E150" s="40">
        <v>1</v>
      </c>
      <c r="F150" s="150"/>
      <c r="G150" s="55">
        <f t="shared" si="4"/>
        <v>0</v>
      </c>
      <c r="H150" s="27"/>
      <c r="I150" s="28"/>
      <c r="J150" s="24" t="s">
        <v>3</v>
      </c>
      <c r="M150" s="2" t="s">
        <v>90</v>
      </c>
    </row>
    <row r="151" spans="1:13" x14ac:dyDescent="0.25">
      <c r="A151" s="37">
        <v>136</v>
      </c>
      <c r="B151" s="38">
        <v>210140631</v>
      </c>
      <c r="C151" s="39" t="s">
        <v>122</v>
      </c>
      <c r="D151" s="39" t="s">
        <v>2</v>
      </c>
      <c r="E151" s="40">
        <v>1</v>
      </c>
      <c r="F151" s="150"/>
      <c r="G151" s="55">
        <f t="shared" si="4"/>
        <v>0</v>
      </c>
      <c r="H151" s="27"/>
      <c r="I151" s="28"/>
      <c r="J151" s="24" t="s">
        <v>3</v>
      </c>
      <c r="M151" s="2" t="s">
        <v>90</v>
      </c>
    </row>
    <row r="152" spans="1:13" x14ac:dyDescent="0.25">
      <c r="A152" s="37">
        <v>137</v>
      </c>
      <c r="B152" s="38">
        <v>210140611</v>
      </c>
      <c r="C152" s="39" t="s">
        <v>123</v>
      </c>
      <c r="D152" s="39" t="s">
        <v>2</v>
      </c>
      <c r="E152" s="40">
        <v>3</v>
      </c>
      <c r="F152" s="150"/>
      <c r="G152" s="55">
        <f t="shared" si="4"/>
        <v>0</v>
      </c>
      <c r="H152" s="27"/>
      <c r="I152" s="28"/>
      <c r="J152" s="24" t="s">
        <v>3</v>
      </c>
      <c r="M152" s="2" t="s">
        <v>90</v>
      </c>
    </row>
    <row r="153" spans="1:13" x14ac:dyDescent="0.25">
      <c r="A153" s="37">
        <v>138</v>
      </c>
      <c r="B153" s="38">
        <v>210220101</v>
      </c>
      <c r="C153" s="39" t="s">
        <v>222</v>
      </c>
      <c r="D153" s="39" t="s">
        <v>10</v>
      </c>
      <c r="E153" s="40">
        <v>12</v>
      </c>
      <c r="F153" s="150"/>
      <c r="G153" s="55">
        <f t="shared" si="4"/>
        <v>0</v>
      </c>
      <c r="H153" s="27"/>
      <c r="I153" s="28"/>
      <c r="J153" s="24" t="s">
        <v>3</v>
      </c>
      <c r="M153" s="2" t="s">
        <v>90</v>
      </c>
    </row>
    <row r="154" spans="1:13" x14ac:dyDescent="0.25">
      <c r="A154" s="37">
        <v>139</v>
      </c>
      <c r="B154" s="38">
        <v>210220101</v>
      </c>
      <c r="C154" s="39" t="s">
        <v>222</v>
      </c>
      <c r="D154" s="39" t="s">
        <v>10</v>
      </c>
      <c r="E154" s="40">
        <v>140</v>
      </c>
      <c r="F154" s="150"/>
      <c r="G154" s="55">
        <f t="shared" si="4"/>
        <v>0</v>
      </c>
      <c r="H154" s="27"/>
      <c r="I154" s="28"/>
      <c r="J154" s="24" t="s">
        <v>3</v>
      </c>
      <c r="M154" s="2" t="s">
        <v>90</v>
      </c>
    </row>
    <row r="155" spans="1:13" x14ac:dyDescent="0.25">
      <c r="A155" s="37">
        <v>140</v>
      </c>
      <c r="B155" s="38">
        <v>210220201</v>
      </c>
      <c r="C155" s="39" t="s">
        <v>223</v>
      </c>
      <c r="D155" s="39" t="s">
        <v>2</v>
      </c>
      <c r="E155" s="40">
        <v>7</v>
      </c>
      <c r="F155" s="150"/>
      <c r="G155" s="55">
        <f t="shared" si="4"/>
        <v>0</v>
      </c>
      <c r="H155" s="27"/>
      <c r="I155" s="28"/>
      <c r="J155" s="24" t="s">
        <v>3</v>
      </c>
      <c r="M155" s="2" t="s">
        <v>90</v>
      </c>
    </row>
    <row r="156" spans="1:13" x14ac:dyDescent="0.25">
      <c r="A156" s="37">
        <v>141</v>
      </c>
      <c r="B156" s="38">
        <v>210220201</v>
      </c>
      <c r="C156" s="39" t="s">
        <v>60</v>
      </c>
      <c r="D156" s="39" t="s">
        <v>2</v>
      </c>
      <c r="E156" s="40">
        <v>7</v>
      </c>
      <c r="F156" s="150"/>
      <c r="G156" s="55">
        <f t="shared" si="4"/>
        <v>0</v>
      </c>
      <c r="H156" s="27"/>
      <c r="I156" s="28"/>
      <c r="J156" s="24" t="s">
        <v>3</v>
      </c>
      <c r="M156" s="2" t="s">
        <v>90</v>
      </c>
    </row>
    <row r="157" spans="1:13" x14ac:dyDescent="0.25">
      <c r="A157" s="37">
        <v>142</v>
      </c>
      <c r="B157" s="38">
        <v>210220201</v>
      </c>
      <c r="C157" s="39" t="s">
        <v>61</v>
      </c>
      <c r="D157" s="39" t="s">
        <v>2</v>
      </c>
      <c r="E157" s="40">
        <v>21</v>
      </c>
      <c r="F157" s="150"/>
      <c r="G157" s="55">
        <f t="shared" si="4"/>
        <v>0</v>
      </c>
      <c r="H157" s="27"/>
      <c r="I157" s="28"/>
      <c r="J157" s="24" t="s">
        <v>3</v>
      </c>
      <c r="M157" s="2" t="s">
        <v>90</v>
      </c>
    </row>
    <row r="158" spans="1:13" x14ac:dyDescent="0.25">
      <c r="A158" s="37">
        <v>143</v>
      </c>
      <c r="B158" s="38">
        <v>210010452</v>
      </c>
      <c r="C158" s="39" t="s">
        <v>124</v>
      </c>
      <c r="D158" s="39" t="s">
        <v>2</v>
      </c>
      <c r="E158" s="40">
        <v>1</v>
      </c>
      <c r="F158" s="150"/>
      <c r="G158" s="55">
        <f t="shared" si="4"/>
        <v>0</v>
      </c>
      <c r="H158" s="27"/>
      <c r="I158" s="28"/>
      <c r="J158" s="24" t="s">
        <v>3</v>
      </c>
      <c r="M158" s="2" t="s">
        <v>90</v>
      </c>
    </row>
    <row r="159" spans="1:13" x14ac:dyDescent="0.25">
      <c r="A159" s="37">
        <v>144</v>
      </c>
      <c r="B159" s="38">
        <v>210220025</v>
      </c>
      <c r="C159" s="39" t="s">
        <v>125</v>
      </c>
      <c r="D159" s="39" t="s">
        <v>10</v>
      </c>
      <c r="E159" s="40">
        <v>122</v>
      </c>
      <c r="F159" s="150"/>
      <c r="G159" s="55">
        <f t="shared" si="4"/>
        <v>0</v>
      </c>
      <c r="H159" s="27"/>
      <c r="I159" s="28"/>
      <c r="J159" s="24" t="s">
        <v>3</v>
      </c>
      <c r="M159" s="2" t="s">
        <v>90</v>
      </c>
    </row>
    <row r="160" spans="1:13" x14ac:dyDescent="0.25">
      <c r="A160" s="37">
        <v>145</v>
      </c>
      <c r="B160" s="38">
        <v>210192562</v>
      </c>
      <c r="C160" s="39" t="s">
        <v>224</v>
      </c>
      <c r="D160" s="39" t="s">
        <v>2</v>
      </c>
      <c r="E160" s="40">
        <v>1</v>
      </c>
      <c r="F160" s="150"/>
      <c r="G160" s="55">
        <f t="shared" si="4"/>
        <v>0</v>
      </c>
      <c r="H160" s="27"/>
      <c r="I160" s="28"/>
      <c r="J160" s="24" t="s">
        <v>3</v>
      </c>
      <c r="M160" s="2" t="s">
        <v>90</v>
      </c>
    </row>
    <row r="161" spans="1:13" x14ac:dyDescent="0.25">
      <c r="A161" s="37">
        <v>146</v>
      </c>
      <c r="B161" s="38">
        <v>210220301</v>
      </c>
      <c r="C161" s="39" t="s">
        <v>126</v>
      </c>
      <c r="D161" s="39" t="s">
        <v>2</v>
      </c>
      <c r="E161" s="40">
        <v>40</v>
      </c>
      <c r="F161" s="150"/>
      <c r="G161" s="55">
        <f t="shared" si="4"/>
        <v>0</v>
      </c>
      <c r="H161" s="27"/>
      <c r="I161" s="28"/>
      <c r="J161" s="24" t="s">
        <v>3</v>
      </c>
      <c r="M161" s="2" t="s">
        <v>90</v>
      </c>
    </row>
    <row r="162" spans="1:13" x14ac:dyDescent="0.25">
      <c r="A162" s="37">
        <v>147</v>
      </c>
      <c r="B162" s="38">
        <v>210220301</v>
      </c>
      <c r="C162" s="39" t="s">
        <v>225</v>
      </c>
      <c r="D162" s="39" t="s">
        <v>2</v>
      </c>
      <c r="E162" s="40">
        <v>10</v>
      </c>
      <c r="F162" s="150"/>
      <c r="G162" s="55">
        <f t="shared" si="4"/>
        <v>0</v>
      </c>
      <c r="H162" s="27"/>
      <c r="I162" s="28"/>
      <c r="J162" s="24" t="s">
        <v>3</v>
      </c>
      <c r="M162" s="2" t="s">
        <v>90</v>
      </c>
    </row>
    <row r="163" spans="1:13" x14ac:dyDescent="0.25">
      <c r="A163" s="37">
        <v>148</v>
      </c>
      <c r="B163" s="38">
        <v>210220301</v>
      </c>
      <c r="C163" s="39" t="s">
        <v>127</v>
      </c>
      <c r="D163" s="39" t="s">
        <v>2</v>
      </c>
      <c r="E163" s="40">
        <v>7</v>
      </c>
      <c r="F163" s="150"/>
      <c r="G163" s="55">
        <f t="shared" si="4"/>
        <v>0</v>
      </c>
      <c r="H163" s="27"/>
      <c r="I163" s="28"/>
      <c r="J163" s="24" t="s">
        <v>3</v>
      </c>
      <c r="M163" s="2" t="s">
        <v>90</v>
      </c>
    </row>
    <row r="164" spans="1:13" x14ac:dyDescent="0.25">
      <c r="A164" s="37">
        <v>149</v>
      </c>
      <c r="B164" s="38">
        <v>210220301</v>
      </c>
      <c r="C164" s="39" t="s">
        <v>127</v>
      </c>
      <c r="D164" s="39" t="s">
        <v>2</v>
      </c>
      <c r="E164" s="40">
        <v>37</v>
      </c>
      <c r="F164" s="150"/>
      <c r="G164" s="55">
        <f t="shared" si="4"/>
        <v>0</v>
      </c>
      <c r="H164" s="27"/>
      <c r="I164" s="28"/>
      <c r="J164" s="24" t="s">
        <v>3</v>
      </c>
      <c r="M164" s="2" t="s">
        <v>90</v>
      </c>
    </row>
    <row r="165" spans="1:13" x14ac:dyDescent="0.25">
      <c r="A165" s="37">
        <v>150</v>
      </c>
      <c r="B165" s="38">
        <v>210220302</v>
      </c>
      <c r="C165" s="39" t="s">
        <v>226</v>
      </c>
      <c r="D165" s="39" t="s">
        <v>2</v>
      </c>
      <c r="E165" s="40">
        <v>12</v>
      </c>
      <c r="F165" s="150"/>
      <c r="G165" s="55">
        <f t="shared" si="4"/>
        <v>0</v>
      </c>
      <c r="H165" s="27"/>
      <c r="I165" s="28"/>
      <c r="J165" s="24" t="s">
        <v>3</v>
      </c>
      <c r="M165" s="2" t="s">
        <v>90</v>
      </c>
    </row>
    <row r="166" spans="1:13" x14ac:dyDescent="0.25">
      <c r="A166" s="37">
        <v>151</v>
      </c>
      <c r="B166" s="38">
        <v>210220301</v>
      </c>
      <c r="C166" s="39" t="s">
        <v>227</v>
      </c>
      <c r="D166" s="39" t="s">
        <v>2</v>
      </c>
      <c r="E166" s="40">
        <v>10</v>
      </c>
      <c r="F166" s="150"/>
      <c r="G166" s="55">
        <f t="shared" si="4"/>
        <v>0</v>
      </c>
      <c r="H166" s="27"/>
      <c r="I166" s="28"/>
      <c r="J166" s="24" t="s">
        <v>3</v>
      </c>
      <c r="M166" s="2" t="s">
        <v>90</v>
      </c>
    </row>
    <row r="167" spans="1:13" x14ac:dyDescent="0.25">
      <c r="A167" s="37">
        <v>152</v>
      </c>
      <c r="B167" s="38">
        <v>210220401</v>
      </c>
      <c r="C167" s="39" t="s">
        <v>228</v>
      </c>
      <c r="D167" s="39" t="s">
        <v>2</v>
      </c>
      <c r="E167" s="40">
        <v>10</v>
      </c>
      <c r="F167" s="150"/>
      <c r="G167" s="55">
        <f t="shared" si="4"/>
        <v>0</v>
      </c>
      <c r="H167" s="27"/>
      <c r="I167" s="28"/>
      <c r="J167" s="24" t="s">
        <v>3</v>
      </c>
      <c r="M167" s="2" t="s">
        <v>90</v>
      </c>
    </row>
    <row r="168" spans="1:13" x14ac:dyDescent="0.25">
      <c r="A168" s="37">
        <v>153</v>
      </c>
      <c r="B168" s="38">
        <v>210220401</v>
      </c>
      <c r="C168" s="39" t="s">
        <v>128</v>
      </c>
      <c r="D168" s="39" t="s">
        <v>2</v>
      </c>
      <c r="E168" s="40">
        <v>4</v>
      </c>
      <c r="F168" s="150"/>
      <c r="G168" s="55">
        <f t="shared" si="4"/>
        <v>0</v>
      </c>
      <c r="H168" s="27"/>
      <c r="I168" s="28"/>
      <c r="J168" s="24" t="s">
        <v>3</v>
      </c>
      <c r="M168" s="2" t="s">
        <v>90</v>
      </c>
    </row>
    <row r="169" spans="1:13" x14ac:dyDescent="0.25">
      <c r="A169" s="37">
        <v>154</v>
      </c>
      <c r="B169" s="38">
        <v>210220032</v>
      </c>
      <c r="C169" s="39" t="s">
        <v>129</v>
      </c>
      <c r="D169" s="39" t="s">
        <v>10</v>
      </c>
      <c r="E169" s="40">
        <v>20</v>
      </c>
      <c r="F169" s="150"/>
      <c r="G169" s="55">
        <f t="shared" si="4"/>
        <v>0</v>
      </c>
      <c r="H169" s="27"/>
      <c r="I169" s="28"/>
      <c r="J169" s="24" t="s">
        <v>3</v>
      </c>
      <c r="M169" s="2" t="s">
        <v>90</v>
      </c>
    </row>
    <row r="170" spans="1:13" x14ac:dyDescent="0.25">
      <c r="A170" s="37">
        <v>155</v>
      </c>
      <c r="B170" s="38">
        <v>210220032</v>
      </c>
      <c r="C170" s="39" t="s">
        <v>130</v>
      </c>
      <c r="D170" s="39" t="s">
        <v>2</v>
      </c>
      <c r="E170" s="40">
        <v>15</v>
      </c>
      <c r="F170" s="150"/>
      <c r="G170" s="55">
        <f t="shared" si="4"/>
        <v>0</v>
      </c>
      <c r="H170" s="27"/>
      <c r="I170" s="28"/>
      <c r="J170" s="24" t="s">
        <v>3</v>
      </c>
      <c r="M170" s="2" t="s">
        <v>90</v>
      </c>
    </row>
    <row r="171" spans="1:13" x14ac:dyDescent="0.25">
      <c r="A171" s="37">
        <v>156</v>
      </c>
      <c r="B171" s="38">
        <v>210100001</v>
      </c>
      <c r="C171" s="39" t="s">
        <v>131</v>
      </c>
      <c r="D171" s="39" t="s">
        <v>2</v>
      </c>
      <c r="E171" s="40">
        <v>100</v>
      </c>
      <c r="F171" s="150"/>
      <c r="G171" s="55">
        <f t="shared" si="4"/>
        <v>0</v>
      </c>
      <c r="H171" s="27"/>
      <c r="I171" s="28"/>
      <c r="J171" s="24" t="s">
        <v>3</v>
      </c>
      <c r="K171" s="1" t="s">
        <v>4</v>
      </c>
      <c r="M171" s="2" t="s">
        <v>90</v>
      </c>
    </row>
    <row r="172" spans="1:13" x14ac:dyDescent="0.25">
      <c r="A172" s="37">
        <v>157</v>
      </c>
      <c r="B172" s="38">
        <v>210100251</v>
      </c>
      <c r="C172" s="39" t="s">
        <v>132</v>
      </c>
      <c r="D172" s="39" t="s">
        <v>2</v>
      </c>
      <c r="E172" s="40">
        <v>4</v>
      </c>
      <c r="F172" s="150"/>
      <c r="G172" s="55">
        <f t="shared" si="4"/>
        <v>0</v>
      </c>
      <c r="H172" s="27"/>
      <c r="I172" s="28"/>
      <c r="J172" s="24" t="s">
        <v>3</v>
      </c>
      <c r="M172" s="2" t="s">
        <v>90</v>
      </c>
    </row>
    <row r="173" spans="1:13" x14ac:dyDescent="0.25">
      <c r="A173" s="37">
        <v>158</v>
      </c>
      <c r="B173" s="38">
        <v>210100251</v>
      </c>
      <c r="C173" s="39" t="s">
        <v>132</v>
      </c>
      <c r="D173" s="39" t="s">
        <v>2</v>
      </c>
      <c r="E173" s="40">
        <v>4</v>
      </c>
      <c r="F173" s="150"/>
      <c r="G173" s="55">
        <f t="shared" si="4"/>
        <v>0</v>
      </c>
      <c r="H173" s="27"/>
      <c r="I173" s="28"/>
      <c r="J173" s="24" t="s">
        <v>3</v>
      </c>
      <c r="M173" s="2" t="s">
        <v>90</v>
      </c>
    </row>
    <row r="174" spans="1:13" ht="13.8" thickBot="1" x14ac:dyDescent="0.3">
      <c r="A174" s="41">
        <v>159</v>
      </c>
      <c r="B174" s="42">
        <v>210220321</v>
      </c>
      <c r="C174" s="43" t="s">
        <v>133</v>
      </c>
      <c r="D174" s="43" t="s">
        <v>2</v>
      </c>
      <c r="E174" s="44">
        <v>10</v>
      </c>
      <c r="F174" s="151"/>
      <c r="G174" s="56">
        <f>E174*F174</f>
        <v>0</v>
      </c>
      <c r="H174" s="27"/>
      <c r="I174" s="28"/>
      <c r="J174" s="25" t="s">
        <v>3</v>
      </c>
      <c r="M174" s="2" t="s">
        <v>90</v>
      </c>
    </row>
    <row r="175" spans="1:13" s="5" customFormat="1" x14ac:dyDescent="0.25">
      <c r="A175" s="45"/>
      <c r="B175" s="46"/>
      <c r="C175" s="47" t="s">
        <v>179</v>
      </c>
      <c r="D175" s="47"/>
      <c r="E175" s="48"/>
      <c r="F175" s="48"/>
      <c r="G175" s="57">
        <f>SUM(G110:G174)</f>
        <v>0</v>
      </c>
      <c r="H175" s="31"/>
      <c r="I175" s="32"/>
      <c r="J175" s="18"/>
      <c r="M175" s="7"/>
    </row>
    <row r="176" spans="1:13" s="6" customFormat="1" ht="20.100000000000001" customHeight="1" x14ac:dyDescent="0.3">
      <c r="A176" s="92"/>
      <c r="B176" s="93"/>
      <c r="C176" s="94" t="s">
        <v>177</v>
      </c>
      <c r="D176" s="95"/>
      <c r="E176" s="96"/>
      <c r="F176" s="96"/>
      <c r="G176" s="97"/>
      <c r="H176" s="29"/>
      <c r="I176" s="30"/>
      <c r="J176" s="19"/>
      <c r="M176" s="8"/>
    </row>
    <row r="177" spans="1:13" x14ac:dyDescent="0.25">
      <c r="A177" s="82">
        <v>160</v>
      </c>
      <c r="B177" s="83">
        <v>460200153</v>
      </c>
      <c r="C177" s="84" t="s">
        <v>135</v>
      </c>
      <c r="D177" s="84" t="s">
        <v>10</v>
      </c>
      <c r="E177" s="85">
        <v>70</v>
      </c>
      <c r="F177" s="149"/>
      <c r="G177" s="86">
        <f t="shared" ref="G177:G188" si="5">E177*F177</f>
        <v>0</v>
      </c>
      <c r="H177" s="27"/>
      <c r="I177" s="28"/>
      <c r="J177" s="24" t="s">
        <v>3</v>
      </c>
      <c r="K177" s="1" t="s">
        <v>4</v>
      </c>
      <c r="M177" s="2" t="s">
        <v>134</v>
      </c>
    </row>
    <row r="178" spans="1:13" x14ac:dyDescent="0.25">
      <c r="A178" s="37">
        <v>161</v>
      </c>
      <c r="B178" s="38">
        <v>460510031</v>
      </c>
      <c r="C178" s="39" t="s">
        <v>136</v>
      </c>
      <c r="D178" s="39" t="s">
        <v>10</v>
      </c>
      <c r="E178" s="40">
        <v>70</v>
      </c>
      <c r="F178" s="150"/>
      <c r="G178" s="55">
        <f t="shared" si="5"/>
        <v>0</v>
      </c>
      <c r="H178" s="27"/>
      <c r="I178" s="28"/>
      <c r="J178" s="24" t="s">
        <v>3</v>
      </c>
      <c r="M178" s="2" t="s">
        <v>134</v>
      </c>
    </row>
    <row r="179" spans="1:13" x14ac:dyDescent="0.25">
      <c r="A179" s="37">
        <v>162</v>
      </c>
      <c r="B179" s="38">
        <v>460600001</v>
      </c>
      <c r="C179" s="39" t="s">
        <v>137</v>
      </c>
      <c r="D179" s="39" t="s">
        <v>86</v>
      </c>
      <c r="E179" s="40">
        <v>17.149999999999999</v>
      </c>
      <c r="F179" s="150"/>
      <c r="G179" s="55">
        <f t="shared" si="5"/>
        <v>0</v>
      </c>
      <c r="H179" s="27"/>
      <c r="I179" s="28"/>
      <c r="J179" s="24" t="s">
        <v>3</v>
      </c>
      <c r="M179" s="2" t="s">
        <v>134</v>
      </c>
    </row>
    <row r="180" spans="1:13" x14ac:dyDescent="0.25">
      <c r="A180" s="37">
        <v>163</v>
      </c>
      <c r="B180" s="38">
        <v>460620013</v>
      </c>
      <c r="C180" s="39" t="s">
        <v>138</v>
      </c>
      <c r="D180" s="39" t="s">
        <v>139</v>
      </c>
      <c r="E180" s="40">
        <v>24.5</v>
      </c>
      <c r="F180" s="150"/>
      <c r="G180" s="55">
        <f t="shared" si="5"/>
        <v>0</v>
      </c>
      <c r="H180" s="27"/>
      <c r="I180" s="28"/>
      <c r="J180" s="24" t="s">
        <v>3</v>
      </c>
      <c r="M180" s="2" t="s">
        <v>134</v>
      </c>
    </row>
    <row r="181" spans="1:13" x14ac:dyDescent="0.25">
      <c r="A181" s="37">
        <v>164</v>
      </c>
      <c r="B181" s="38">
        <v>460650015</v>
      </c>
      <c r="C181" s="39" t="s">
        <v>140</v>
      </c>
      <c r="D181" s="39" t="s">
        <v>86</v>
      </c>
      <c r="E181" s="40">
        <v>16.940000000000001</v>
      </c>
      <c r="F181" s="150"/>
      <c r="G181" s="55">
        <f t="shared" si="5"/>
        <v>0</v>
      </c>
      <c r="H181" s="27"/>
      <c r="I181" s="28"/>
      <c r="J181" s="24" t="s">
        <v>3</v>
      </c>
      <c r="M181" s="2" t="s">
        <v>134</v>
      </c>
    </row>
    <row r="182" spans="1:13" x14ac:dyDescent="0.25">
      <c r="A182" s="37">
        <v>165</v>
      </c>
      <c r="B182" s="38">
        <v>460100001</v>
      </c>
      <c r="C182" s="39" t="s">
        <v>141</v>
      </c>
      <c r="D182" s="39" t="s">
        <v>2</v>
      </c>
      <c r="E182" s="40">
        <v>2</v>
      </c>
      <c r="F182" s="150"/>
      <c r="G182" s="55">
        <f t="shared" si="5"/>
        <v>0</v>
      </c>
      <c r="H182" s="27"/>
      <c r="I182" s="28"/>
      <c r="J182" s="24" t="s">
        <v>3</v>
      </c>
      <c r="K182" s="1" t="s">
        <v>4</v>
      </c>
      <c r="M182" s="2" t="s">
        <v>134</v>
      </c>
    </row>
    <row r="183" spans="1:13" x14ac:dyDescent="0.25">
      <c r="A183" s="37">
        <v>166</v>
      </c>
      <c r="B183" s="38">
        <v>460050713</v>
      </c>
      <c r="C183" s="39" t="s">
        <v>142</v>
      </c>
      <c r="D183" s="39" t="s">
        <v>86</v>
      </c>
      <c r="E183" s="40">
        <v>0.8</v>
      </c>
      <c r="F183" s="150"/>
      <c r="G183" s="55">
        <f t="shared" si="5"/>
        <v>0</v>
      </c>
      <c r="H183" s="27"/>
      <c r="I183" s="28"/>
      <c r="J183" s="24" t="s">
        <v>3</v>
      </c>
      <c r="M183" s="2" t="s">
        <v>134</v>
      </c>
    </row>
    <row r="184" spans="1:13" x14ac:dyDescent="0.25">
      <c r="A184" s="37">
        <v>167</v>
      </c>
      <c r="B184" s="38">
        <v>460120003</v>
      </c>
      <c r="C184" s="39" t="s">
        <v>143</v>
      </c>
      <c r="D184" s="39" t="s">
        <v>86</v>
      </c>
      <c r="E184" s="40">
        <v>0.32</v>
      </c>
      <c r="F184" s="150"/>
      <c r="G184" s="55">
        <f t="shared" si="5"/>
        <v>0</v>
      </c>
      <c r="H184" s="27"/>
      <c r="I184" s="28"/>
      <c r="J184" s="24" t="s">
        <v>3</v>
      </c>
      <c r="M184" s="2" t="s">
        <v>134</v>
      </c>
    </row>
    <row r="185" spans="1:13" x14ac:dyDescent="0.25">
      <c r="A185" s="37">
        <v>168</v>
      </c>
      <c r="B185" s="38">
        <v>460300006</v>
      </c>
      <c r="C185" s="39" t="s">
        <v>144</v>
      </c>
      <c r="D185" s="39" t="s">
        <v>86</v>
      </c>
      <c r="E185" s="40">
        <v>0.32</v>
      </c>
      <c r="F185" s="150"/>
      <c r="G185" s="55">
        <f t="shared" si="5"/>
        <v>0</v>
      </c>
      <c r="H185" s="27"/>
      <c r="I185" s="28"/>
      <c r="J185" s="24" t="s">
        <v>3</v>
      </c>
      <c r="M185" s="2" t="s">
        <v>134</v>
      </c>
    </row>
    <row r="186" spans="1:13" x14ac:dyDescent="0.25">
      <c r="A186" s="37">
        <v>169</v>
      </c>
      <c r="B186" s="38">
        <v>460600001</v>
      </c>
      <c r="C186" s="39" t="s">
        <v>137</v>
      </c>
      <c r="D186" s="39" t="s">
        <v>86</v>
      </c>
      <c r="E186" s="40">
        <v>0.48</v>
      </c>
      <c r="F186" s="150"/>
      <c r="G186" s="55">
        <f t="shared" si="5"/>
        <v>0</v>
      </c>
      <c r="H186" s="27"/>
      <c r="I186" s="28"/>
      <c r="J186" s="24" t="s">
        <v>3</v>
      </c>
      <c r="M186" s="2" t="s">
        <v>134</v>
      </c>
    </row>
    <row r="187" spans="1:13" x14ac:dyDescent="0.25">
      <c r="A187" s="37">
        <v>170</v>
      </c>
      <c r="B187" s="38">
        <v>460010024</v>
      </c>
      <c r="C187" s="39" t="s">
        <v>145</v>
      </c>
      <c r="D187" s="39" t="s">
        <v>146</v>
      </c>
      <c r="E187" s="40">
        <v>0.1</v>
      </c>
      <c r="F187" s="150"/>
      <c r="G187" s="55">
        <f t="shared" si="5"/>
        <v>0</v>
      </c>
      <c r="H187" s="27"/>
      <c r="I187" s="28"/>
      <c r="J187" s="24" t="s">
        <v>3</v>
      </c>
      <c r="K187" s="1" t="s">
        <v>4</v>
      </c>
      <c r="M187" s="2" t="s">
        <v>134</v>
      </c>
    </row>
    <row r="188" spans="1:13" ht="13.8" thickBot="1" x14ac:dyDescent="0.3">
      <c r="A188" s="41">
        <v>171</v>
      </c>
      <c r="B188" s="42">
        <v>460710001</v>
      </c>
      <c r="C188" s="43" t="s">
        <v>147</v>
      </c>
      <c r="D188" s="43" t="s">
        <v>10</v>
      </c>
      <c r="E188" s="44">
        <v>100</v>
      </c>
      <c r="F188" s="151"/>
      <c r="G188" s="56">
        <f t="shared" si="5"/>
        <v>0</v>
      </c>
      <c r="H188" s="27"/>
      <c r="I188" s="28"/>
      <c r="J188" s="25" t="s">
        <v>3</v>
      </c>
      <c r="K188" s="1" t="s">
        <v>4</v>
      </c>
      <c r="M188" s="2" t="s">
        <v>134</v>
      </c>
    </row>
    <row r="189" spans="1:13" s="5" customFormat="1" x14ac:dyDescent="0.25">
      <c r="A189" s="45"/>
      <c r="B189" s="46"/>
      <c r="C189" s="47" t="s">
        <v>179</v>
      </c>
      <c r="D189" s="47"/>
      <c r="E189" s="48"/>
      <c r="F189" s="48"/>
      <c r="G189" s="57">
        <f>SUM(G177:G188)</f>
        <v>0</v>
      </c>
      <c r="H189" s="31"/>
      <c r="I189" s="32"/>
      <c r="J189" s="18"/>
      <c r="M189" s="7"/>
    </row>
    <row r="190" spans="1:13" s="6" customFormat="1" ht="20.100000000000001" customHeight="1" x14ac:dyDescent="0.3">
      <c r="A190" s="92"/>
      <c r="B190" s="93"/>
      <c r="C190" s="94" t="s">
        <v>178</v>
      </c>
      <c r="D190" s="95"/>
      <c r="E190" s="96"/>
      <c r="F190" s="96"/>
      <c r="G190" s="97"/>
      <c r="H190" s="29"/>
      <c r="I190" s="30"/>
      <c r="J190" s="19"/>
      <c r="M190" s="8"/>
    </row>
    <row r="191" spans="1:13" x14ac:dyDescent="0.25">
      <c r="A191" s="82">
        <v>172</v>
      </c>
      <c r="B191" s="83">
        <v>218009001</v>
      </c>
      <c r="C191" s="84" t="s">
        <v>149</v>
      </c>
      <c r="D191" s="84" t="s">
        <v>2</v>
      </c>
      <c r="E191" s="85">
        <v>20</v>
      </c>
      <c r="F191" s="149"/>
      <c r="G191" s="86">
        <f t="shared" ref="G191:G204" si="6">E191*F191</f>
        <v>0</v>
      </c>
      <c r="H191" s="27"/>
      <c r="I191" s="28"/>
      <c r="J191" s="24" t="s">
        <v>32</v>
      </c>
      <c r="M191" s="2" t="s">
        <v>148</v>
      </c>
    </row>
    <row r="192" spans="1:13" x14ac:dyDescent="0.25">
      <c r="A192" s="37">
        <v>173</v>
      </c>
      <c r="B192" s="38">
        <v>218009011</v>
      </c>
      <c r="C192" s="39" t="s">
        <v>150</v>
      </c>
      <c r="D192" s="39" t="s">
        <v>2</v>
      </c>
      <c r="E192" s="40">
        <v>80</v>
      </c>
      <c r="F192" s="150"/>
      <c r="G192" s="55">
        <f t="shared" si="6"/>
        <v>0</v>
      </c>
      <c r="H192" s="27"/>
      <c r="I192" s="28"/>
      <c r="J192" s="24" t="s">
        <v>32</v>
      </c>
      <c r="M192" s="2" t="s">
        <v>148</v>
      </c>
    </row>
    <row r="193" spans="1:13" x14ac:dyDescent="0.25">
      <c r="A193" s="37">
        <v>174</v>
      </c>
      <c r="B193" s="38">
        <v>218009001</v>
      </c>
      <c r="C193" s="39" t="s">
        <v>149</v>
      </c>
      <c r="D193" s="39" t="s">
        <v>2</v>
      </c>
      <c r="E193" s="40">
        <v>40</v>
      </c>
      <c r="F193" s="150"/>
      <c r="G193" s="55">
        <f t="shared" si="6"/>
        <v>0</v>
      </c>
      <c r="H193" s="27"/>
      <c r="I193" s="28"/>
      <c r="J193" s="24" t="s">
        <v>32</v>
      </c>
      <c r="M193" s="2" t="s">
        <v>148</v>
      </c>
    </row>
    <row r="194" spans="1:13" x14ac:dyDescent="0.25">
      <c r="A194" s="37">
        <v>175</v>
      </c>
      <c r="B194" s="38">
        <v>218009011</v>
      </c>
      <c r="C194" s="39" t="s">
        <v>150</v>
      </c>
      <c r="D194" s="39" t="s">
        <v>2</v>
      </c>
      <c r="E194" s="40">
        <v>160</v>
      </c>
      <c r="F194" s="150"/>
      <c r="G194" s="55">
        <f t="shared" si="6"/>
        <v>0</v>
      </c>
      <c r="H194" s="27"/>
      <c r="I194" s="28"/>
      <c r="J194" s="24" t="s">
        <v>32</v>
      </c>
      <c r="M194" s="2" t="s">
        <v>148</v>
      </c>
    </row>
    <row r="195" spans="1:13" x14ac:dyDescent="0.25">
      <c r="A195" s="37">
        <v>176</v>
      </c>
      <c r="B195" s="38">
        <v>218009001</v>
      </c>
      <c r="C195" s="39" t="s">
        <v>149</v>
      </c>
      <c r="D195" s="39" t="s">
        <v>2</v>
      </c>
      <c r="E195" s="40">
        <v>9</v>
      </c>
      <c r="F195" s="150"/>
      <c r="G195" s="55">
        <f t="shared" si="6"/>
        <v>0</v>
      </c>
      <c r="H195" s="27"/>
      <c r="I195" s="28"/>
      <c r="J195" s="24" t="s">
        <v>32</v>
      </c>
      <c r="M195" s="2" t="s">
        <v>148</v>
      </c>
    </row>
    <row r="196" spans="1:13" x14ac:dyDescent="0.25">
      <c r="A196" s="37">
        <v>177</v>
      </c>
      <c r="B196" s="38">
        <v>218009011</v>
      </c>
      <c r="C196" s="39" t="s">
        <v>150</v>
      </c>
      <c r="D196" s="39" t="s">
        <v>2</v>
      </c>
      <c r="E196" s="40">
        <v>9</v>
      </c>
      <c r="F196" s="150"/>
      <c r="G196" s="55">
        <f t="shared" si="6"/>
        <v>0</v>
      </c>
      <c r="H196" s="27"/>
      <c r="I196" s="28"/>
      <c r="J196" s="24" t="s">
        <v>32</v>
      </c>
      <c r="M196" s="2" t="s">
        <v>148</v>
      </c>
    </row>
    <row r="197" spans="1:13" x14ac:dyDescent="0.25">
      <c r="A197" s="37">
        <v>178</v>
      </c>
      <c r="B197" s="38">
        <v>218009001</v>
      </c>
      <c r="C197" s="39" t="s">
        <v>149</v>
      </c>
      <c r="D197" s="39" t="s">
        <v>2</v>
      </c>
      <c r="E197" s="40">
        <v>2</v>
      </c>
      <c r="F197" s="150"/>
      <c r="G197" s="55">
        <f t="shared" si="6"/>
        <v>0</v>
      </c>
      <c r="H197" s="27"/>
      <c r="I197" s="28"/>
      <c r="J197" s="24" t="s">
        <v>32</v>
      </c>
      <c r="M197" s="2" t="s">
        <v>148</v>
      </c>
    </row>
    <row r="198" spans="1:13" x14ac:dyDescent="0.25">
      <c r="A198" s="37">
        <v>179</v>
      </c>
      <c r="B198" s="38">
        <v>218009011</v>
      </c>
      <c r="C198" s="39" t="s">
        <v>150</v>
      </c>
      <c r="D198" s="39" t="s">
        <v>2</v>
      </c>
      <c r="E198" s="40">
        <v>2</v>
      </c>
      <c r="F198" s="150"/>
      <c r="G198" s="55">
        <f t="shared" si="6"/>
        <v>0</v>
      </c>
      <c r="H198" s="27"/>
      <c r="I198" s="28"/>
      <c r="J198" s="24" t="s">
        <v>32</v>
      </c>
      <c r="M198" s="2" t="s">
        <v>148</v>
      </c>
    </row>
    <row r="199" spans="1:13" x14ac:dyDescent="0.25">
      <c r="A199" s="37">
        <v>180</v>
      </c>
      <c r="B199" s="38">
        <v>219002612</v>
      </c>
      <c r="C199" s="39" t="s">
        <v>151</v>
      </c>
      <c r="D199" s="39" t="s">
        <v>10</v>
      </c>
      <c r="E199" s="40">
        <v>100</v>
      </c>
      <c r="F199" s="150"/>
      <c r="G199" s="55">
        <f t="shared" si="6"/>
        <v>0</v>
      </c>
      <c r="H199" s="27"/>
      <c r="I199" s="28"/>
      <c r="J199" s="24" t="s">
        <v>3</v>
      </c>
      <c r="K199" s="1" t="s">
        <v>4</v>
      </c>
      <c r="M199" s="2" t="s">
        <v>148</v>
      </c>
    </row>
    <row r="200" spans="1:13" x14ac:dyDescent="0.25">
      <c r="A200" s="37">
        <v>181</v>
      </c>
      <c r="B200" s="38">
        <v>219002613</v>
      </c>
      <c r="C200" s="39" t="s">
        <v>152</v>
      </c>
      <c r="D200" s="39" t="s">
        <v>10</v>
      </c>
      <c r="E200" s="40">
        <v>20</v>
      </c>
      <c r="F200" s="150"/>
      <c r="G200" s="55">
        <f t="shared" si="6"/>
        <v>0</v>
      </c>
      <c r="H200" s="27"/>
      <c r="I200" s="28"/>
      <c r="J200" s="24" t="s">
        <v>3</v>
      </c>
      <c r="K200" s="1" t="s">
        <v>4</v>
      </c>
      <c r="M200" s="2" t="s">
        <v>148</v>
      </c>
    </row>
    <row r="201" spans="1:13" x14ac:dyDescent="0.25">
      <c r="A201" s="37">
        <v>182</v>
      </c>
      <c r="B201" s="38">
        <v>219002611</v>
      </c>
      <c r="C201" s="39" t="s">
        <v>153</v>
      </c>
      <c r="D201" s="39" t="s">
        <v>10</v>
      </c>
      <c r="E201" s="40">
        <v>50</v>
      </c>
      <c r="F201" s="150"/>
      <c r="G201" s="55">
        <f t="shared" si="6"/>
        <v>0</v>
      </c>
      <c r="H201" s="27"/>
      <c r="I201" s="28"/>
      <c r="J201" s="24" t="s">
        <v>3</v>
      </c>
      <c r="K201" s="1" t="s">
        <v>4</v>
      </c>
      <c r="M201" s="2" t="s">
        <v>148</v>
      </c>
    </row>
    <row r="202" spans="1:13" x14ac:dyDescent="0.25">
      <c r="A202" s="37">
        <v>183</v>
      </c>
      <c r="B202" s="38">
        <v>219001211</v>
      </c>
      <c r="C202" s="39" t="s">
        <v>154</v>
      </c>
      <c r="D202" s="39" t="s">
        <v>2</v>
      </c>
      <c r="E202" s="40">
        <v>10</v>
      </c>
      <c r="F202" s="150"/>
      <c r="G202" s="55">
        <f t="shared" si="6"/>
        <v>0</v>
      </c>
      <c r="H202" s="27"/>
      <c r="I202" s="28"/>
      <c r="J202" s="24" t="s">
        <v>3</v>
      </c>
      <c r="K202" s="1" t="s">
        <v>4</v>
      </c>
      <c r="M202" s="2" t="s">
        <v>148</v>
      </c>
    </row>
    <row r="203" spans="1:13" x14ac:dyDescent="0.25">
      <c r="A203" s="37">
        <v>184</v>
      </c>
      <c r="B203" s="38">
        <v>219001213</v>
      </c>
      <c r="C203" s="39" t="s">
        <v>155</v>
      </c>
      <c r="D203" s="39" t="s">
        <v>2</v>
      </c>
      <c r="E203" s="40">
        <v>10</v>
      </c>
      <c r="F203" s="150"/>
      <c r="G203" s="55">
        <f t="shared" si="6"/>
        <v>0</v>
      </c>
      <c r="H203" s="27"/>
      <c r="I203" s="28"/>
      <c r="J203" s="24" t="s">
        <v>3</v>
      </c>
      <c r="K203" s="1" t="s">
        <v>4</v>
      </c>
      <c r="M203" s="2" t="s">
        <v>148</v>
      </c>
    </row>
    <row r="204" spans="1:13" ht="13.8" thickBot="1" x14ac:dyDescent="0.3">
      <c r="A204" s="41">
        <v>185</v>
      </c>
      <c r="B204" s="42">
        <v>219002212</v>
      </c>
      <c r="C204" s="43" t="s">
        <v>156</v>
      </c>
      <c r="D204" s="43" t="s">
        <v>2</v>
      </c>
      <c r="E204" s="44">
        <v>55</v>
      </c>
      <c r="F204" s="151"/>
      <c r="G204" s="56">
        <f t="shared" si="6"/>
        <v>0</v>
      </c>
      <c r="H204" s="27"/>
      <c r="I204" s="28"/>
      <c r="J204" s="25" t="s">
        <v>3</v>
      </c>
      <c r="K204" s="1" t="s">
        <v>4</v>
      </c>
      <c r="M204" s="2" t="s">
        <v>148</v>
      </c>
    </row>
    <row r="205" spans="1:13" s="5" customFormat="1" ht="13.8" thickBot="1" x14ac:dyDescent="0.3">
      <c r="A205" s="50"/>
      <c r="B205" s="51"/>
      <c r="C205" s="52" t="s">
        <v>179</v>
      </c>
      <c r="D205" s="52"/>
      <c r="E205" s="53"/>
      <c r="F205" s="53"/>
      <c r="G205" s="58">
        <f>SUM(G191:G204)</f>
        <v>0</v>
      </c>
      <c r="H205" s="31"/>
      <c r="I205" s="32"/>
      <c r="J205" s="20"/>
    </row>
    <row r="206" spans="1:13" x14ac:dyDescent="0.25">
      <c r="A206" s="69"/>
      <c r="B206" s="70"/>
      <c r="C206" s="71"/>
      <c r="D206" s="71"/>
      <c r="E206" s="72"/>
      <c r="F206" s="72"/>
      <c r="G206" s="73"/>
      <c r="H206" s="3"/>
      <c r="I206" s="4"/>
    </row>
    <row r="207" spans="1:13" x14ac:dyDescent="0.25">
      <c r="A207" s="37">
        <v>185</v>
      </c>
      <c r="B207" s="74"/>
      <c r="C207" s="49" t="s">
        <v>181</v>
      </c>
      <c r="D207" s="49" t="s">
        <v>182</v>
      </c>
      <c r="E207" s="40">
        <v>3.6</v>
      </c>
      <c r="F207" s="153"/>
      <c r="G207" s="55">
        <f>SUM(F207*0.036)</f>
        <v>0</v>
      </c>
      <c r="H207" s="3"/>
      <c r="I207" s="4"/>
    </row>
    <row r="208" spans="1:13" x14ac:dyDescent="0.25">
      <c r="A208" s="37">
        <v>186</v>
      </c>
      <c r="B208" s="74"/>
      <c r="C208" s="49" t="s">
        <v>183</v>
      </c>
      <c r="D208" s="49" t="s">
        <v>182</v>
      </c>
      <c r="E208" s="40">
        <v>1</v>
      </c>
      <c r="F208" s="153"/>
      <c r="G208" s="65">
        <f>SUM(F208*0.01)</f>
        <v>0</v>
      </c>
      <c r="H208" s="3"/>
      <c r="I208" s="4"/>
    </row>
    <row r="209" spans="1:9" x14ac:dyDescent="0.25">
      <c r="A209" s="37">
        <v>187</v>
      </c>
      <c r="B209" s="74"/>
      <c r="C209" s="15" t="s">
        <v>184</v>
      </c>
      <c r="D209" s="15" t="s">
        <v>182</v>
      </c>
      <c r="E209" s="17">
        <v>5</v>
      </c>
      <c r="F209" s="153"/>
      <c r="G209" s="66">
        <f>SUM(F209*0.05)</f>
        <v>0</v>
      </c>
      <c r="H209" s="3"/>
      <c r="I209" s="4"/>
    </row>
    <row r="210" spans="1:9" x14ac:dyDescent="0.25">
      <c r="A210" s="37">
        <v>188</v>
      </c>
      <c r="B210" s="74"/>
      <c r="C210" s="15" t="s">
        <v>185</v>
      </c>
      <c r="D210" s="15" t="s">
        <v>182</v>
      </c>
      <c r="E210" s="17">
        <v>3</v>
      </c>
      <c r="F210" s="153"/>
      <c r="G210" s="66">
        <f>SUM(F210*0.03)</f>
        <v>0</v>
      </c>
      <c r="H210" s="3"/>
      <c r="I210" s="4"/>
    </row>
    <row r="211" spans="1:9" x14ac:dyDescent="0.25">
      <c r="A211" s="37">
        <v>189</v>
      </c>
      <c r="B211" s="74"/>
      <c r="C211" s="15" t="s">
        <v>186</v>
      </c>
      <c r="D211" s="15" t="s">
        <v>182</v>
      </c>
      <c r="E211" s="17">
        <v>6</v>
      </c>
      <c r="F211" s="153"/>
      <c r="G211" s="66">
        <f>SUM(F211*0.06)</f>
        <v>0</v>
      </c>
      <c r="H211" s="3"/>
      <c r="I211" s="4"/>
    </row>
    <row r="212" spans="1:9" x14ac:dyDescent="0.25">
      <c r="A212" s="37">
        <v>190</v>
      </c>
      <c r="B212" s="74"/>
      <c r="C212" s="16" t="s">
        <v>187</v>
      </c>
      <c r="D212" s="15" t="s">
        <v>182</v>
      </c>
      <c r="E212" s="17">
        <v>1</v>
      </c>
      <c r="F212" s="153"/>
      <c r="G212" s="65">
        <f>SUM(F212*0.01)</f>
        <v>0</v>
      </c>
      <c r="H212" s="3"/>
      <c r="I212" s="4"/>
    </row>
    <row r="213" spans="1:9" x14ac:dyDescent="0.25">
      <c r="A213" s="37">
        <v>191</v>
      </c>
      <c r="B213" s="74"/>
      <c r="C213" s="15" t="s">
        <v>218</v>
      </c>
      <c r="D213" s="15" t="s">
        <v>182</v>
      </c>
      <c r="E213" s="17">
        <v>0.8</v>
      </c>
      <c r="F213" s="153"/>
      <c r="G213" s="65">
        <f>SUM(F213*0.008)</f>
        <v>0</v>
      </c>
      <c r="H213" s="3"/>
      <c r="I213" s="4"/>
    </row>
    <row r="214" spans="1:9" x14ac:dyDescent="0.25">
      <c r="A214" s="37">
        <v>192</v>
      </c>
      <c r="B214" s="74"/>
      <c r="C214" s="15" t="s">
        <v>217</v>
      </c>
      <c r="D214" s="15" t="s">
        <v>182</v>
      </c>
      <c r="E214" s="17">
        <v>2.5</v>
      </c>
      <c r="F214" s="153"/>
      <c r="G214" s="65">
        <f>SUM(F214*0.025)</f>
        <v>0</v>
      </c>
      <c r="H214" s="3"/>
      <c r="I214" s="4"/>
    </row>
    <row r="215" spans="1:9" x14ac:dyDescent="0.25">
      <c r="A215" s="37">
        <v>193</v>
      </c>
      <c r="B215" s="74"/>
      <c r="C215" s="15" t="s">
        <v>188</v>
      </c>
      <c r="D215" s="15" t="s">
        <v>189</v>
      </c>
      <c r="E215" s="17">
        <v>1</v>
      </c>
      <c r="F215" s="154"/>
      <c r="G215" s="55">
        <f>E215*F215</f>
        <v>0</v>
      </c>
      <c r="H215" s="3"/>
      <c r="I215" s="4"/>
    </row>
    <row r="216" spans="1:9" x14ac:dyDescent="0.25">
      <c r="A216" s="37">
        <v>194</v>
      </c>
      <c r="B216" s="74"/>
      <c r="C216" s="15" t="s">
        <v>190</v>
      </c>
      <c r="D216" s="15" t="s">
        <v>189</v>
      </c>
      <c r="E216" s="17">
        <v>1</v>
      </c>
      <c r="F216" s="154"/>
      <c r="G216" s="55">
        <f>E216*F216</f>
        <v>0</v>
      </c>
      <c r="H216" s="3"/>
      <c r="I216" s="4"/>
    </row>
    <row r="217" spans="1:9" x14ac:dyDescent="0.25">
      <c r="A217" s="37">
        <v>195</v>
      </c>
      <c r="B217" s="74"/>
      <c r="C217" s="15" t="s">
        <v>191</v>
      </c>
      <c r="D217" s="15" t="s">
        <v>189</v>
      </c>
      <c r="E217" s="17">
        <v>1</v>
      </c>
      <c r="F217" s="154"/>
      <c r="G217" s="55">
        <f>E217*F217</f>
        <v>0</v>
      </c>
      <c r="H217" s="3"/>
      <c r="I217" s="4"/>
    </row>
    <row r="218" spans="1:9" ht="13.8" thickBot="1" x14ac:dyDescent="0.3">
      <c r="A218" s="75">
        <v>196</v>
      </c>
      <c r="B218" s="129"/>
      <c r="C218" s="130" t="s">
        <v>216</v>
      </c>
      <c r="D218" s="131" t="s">
        <v>189</v>
      </c>
      <c r="E218" s="132">
        <v>1</v>
      </c>
      <c r="F218" s="155"/>
      <c r="G218" s="133">
        <f>E218*F218</f>
        <v>0</v>
      </c>
      <c r="H218" s="3"/>
      <c r="I218" s="4"/>
    </row>
    <row r="219" spans="1:9" ht="13.8" thickBot="1" x14ac:dyDescent="0.3">
      <c r="A219" s="137"/>
      <c r="B219" s="138"/>
      <c r="C219" s="139" t="s">
        <v>173</v>
      </c>
      <c r="D219" s="139"/>
      <c r="E219" s="140"/>
      <c r="F219" s="140"/>
      <c r="G219" s="141">
        <f>SUM(G207:G218)</f>
        <v>0</v>
      </c>
      <c r="H219" s="3"/>
      <c r="I219" s="4"/>
    </row>
    <row r="220" spans="1:9" x14ac:dyDescent="0.25">
      <c r="A220" s="134"/>
      <c r="B220" s="135"/>
      <c r="C220" s="61"/>
      <c r="D220" s="61"/>
      <c r="E220" s="61"/>
      <c r="F220" s="61"/>
      <c r="G220" s="136"/>
      <c r="H220" s="3"/>
      <c r="I220" s="4"/>
    </row>
    <row r="221" spans="1:9" x14ac:dyDescent="0.25">
      <c r="A221" s="122"/>
      <c r="B221" s="127"/>
      <c r="C221" s="127"/>
      <c r="D221" s="127"/>
      <c r="E221" s="127"/>
      <c r="F221" s="127"/>
      <c r="G221" s="128"/>
      <c r="H221" s="3"/>
      <c r="I221" s="4"/>
    </row>
    <row r="222" spans="1:9" x14ac:dyDescent="0.25">
      <c r="A222" s="124"/>
      <c r="B222" s="123"/>
      <c r="C222" s="59" t="s">
        <v>192</v>
      </c>
      <c r="D222" s="59"/>
      <c r="E222" s="60"/>
      <c r="F222" s="60"/>
      <c r="G222" s="67">
        <f>SUM(G14+G102+G108+G175+G189+G205+G219)</f>
        <v>0</v>
      </c>
      <c r="H222" s="3"/>
      <c r="I222" s="4"/>
    </row>
    <row r="223" spans="1:9" ht="13.8" thickBot="1" x14ac:dyDescent="0.3">
      <c r="A223" s="125"/>
      <c r="B223" s="126"/>
      <c r="C223" s="61" t="s">
        <v>165</v>
      </c>
      <c r="D223" s="61" t="s">
        <v>182</v>
      </c>
      <c r="E223" s="62">
        <v>21</v>
      </c>
      <c r="F223" s="62">
        <f>G222</f>
        <v>0</v>
      </c>
      <c r="G223" s="68">
        <f>SUM(F223*E223/100)</f>
        <v>0</v>
      </c>
      <c r="H223" s="3"/>
      <c r="I223" s="4"/>
    </row>
    <row r="224" spans="1:9" ht="14.4" thickTop="1" thickBot="1" x14ac:dyDescent="0.3">
      <c r="A224" s="100"/>
      <c r="B224" s="99"/>
      <c r="C224" s="63" t="s">
        <v>193</v>
      </c>
      <c r="D224" s="63"/>
      <c r="E224" s="64"/>
      <c r="F224" s="64"/>
      <c r="G224" s="76">
        <f>SUM(G222+G223)</f>
        <v>0</v>
      </c>
      <c r="H224" s="3"/>
      <c r="I224" s="4"/>
    </row>
    <row r="225" spans="1:9" ht="13.8" thickTop="1" x14ac:dyDescent="0.25">
      <c r="H225" s="3"/>
      <c r="I225" s="4"/>
    </row>
    <row r="226" spans="1:9" x14ac:dyDescent="0.25">
      <c r="A226" s="77"/>
      <c r="B226" s="98"/>
      <c r="C226" s="77"/>
      <c r="D226" s="77"/>
      <c r="E226" s="77"/>
      <c r="F226" s="77"/>
      <c r="G226" s="77"/>
      <c r="H226" s="78"/>
      <c r="I226" s="4"/>
    </row>
    <row r="227" spans="1:9" x14ac:dyDescent="0.25">
      <c r="A227" s="77"/>
      <c r="B227" s="79"/>
      <c r="C227" s="77"/>
      <c r="D227" s="77"/>
      <c r="E227" s="80"/>
      <c r="F227" s="80"/>
      <c r="G227" s="81"/>
      <c r="H227" s="78"/>
      <c r="I227" s="4"/>
    </row>
    <row r="228" spans="1:9" x14ac:dyDescent="0.25">
      <c r="A228" s="77"/>
      <c r="B228" s="79"/>
      <c r="C228" s="77"/>
      <c r="D228" s="77"/>
      <c r="E228" s="80"/>
      <c r="F228" s="80"/>
      <c r="G228" s="81"/>
      <c r="H228" s="78"/>
      <c r="I228" s="4"/>
    </row>
    <row r="229" spans="1:9" x14ac:dyDescent="0.25">
      <c r="A229" s="77"/>
      <c r="B229" s="79"/>
      <c r="C229" s="77"/>
      <c r="D229" s="77"/>
      <c r="E229" s="80"/>
      <c r="F229" s="80"/>
      <c r="G229" s="81"/>
      <c r="H229" s="78"/>
      <c r="I229" s="4"/>
    </row>
    <row r="230" spans="1:9" x14ac:dyDescent="0.25">
      <c r="A230" s="77"/>
      <c r="B230" s="79"/>
      <c r="C230" s="77"/>
      <c r="D230" s="77"/>
      <c r="E230" s="80"/>
      <c r="F230" s="80"/>
      <c r="G230" s="81"/>
      <c r="H230" s="78"/>
      <c r="I230" s="4"/>
    </row>
    <row r="231" spans="1:9" x14ac:dyDescent="0.25">
      <c r="A231" s="77"/>
      <c r="B231" s="79"/>
      <c r="C231" s="77"/>
      <c r="D231" s="77"/>
      <c r="E231" s="80"/>
      <c r="F231" s="80"/>
      <c r="G231" s="81"/>
      <c r="H231" s="78"/>
      <c r="I231" s="4"/>
    </row>
    <row r="232" spans="1:9" x14ac:dyDescent="0.25">
      <c r="A232" s="77"/>
      <c r="B232" s="79"/>
      <c r="C232" s="77"/>
      <c r="D232" s="77"/>
      <c r="E232" s="80"/>
      <c r="F232" s="80"/>
      <c r="G232" s="81"/>
      <c r="H232" s="78"/>
      <c r="I232" s="4"/>
    </row>
    <row r="233" spans="1:9" x14ac:dyDescent="0.25">
      <c r="A233" s="77"/>
      <c r="B233" s="79"/>
      <c r="C233" s="77"/>
      <c r="D233" s="77"/>
      <c r="E233" s="80"/>
      <c r="F233" s="80"/>
      <c r="G233" s="81"/>
      <c r="H233" s="78"/>
      <c r="I233" s="4"/>
    </row>
    <row r="234" spans="1:9" x14ac:dyDescent="0.25">
      <c r="A234" s="77"/>
      <c r="B234" s="79"/>
      <c r="C234" s="77"/>
      <c r="D234" s="77"/>
      <c r="E234" s="80"/>
      <c r="F234" s="80"/>
      <c r="G234" s="81"/>
      <c r="H234" s="78"/>
      <c r="I234" s="4"/>
    </row>
    <row r="235" spans="1:9" x14ac:dyDescent="0.25">
      <c r="A235" s="77"/>
      <c r="B235" s="79"/>
      <c r="C235" s="77"/>
      <c r="D235" s="77"/>
      <c r="E235" s="80"/>
      <c r="F235" s="80"/>
      <c r="G235" s="81"/>
      <c r="H235" s="78"/>
      <c r="I235" s="4"/>
    </row>
    <row r="236" spans="1:9" x14ac:dyDescent="0.25">
      <c r="A236" s="77"/>
      <c r="B236" s="79"/>
      <c r="C236" s="77"/>
      <c r="D236" s="77"/>
      <c r="E236" s="80"/>
      <c r="F236" s="80"/>
      <c r="G236" s="81"/>
      <c r="H236" s="78"/>
      <c r="I236" s="4"/>
    </row>
    <row r="237" spans="1:9" x14ac:dyDescent="0.25">
      <c r="A237" s="77"/>
      <c r="B237" s="79"/>
      <c r="C237" s="77"/>
      <c r="D237" s="77"/>
      <c r="E237" s="80"/>
      <c r="F237" s="80"/>
      <c r="G237" s="81"/>
      <c r="H237" s="78"/>
      <c r="I237" s="4"/>
    </row>
    <row r="238" spans="1:9" x14ac:dyDescent="0.25">
      <c r="A238" s="77"/>
      <c r="B238" s="79"/>
      <c r="C238" s="77"/>
      <c r="D238" s="77"/>
      <c r="E238" s="80"/>
      <c r="F238" s="80"/>
      <c r="G238" s="81"/>
      <c r="H238" s="78"/>
      <c r="I238" s="4"/>
    </row>
    <row r="239" spans="1:9" x14ac:dyDescent="0.25">
      <c r="A239" s="77"/>
      <c r="B239" s="79"/>
      <c r="C239" s="77"/>
      <c r="D239" s="77"/>
      <c r="E239" s="80"/>
      <c r="F239" s="80"/>
      <c r="G239" s="81"/>
      <c r="H239" s="78"/>
      <c r="I239" s="4"/>
    </row>
    <row r="240" spans="1:9" x14ac:dyDescent="0.25">
      <c r="A240" s="77"/>
      <c r="B240" s="77"/>
      <c r="C240" s="77"/>
      <c r="D240" s="77"/>
      <c r="E240" s="77"/>
      <c r="F240" s="77"/>
      <c r="G240" s="77"/>
      <c r="H240" s="77"/>
    </row>
    <row r="241" spans="1:8" x14ac:dyDescent="0.25">
      <c r="A241" s="77"/>
      <c r="B241" s="77"/>
      <c r="C241" s="77"/>
      <c r="D241" s="77"/>
      <c r="E241" s="77"/>
      <c r="F241" s="77"/>
      <c r="G241" s="77"/>
      <c r="H241" s="77"/>
    </row>
    <row r="243" spans="1:8" ht="13.8" thickBot="1" x14ac:dyDescent="0.3"/>
    <row r="244" spans="1:8" ht="15.6" x14ac:dyDescent="0.3">
      <c r="A244" s="101"/>
      <c r="B244" s="117"/>
      <c r="C244" s="102" t="s">
        <v>194</v>
      </c>
      <c r="D244" s="103"/>
      <c r="E244" s="104"/>
      <c r="F244" s="104"/>
      <c r="G244" s="105"/>
    </row>
    <row r="245" spans="1:8" x14ac:dyDescent="0.25">
      <c r="A245" s="37">
        <v>1</v>
      </c>
      <c r="B245" s="38"/>
      <c r="C245" s="39" t="s">
        <v>195</v>
      </c>
      <c r="D245" s="39" t="s">
        <v>2</v>
      </c>
      <c r="E245" s="40">
        <v>1</v>
      </c>
      <c r="F245" s="143"/>
      <c r="G245" s="55">
        <f t="shared" ref="G245:G255" si="7">E245*F245</f>
        <v>0</v>
      </c>
    </row>
    <row r="246" spans="1:8" x14ac:dyDescent="0.25">
      <c r="A246" s="37">
        <v>2</v>
      </c>
      <c r="B246" s="38"/>
      <c r="C246" s="39" t="s">
        <v>196</v>
      </c>
      <c r="D246" s="39" t="s">
        <v>2</v>
      </c>
      <c r="E246" s="40">
        <v>1</v>
      </c>
      <c r="F246" s="143"/>
      <c r="G246" s="55">
        <f t="shared" si="7"/>
        <v>0</v>
      </c>
    </row>
    <row r="247" spans="1:8" x14ac:dyDescent="0.25">
      <c r="A247" s="37">
        <v>3</v>
      </c>
      <c r="B247" s="38"/>
      <c r="C247" s="39" t="s">
        <v>197</v>
      </c>
      <c r="D247" s="39" t="s">
        <v>2</v>
      </c>
      <c r="E247" s="40">
        <v>3</v>
      </c>
      <c r="F247" s="143"/>
      <c r="G247" s="55">
        <f t="shared" si="7"/>
        <v>0</v>
      </c>
    </row>
    <row r="248" spans="1:8" x14ac:dyDescent="0.25">
      <c r="A248" s="37">
        <v>4</v>
      </c>
      <c r="B248" s="38"/>
      <c r="C248" s="39" t="s">
        <v>198</v>
      </c>
      <c r="D248" s="39" t="s">
        <v>2</v>
      </c>
      <c r="E248" s="40">
        <v>1</v>
      </c>
      <c r="F248" s="143"/>
      <c r="G248" s="55">
        <f t="shared" si="7"/>
        <v>0</v>
      </c>
    </row>
    <row r="249" spans="1:8" x14ac:dyDescent="0.25">
      <c r="A249" s="37">
        <v>5</v>
      </c>
      <c r="B249" s="38"/>
      <c r="C249" s="39" t="s">
        <v>199</v>
      </c>
      <c r="D249" s="39" t="s">
        <v>2</v>
      </c>
      <c r="E249" s="40">
        <v>9</v>
      </c>
      <c r="F249" s="143"/>
      <c r="G249" s="55">
        <f t="shared" si="7"/>
        <v>0</v>
      </c>
    </row>
    <row r="250" spans="1:8" x14ac:dyDescent="0.25">
      <c r="A250" s="37">
        <v>6</v>
      </c>
      <c r="B250" s="38"/>
      <c r="C250" s="39" t="s">
        <v>200</v>
      </c>
      <c r="D250" s="39" t="s">
        <v>2</v>
      </c>
      <c r="E250" s="40">
        <v>8</v>
      </c>
      <c r="F250" s="143"/>
      <c r="G250" s="55">
        <f t="shared" si="7"/>
        <v>0</v>
      </c>
    </row>
    <row r="251" spans="1:8" x14ac:dyDescent="0.25">
      <c r="A251" s="37">
        <v>7</v>
      </c>
      <c r="B251" s="38"/>
      <c r="C251" s="39" t="s">
        <v>201</v>
      </c>
      <c r="D251" s="39" t="s">
        <v>2</v>
      </c>
      <c r="E251" s="40">
        <v>1</v>
      </c>
      <c r="F251" s="143"/>
      <c r="G251" s="55">
        <f t="shared" si="7"/>
        <v>0</v>
      </c>
    </row>
    <row r="252" spans="1:8" x14ac:dyDescent="0.25">
      <c r="A252" s="37">
        <v>8</v>
      </c>
      <c r="B252" s="38"/>
      <c r="C252" s="39" t="s">
        <v>202</v>
      </c>
      <c r="D252" s="39" t="s">
        <v>2</v>
      </c>
      <c r="E252" s="40">
        <v>1</v>
      </c>
      <c r="F252" s="143"/>
      <c r="G252" s="55">
        <f t="shared" si="7"/>
        <v>0</v>
      </c>
    </row>
    <row r="253" spans="1:8" x14ac:dyDescent="0.25">
      <c r="A253" s="37">
        <v>9</v>
      </c>
      <c r="B253" s="38"/>
      <c r="C253" s="39" t="s">
        <v>203</v>
      </c>
      <c r="D253" s="39" t="s">
        <v>2</v>
      </c>
      <c r="E253" s="40">
        <v>1</v>
      </c>
      <c r="F253" s="143"/>
      <c r="G253" s="55">
        <f t="shared" si="7"/>
        <v>0</v>
      </c>
    </row>
    <row r="254" spans="1:8" x14ac:dyDescent="0.25">
      <c r="A254" s="37">
        <v>10</v>
      </c>
      <c r="B254" s="38"/>
      <c r="C254" s="39" t="s">
        <v>204</v>
      </c>
      <c r="D254" s="39" t="s">
        <v>2</v>
      </c>
      <c r="E254" s="40">
        <v>1</v>
      </c>
      <c r="F254" s="143"/>
      <c r="G254" s="55">
        <f t="shared" si="7"/>
        <v>0</v>
      </c>
    </row>
    <row r="255" spans="1:8" ht="13.8" thickBot="1" x14ac:dyDescent="0.3">
      <c r="A255" s="41">
        <v>11</v>
      </c>
      <c r="B255" s="42"/>
      <c r="C255" s="43" t="s">
        <v>205</v>
      </c>
      <c r="D255" s="43" t="s">
        <v>2</v>
      </c>
      <c r="E255" s="44">
        <v>1</v>
      </c>
      <c r="F255" s="144"/>
      <c r="G255" s="56">
        <f t="shared" si="7"/>
        <v>0</v>
      </c>
    </row>
    <row r="256" spans="1:8" ht="13.8" thickBot="1" x14ac:dyDescent="0.3">
      <c r="A256" s="50"/>
      <c r="B256" s="51"/>
      <c r="C256" s="52" t="s">
        <v>179</v>
      </c>
      <c r="D256" s="52"/>
      <c r="E256" s="53"/>
      <c r="F256" s="53"/>
      <c r="G256" s="57">
        <f>SUM(G245:G255)</f>
        <v>0</v>
      </c>
    </row>
    <row r="257" spans="1:7" x14ac:dyDescent="0.25">
      <c r="A257" s="111"/>
      <c r="B257" s="107"/>
      <c r="C257" s="107" t="s">
        <v>206</v>
      </c>
      <c r="D257" s="107" t="s">
        <v>2</v>
      </c>
      <c r="E257" s="108">
        <v>1</v>
      </c>
      <c r="F257" s="142"/>
      <c r="G257" s="109">
        <f>E257*F257</f>
        <v>0</v>
      </c>
    </row>
    <row r="258" spans="1:7" x14ac:dyDescent="0.25">
      <c r="A258" s="112"/>
      <c r="B258" s="14"/>
      <c r="C258" s="106" t="s">
        <v>207</v>
      </c>
      <c r="D258" s="106"/>
      <c r="E258" s="106"/>
      <c r="F258" s="106"/>
      <c r="G258" s="110">
        <f>SUM(G256:G257)</f>
        <v>0</v>
      </c>
    </row>
    <row r="259" spans="1:7" ht="13.8" thickBot="1" x14ac:dyDescent="0.3">
      <c r="A259" s="118"/>
      <c r="B259" s="119"/>
      <c r="C259" s="119"/>
      <c r="D259" s="119"/>
      <c r="E259" s="119"/>
      <c r="F259" s="119"/>
      <c r="G259" s="120"/>
    </row>
    <row r="260" spans="1:7" ht="15.6" x14ac:dyDescent="0.3">
      <c r="A260" s="113"/>
      <c r="B260" s="117"/>
      <c r="C260" s="114" t="s">
        <v>208</v>
      </c>
      <c r="D260" s="115"/>
      <c r="E260" s="116"/>
      <c r="F260" s="116"/>
      <c r="G260" s="121"/>
    </row>
    <row r="261" spans="1:7" x14ac:dyDescent="0.25">
      <c r="A261" s="37">
        <v>1</v>
      </c>
      <c r="B261" s="38"/>
      <c r="C261" s="39" t="s">
        <v>209</v>
      </c>
      <c r="D261" s="39" t="s">
        <v>2</v>
      </c>
      <c r="E261" s="40">
        <v>1</v>
      </c>
      <c r="F261" s="143"/>
      <c r="G261" s="55">
        <f t="shared" ref="G261:G267" si="8">E261*F261</f>
        <v>0</v>
      </c>
    </row>
    <row r="262" spans="1:7" x14ac:dyDescent="0.25">
      <c r="A262" s="37">
        <v>2</v>
      </c>
      <c r="B262" s="38"/>
      <c r="C262" s="39" t="s">
        <v>210</v>
      </c>
      <c r="D262" s="39" t="s">
        <v>2</v>
      </c>
      <c r="E262" s="40">
        <v>1</v>
      </c>
      <c r="F262" s="143"/>
      <c r="G262" s="55">
        <f t="shared" si="8"/>
        <v>0</v>
      </c>
    </row>
    <row r="263" spans="1:7" x14ac:dyDescent="0.25">
      <c r="A263" s="37">
        <v>3</v>
      </c>
      <c r="B263" s="38"/>
      <c r="C263" s="39" t="s">
        <v>211</v>
      </c>
      <c r="D263" s="39" t="s">
        <v>2</v>
      </c>
      <c r="E263" s="40">
        <v>1</v>
      </c>
      <c r="F263" s="143"/>
      <c r="G263" s="55">
        <f t="shared" si="8"/>
        <v>0</v>
      </c>
    </row>
    <row r="264" spans="1:7" x14ac:dyDescent="0.25">
      <c r="A264" s="37">
        <v>4</v>
      </c>
      <c r="B264" s="38"/>
      <c r="C264" s="39" t="s">
        <v>212</v>
      </c>
      <c r="D264" s="39" t="s">
        <v>2</v>
      </c>
      <c r="E264" s="40">
        <v>1</v>
      </c>
      <c r="F264" s="143"/>
      <c r="G264" s="55">
        <f t="shared" si="8"/>
        <v>0</v>
      </c>
    </row>
    <row r="265" spans="1:7" x14ac:dyDescent="0.25">
      <c r="A265" s="37">
        <v>5</v>
      </c>
      <c r="B265" s="38"/>
      <c r="C265" s="39" t="s">
        <v>213</v>
      </c>
      <c r="D265" s="39" t="s">
        <v>2</v>
      </c>
      <c r="E265" s="40">
        <v>1</v>
      </c>
      <c r="F265" s="143"/>
      <c r="G265" s="55">
        <f t="shared" si="8"/>
        <v>0</v>
      </c>
    </row>
    <row r="266" spans="1:7" x14ac:dyDescent="0.25">
      <c r="A266" s="37">
        <v>6</v>
      </c>
      <c r="B266" s="38"/>
      <c r="C266" s="39" t="s">
        <v>214</v>
      </c>
      <c r="D266" s="39" t="s">
        <v>2</v>
      </c>
      <c r="E266" s="40">
        <v>1</v>
      </c>
      <c r="F266" s="143"/>
      <c r="G266" s="55">
        <f t="shared" si="8"/>
        <v>0</v>
      </c>
    </row>
    <row r="267" spans="1:7" ht="13.8" thickBot="1" x14ac:dyDescent="0.3">
      <c r="A267" s="41">
        <v>7</v>
      </c>
      <c r="B267" s="42"/>
      <c r="C267" s="43" t="s">
        <v>215</v>
      </c>
      <c r="D267" s="43" t="s">
        <v>2</v>
      </c>
      <c r="E267" s="44">
        <v>1</v>
      </c>
      <c r="F267" s="144"/>
      <c r="G267" s="56">
        <f t="shared" si="8"/>
        <v>0</v>
      </c>
    </row>
    <row r="268" spans="1:7" ht="13.8" thickBot="1" x14ac:dyDescent="0.3">
      <c r="A268" s="50"/>
      <c r="B268" s="51"/>
      <c r="C268" s="52" t="s">
        <v>179</v>
      </c>
      <c r="D268" s="52"/>
      <c r="E268" s="53"/>
      <c r="F268" s="53"/>
      <c r="G268" s="57">
        <f>SUM(G261:G267)</f>
        <v>0</v>
      </c>
    </row>
    <row r="269" spans="1:7" x14ac:dyDescent="0.25">
      <c r="A269" s="111"/>
      <c r="B269" s="107"/>
      <c r="C269" s="107" t="s">
        <v>206</v>
      </c>
      <c r="D269" s="107" t="s">
        <v>2</v>
      </c>
      <c r="E269" s="108">
        <v>1</v>
      </c>
      <c r="F269" s="142"/>
      <c r="G269" s="109">
        <f>E269*F269</f>
        <v>0</v>
      </c>
    </row>
    <row r="270" spans="1:7" ht="13.8" thickBot="1" x14ac:dyDescent="0.3">
      <c r="A270" s="145"/>
      <c r="B270" s="146"/>
      <c r="C270" s="147" t="s">
        <v>207</v>
      </c>
      <c r="D270" s="147"/>
      <c r="E270" s="147"/>
      <c r="F270" s="147"/>
      <c r="G270" s="148">
        <f>SUM(G268:G269)</f>
        <v>0</v>
      </c>
    </row>
  </sheetData>
  <sheetProtection algorithmName="SHA-512" hashValue="uAbQYONHA/e5qhXP1MW6ZelXLW0n27TupAtdxHEBa/kACQZQ5S5FVjPuXyvm/PE8P9xpK2o096bXEua8ejvM3w==" saltValue="I2C0XucT19lxg5SFAXfaRQ==" spinCount="100000" sheet="1" objects="1" scenarios="1"/>
  <phoneticPr fontId="0" type="noConversion"/>
  <printOptions horizontalCentered="1"/>
  <pageMargins left="0.78740157499999996" right="0.78740157499999996" top="0.984251969" bottom="0.984251969" header="0.4921259845" footer="0.4921259845"/>
  <pageSetup paperSize="9" scale="89" fitToHeight="0" orientation="portrait" horizontalDpi="4294967293" verticalDpi="0" r:id="rId1"/>
  <headerFooter alignWithMargins="0">
    <oddFooter>&amp;CStrana &amp;P z &amp;N</oddFooter>
  </headerFooter>
  <ignoredErrors>
    <ignoredError sqref="G256 G268 G2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 výměr</vt:lpstr>
      <vt:lpstr>'Výkaz výměr'!Názvy_tisku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vrany</cp:lastModifiedBy>
  <cp:lastPrinted>2020-03-04T07:51:44Z</cp:lastPrinted>
  <dcterms:created xsi:type="dcterms:W3CDTF">2020-02-06T09:46:12Z</dcterms:created>
  <dcterms:modified xsi:type="dcterms:W3CDTF">2020-04-28T11:45:16Z</dcterms:modified>
</cp:coreProperties>
</file>